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חוברת_עבודה_זו" hidePivotFieldList="1"/>
  <mc:AlternateContent xmlns:mc="http://schemas.openxmlformats.org/markup-compatibility/2006">
    <mc:Choice Requires="x15">
      <x15ac:absPath xmlns:x15ac="http://schemas.microsoft.com/office/spreadsheetml/2010/11/ac" url="G:\תיקיות אחסון שיתופי\Marketing\SITE\Base44\HEB\Blog\Published Posts\DONE\טבלה באקסל\"/>
    </mc:Choice>
  </mc:AlternateContent>
  <xr:revisionPtr revIDLastSave="0" documentId="13_ncr:1_{46C372D0-ECF4-4C1A-B8FF-801881CBEB58}" xr6:coauthVersionLast="47" xr6:coauthVersionMax="47" xr10:uidLastSave="{00000000-0000-0000-0000-000000000000}"/>
  <bookViews>
    <workbookView xWindow="-108" yWindow="-108" windowWidth="23256" windowHeight="13896" tabRatio="951" xr2:uid="{00000000-000D-0000-FFFF-FFFF00000000}"/>
  </bookViews>
  <sheets>
    <sheet name="טבלה" sheetId="112" r:id="rId1"/>
  </sheets>
  <definedNames>
    <definedName name="DARK">#REF!</definedName>
    <definedName name="LIGHT">#REF!</definedName>
    <definedName name="picture">INDIRECT(#REF!)</definedName>
    <definedName name="picture2">INDIRECT(#REF!)</definedName>
    <definedName name="Slicer_TOP_101">#N/A</definedName>
    <definedName name="Slicer_האם_תואר_11">#N/A</definedName>
    <definedName name="Slicer_שנה1">#N/A</definedName>
    <definedName name="Slicer_תחום_לימוד1">#N/A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2"/>
        <x14:slicerCache r:id="rId3"/>
        <x14:slicerCache r:id="rId4"/>
        <x14:slicerCache r:id="rId5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767" i="112" l="1"/>
  <c r="G2767" i="112"/>
  <c r="F2767" i="112"/>
  <c r="E2767" i="112"/>
  <c r="S2766" i="112"/>
  <c r="N2766" i="112"/>
  <c r="R2766" i="112"/>
  <c r="Q2766" i="112"/>
  <c r="P2766" i="112"/>
  <c r="O2766" i="112"/>
  <c r="M2766" i="112"/>
  <c r="S2765" i="112"/>
  <c r="N2765" i="112"/>
  <c r="R2765" i="112"/>
  <c r="Q2765" i="112"/>
  <c r="P2765" i="112"/>
  <c r="O2765" i="112"/>
  <c r="M2765" i="112"/>
  <c r="S2764" i="112"/>
  <c r="N2764" i="112"/>
  <c r="R2764" i="112"/>
  <c r="Q2764" i="112"/>
  <c r="P2764" i="112"/>
  <c r="O2764" i="112"/>
  <c r="M2764" i="112"/>
  <c r="S2763" i="112"/>
  <c r="N2763" i="112"/>
  <c r="R2763" i="112"/>
  <c r="Q2763" i="112"/>
  <c r="P2763" i="112"/>
  <c r="O2763" i="112"/>
  <c r="M2763" i="112"/>
  <c r="S2762" i="112"/>
  <c r="N2762" i="112"/>
  <c r="R2762" i="112"/>
  <c r="Q2762" i="112"/>
  <c r="P2762" i="112"/>
  <c r="O2762" i="112"/>
  <c r="M2762" i="112"/>
  <c r="S2761" i="112"/>
  <c r="N2761" i="112"/>
  <c r="R2761" i="112"/>
  <c r="Q2761" i="112"/>
  <c r="P2761" i="112"/>
  <c r="O2761" i="112"/>
  <c r="M2761" i="112"/>
  <c r="S2760" i="112"/>
  <c r="N2760" i="112"/>
  <c r="R2760" i="112"/>
  <c r="Q2760" i="112"/>
  <c r="P2760" i="112"/>
  <c r="O2760" i="112"/>
  <c r="M2760" i="112"/>
  <c r="S2759" i="112"/>
  <c r="N2759" i="112"/>
  <c r="R2759" i="112"/>
  <c r="Q2759" i="112"/>
  <c r="P2759" i="112"/>
  <c r="O2759" i="112"/>
  <c r="M2759" i="112"/>
  <c r="S2758" i="112"/>
  <c r="N2758" i="112"/>
  <c r="R2758" i="112"/>
  <c r="Q2758" i="112"/>
  <c r="P2758" i="112"/>
  <c r="O2758" i="112"/>
  <c r="M2758" i="112"/>
  <c r="S2757" i="112"/>
  <c r="N2757" i="112"/>
  <c r="R2757" i="112"/>
  <c r="Q2757" i="112"/>
  <c r="P2757" i="112"/>
  <c r="O2757" i="112"/>
  <c r="M2757" i="112"/>
  <c r="S2756" i="112"/>
  <c r="N2756" i="112"/>
  <c r="R2756" i="112"/>
  <c r="Q2756" i="112"/>
  <c r="P2756" i="112"/>
  <c r="O2756" i="112"/>
  <c r="M2756" i="112"/>
  <c r="S2755" i="112"/>
  <c r="N2755" i="112"/>
  <c r="R2755" i="112"/>
  <c r="Q2755" i="112"/>
  <c r="P2755" i="112"/>
  <c r="O2755" i="112"/>
  <c r="M2755" i="112"/>
  <c r="S2754" i="112"/>
  <c r="N2754" i="112"/>
  <c r="R2754" i="112"/>
  <c r="Q2754" i="112"/>
  <c r="P2754" i="112"/>
  <c r="O2754" i="112"/>
  <c r="M2754" i="112"/>
  <c r="S2753" i="112"/>
  <c r="N2753" i="112"/>
  <c r="R2753" i="112"/>
  <c r="Q2753" i="112"/>
  <c r="P2753" i="112"/>
  <c r="O2753" i="112"/>
  <c r="M2753" i="112"/>
  <c r="S2752" i="112"/>
  <c r="N2752" i="112"/>
  <c r="R2752" i="112"/>
  <c r="Q2752" i="112"/>
  <c r="P2752" i="112"/>
  <c r="O2752" i="112"/>
  <c r="M2752" i="112"/>
  <c r="S2751" i="112"/>
  <c r="N2751" i="112"/>
  <c r="R2751" i="112"/>
  <c r="Q2751" i="112"/>
  <c r="P2751" i="112"/>
  <c r="O2751" i="112"/>
  <c r="M2751" i="112"/>
  <c r="S2750" i="112"/>
  <c r="N2750" i="112"/>
  <c r="R2750" i="112"/>
  <c r="Q2750" i="112"/>
  <c r="P2750" i="112"/>
  <c r="O2750" i="112"/>
  <c r="M2750" i="112"/>
  <c r="S2749" i="112"/>
  <c r="N2749" i="112"/>
  <c r="R2749" i="112"/>
  <c r="Q2749" i="112"/>
  <c r="P2749" i="112"/>
  <c r="O2749" i="112"/>
  <c r="M2749" i="112"/>
  <c r="S2748" i="112"/>
  <c r="N2748" i="112"/>
  <c r="R2748" i="112"/>
  <c r="Q2748" i="112"/>
  <c r="P2748" i="112"/>
  <c r="O2748" i="112"/>
  <c r="M2748" i="112"/>
  <c r="S2747" i="112"/>
  <c r="N2747" i="112"/>
  <c r="R2747" i="112"/>
  <c r="Q2747" i="112"/>
  <c r="P2747" i="112"/>
  <c r="O2747" i="112"/>
  <c r="M2747" i="112"/>
  <c r="S2746" i="112"/>
  <c r="N2746" i="112"/>
  <c r="R2746" i="112"/>
  <c r="Q2746" i="112"/>
  <c r="P2746" i="112"/>
  <c r="O2746" i="112"/>
  <c r="M2746" i="112"/>
  <c r="S2745" i="112"/>
  <c r="N2745" i="112"/>
  <c r="R2745" i="112"/>
  <c r="Q2745" i="112"/>
  <c r="P2745" i="112"/>
  <c r="O2745" i="112"/>
  <c r="M2745" i="112"/>
  <c r="S2744" i="112"/>
  <c r="N2744" i="112"/>
  <c r="R2744" i="112"/>
  <c r="Q2744" i="112"/>
  <c r="P2744" i="112"/>
  <c r="O2744" i="112"/>
  <c r="M2744" i="112"/>
  <c r="S2743" i="112"/>
  <c r="N2743" i="112"/>
  <c r="R2743" i="112"/>
  <c r="Q2743" i="112"/>
  <c r="P2743" i="112"/>
  <c r="O2743" i="112"/>
  <c r="M2743" i="112"/>
  <c r="S2742" i="112"/>
  <c r="N2742" i="112"/>
  <c r="R2742" i="112"/>
  <c r="Q2742" i="112"/>
  <c r="P2742" i="112"/>
  <c r="O2742" i="112"/>
  <c r="M2742" i="112"/>
  <c r="S2741" i="112"/>
  <c r="N2741" i="112"/>
  <c r="R2741" i="112"/>
  <c r="Q2741" i="112"/>
  <c r="P2741" i="112"/>
  <c r="O2741" i="112"/>
  <c r="M2741" i="112"/>
  <c r="S2740" i="112"/>
  <c r="N2740" i="112"/>
  <c r="R2740" i="112"/>
  <c r="Q2740" i="112"/>
  <c r="P2740" i="112"/>
  <c r="O2740" i="112"/>
  <c r="M2740" i="112"/>
  <c r="S2739" i="112"/>
  <c r="N2739" i="112"/>
  <c r="R2739" i="112"/>
  <c r="Q2739" i="112"/>
  <c r="P2739" i="112"/>
  <c r="O2739" i="112"/>
  <c r="M2739" i="112"/>
  <c r="S2738" i="112"/>
  <c r="N2738" i="112"/>
  <c r="R2738" i="112"/>
  <c r="Q2738" i="112"/>
  <c r="P2738" i="112"/>
  <c r="O2738" i="112"/>
  <c r="M2738" i="112"/>
  <c r="S2737" i="112"/>
  <c r="N2737" i="112"/>
  <c r="R2737" i="112"/>
  <c r="Q2737" i="112"/>
  <c r="P2737" i="112"/>
  <c r="O2737" i="112"/>
  <c r="M2737" i="112"/>
  <c r="S2736" i="112"/>
  <c r="N2736" i="112"/>
  <c r="R2736" i="112"/>
  <c r="Q2736" i="112"/>
  <c r="P2736" i="112"/>
  <c r="O2736" i="112"/>
  <c r="M2736" i="112"/>
  <c r="S2735" i="112"/>
  <c r="N2735" i="112"/>
  <c r="R2735" i="112"/>
  <c r="Q2735" i="112"/>
  <c r="P2735" i="112"/>
  <c r="O2735" i="112"/>
  <c r="M2735" i="112"/>
  <c r="S2734" i="112"/>
  <c r="N2734" i="112"/>
  <c r="R2734" i="112"/>
  <c r="Q2734" i="112"/>
  <c r="P2734" i="112"/>
  <c r="O2734" i="112"/>
  <c r="M2734" i="112"/>
  <c r="S2733" i="112"/>
  <c r="N2733" i="112"/>
  <c r="R2733" i="112"/>
  <c r="Q2733" i="112"/>
  <c r="P2733" i="112"/>
  <c r="O2733" i="112"/>
  <c r="M2733" i="112"/>
  <c r="S2732" i="112"/>
  <c r="N2732" i="112"/>
  <c r="R2732" i="112"/>
  <c r="Q2732" i="112"/>
  <c r="P2732" i="112"/>
  <c r="O2732" i="112"/>
  <c r="M2732" i="112"/>
  <c r="S2731" i="112"/>
  <c r="N2731" i="112"/>
  <c r="R2731" i="112"/>
  <c r="Q2731" i="112"/>
  <c r="P2731" i="112"/>
  <c r="O2731" i="112"/>
  <c r="M2731" i="112"/>
  <c r="S2730" i="112"/>
  <c r="N2730" i="112"/>
  <c r="R2730" i="112"/>
  <c r="Q2730" i="112"/>
  <c r="P2730" i="112"/>
  <c r="O2730" i="112"/>
  <c r="M2730" i="112"/>
  <c r="S2729" i="112"/>
  <c r="N2729" i="112"/>
  <c r="R2729" i="112"/>
  <c r="Q2729" i="112"/>
  <c r="P2729" i="112"/>
  <c r="O2729" i="112"/>
  <c r="M2729" i="112"/>
  <c r="S2728" i="112"/>
  <c r="N2728" i="112"/>
  <c r="R2728" i="112"/>
  <c r="Q2728" i="112"/>
  <c r="P2728" i="112"/>
  <c r="O2728" i="112"/>
  <c r="M2728" i="112"/>
  <c r="S2727" i="112"/>
  <c r="N2727" i="112"/>
  <c r="R2727" i="112"/>
  <c r="Q2727" i="112"/>
  <c r="P2727" i="112"/>
  <c r="O2727" i="112"/>
  <c r="M2727" i="112"/>
  <c r="S2726" i="112"/>
  <c r="N2726" i="112"/>
  <c r="R2726" i="112"/>
  <c r="Q2726" i="112"/>
  <c r="P2726" i="112"/>
  <c r="O2726" i="112"/>
  <c r="M2726" i="112"/>
  <c r="S2725" i="112"/>
  <c r="N2725" i="112"/>
  <c r="R2725" i="112"/>
  <c r="Q2725" i="112"/>
  <c r="P2725" i="112"/>
  <c r="O2725" i="112"/>
  <c r="M2725" i="112"/>
  <c r="S2724" i="112"/>
  <c r="N2724" i="112"/>
  <c r="R2724" i="112"/>
  <c r="Q2724" i="112"/>
  <c r="P2724" i="112"/>
  <c r="O2724" i="112"/>
  <c r="M2724" i="112"/>
  <c r="S2723" i="112"/>
  <c r="N2723" i="112"/>
  <c r="R2723" i="112"/>
  <c r="Q2723" i="112"/>
  <c r="P2723" i="112"/>
  <c r="O2723" i="112"/>
  <c r="M2723" i="112"/>
  <c r="S2722" i="112"/>
  <c r="N2722" i="112"/>
  <c r="R2722" i="112"/>
  <c r="Q2722" i="112"/>
  <c r="P2722" i="112"/>
  <c r="O2722" i="112"/>
  <c r="M2722" i="112"/>
  <c r="S2721" i="112"/>
  <c r="N2721" i="112"/>
  <c r="R2721" i="112"/>
  <c r="Q2721" i="112"/>
  <c r="P2721" i="112"/>
  <c r="O2721" i="112"/>
  <c r="M2721" i="112"/>
  <c r="S2720" i="112"/>
  <c r="N2720" i="112"/>
  <c r="R2720" i="112"/>
  <c r="Q2720" i="112"/>
  <c r="P2720" i="112"/>
  <c r="O2720" i="112"/>
  <c r="M2720" i="112"/>
  <c r="S2719" i="112"/>
  <c r="N2719" i="112"/>
  <c r="R2719" i="112"/>
  <c r="Q2719" i="112"/>
  <c r="P2719" i="112"/>
  <c r="O2719" i="112"/>
  <c r="M2719" i="112"/>
  <c r="S2718" i="112"/>
  <c r="N2718" i="112"/>
  <c r="R2718" i="112"/>
  <c r="Q2718" i="112"/>
  <c r="P2718" i="112"/>
  <c r="O2718" i="112"/>
  <c r="M2718" i="112"/>
  <c r="S2717" i="112"/>
  <c r="N2717" i="112"/>
  <c r="R2717" i="112"/>
  <c r="Q2717" i="112"/>
  <c r="P2717" i="112"/>
  <c r="O2717" i="112"/>
  <c r="M2717" i="112"/>
  <c r="S2716" i="112"/>
  <c r="N2716" i="112"/>
  <c r="R2716" i="112"/>
  <c r="Q2716" i="112"/>
  <c r="P2716" i="112"/>
  <c r="O2716" i="112"/>
  <c r="M2716" i="112"/>
  <c r="S2715" i="112"/>
  <c r="N2715" i="112"/>
  <c r="R2715" i="112"/>
  <c r="Q2715" i="112"/>
  <c r="P2715" i="112"/>
  <c r="O2715" i="112"/>
  <c r="M2715" i="112"/>
  <c r="S2714" i="112"/>
  <c r="N2714" i="112"/>
  <c r="R2714" i="112"/>
  <c r="Q2714" i="112"/>
  <c r="P2714" i="112"/>
  <c r="O2714" i="112"/>
  <c r="M2714" i="112"/>
  <c r="S2713" i="112"/>
  <c r="N2713" i="112"/>
  <c r="R2713" i="112"/>
  <c r="Q2713" i="112"/>
  <c r="P2713" i="112"/>
  <c r="O2713" i="112"/>
  <c r="M2713" i="112"/>
  <c r="S2712" i="112"/>
  <c r="N2712" i="112"/>
  <c r="R2712" i="112"/>
  <c r="Q2712" i="112"/>
  <c r="P2712" i="112"/>
  <c r="O2712" i="112"/>
  <c r="M2712" i="112"/>
  <c r="S2711" i="112"/>
  <c r="N2711" i="112"/>
  <c r="R2711" i="112"/>
  <c r="Q2711" i="112"/>
  <c r="P2711" i="112"/>
  <c r="O2711" i="112"/>
  <c r="M2711" i="112"/>
  <c r="S2710" i="112"/>
  <c r="N2710" i="112"/>
  <c r="R2710" i="112"/>
  <c r="Q2710" i="112"/>
  <c r="P2710" i="112"/>
  <c r="O2710" i="112"/>
  <c r="M2710" i="112"/>
  <c r="S2709" i="112"/>
  <c r="N2709" i="112"/>
  <c r="R2709" i="112"/>
  <c r="Q2709" i="112"/>
  <c r="P2709" i="112"/>
  <c r="O2709" i="112"/>
  <c r="M2709" i="112"/>
  <c r="S2708" i="112"/>
  <c r="N2708" i="112"/>
  <c r="R2708" i="112"/>
  <c r="Q2708" i="112"/>
  <c r="P2708" i="112"/>
  <c r="O2708" i="112"/>
  <c r="M2708" i="112"/>
  <c r="S2707" i="112"/>
  <c r="N2707" i="112"/>
  <c r="R2707" i="112"/>
  <c r="Q2707" i="112"/>
  <c r="P2707" i="112"/>
  <c r="O2707" i="112"/>
  <c r="M2707" i="112"/>
  <c r="S2706" i="112"/>
  <c r="N2706" i="112"/>
  <c r="R2706" i="112"/>
  <c r="Q2706" i="112"/>
  <c r="P2706" i="112"/>
  <c r="O2706" i="112"/>
  <c r="M2706" i="112"/>
  <c r="S2705" i="112"/>
  <c r="N2705" i="112"/>
  <c r="R2705" i="112"/>
  <c r="Q2705" i="112"/>
  <c r="P2705" i="112"/>
  <c r="O2705" i="112"/>
  <c r="M2705" i="112"/>
  <c r="S2704" i="112"/>
  <c r="N2704" i="112"/>
  <c r="R2704" i="112"/>
  <c r="Q2704" i="112"/>
  <c r="P2704" i="112"/>
  <c r="O2704" i="112"/>
  <c r="M2704" i="112"/>
  <c r="S2703" i="112"/>
  <c r="N2703" i="112"/>
  <c r="R2703" i="112"/>
  <c r="Q2703" i="112"/>
  <c r="P2703" i="112"/>
  <c r="O2703" i="112"/>
  <c r="M2703" i="112"/>
  <c r="S2702" i="112"/>
  <c r="N2702" i="112"/>
  <c r="R2702" i="112"/>
  <c r="Q2702" i="112"/>
  <c r="P2702" i="112"/>
  <c r="O2702" i="112"/>
  <c r="M2702" i="112"/>
  <c r="S2701" i="112"/>
  <c r="N2701" i="112"/>
  <c r="R2701" i="112"/>
  <c r="Q2701" i="112"/>
  <c r="P2701" i="112"/>
  <c r="O2701" i="112"/>
  <c r="M2701" i="112"/>
  <c r="S2700" i="112"/>
  <c r="N2700" i="112"/>
  <c r="R2700" i="112"/>
  <c r="Q2700" i="112"/>
  <c r="P2700" i="112"/>
  <c r="O2700" i="112"/>
  <c r="M2700" i="112"/>
  <c r="S2699" i="112"/>
  <c r="N2699" i="112"/>
  <c r="R2699" i="112"/>
  <c r="Q2699" i="112"/>
  <c r="P2699" i="112"/>
  <c r="O2699" i="112"/>
  <c r="M2699" i="112"/>
  <c r="S2698" i="112"/>
  <c r="N2698" i="112"/>
  <c r="R2698" i="112"/>
  <c r="Q2698" i="112"/>
  <c r="P2698" i="112"/>
  <c r="O2698" i="112"/>
  <c r="M2698" i="112"/>
  <c r="S2697" i="112"/>
  <c r="N2697" i="112"/>
  <c r="R2697" i="112"/>
  <c r="Q2697" i="112"/>
  <c r="P2697" i="112"/>
  <c r="O2697" i="112"/>
  <c r="M2697" i="112"/>
  <c r="S2696" i="112"/>
  <c r="N2696" i="112"/>
  <c r="R2696" i="112"/>
  <c r="Q2696" i="112"/>
  <c r="P2696" i="112"/>
  <c r="O2696" i="112"/>
  <c r="M2696" i="112"/>
  <c r="S2695" i="112"/>
  <c r="N2695" i="112"/>
  <c r="R2695" i="112"/>
  <c r="Q2695" i="112"/>
  <c r="P2695" i="112"/>
  <c r="O2695" i="112"/>
  <c r="M2695" i="112"/>
  <c r="S2694" i="112"/>
  <c r="N2694" i="112"/>
  <c r="R2694" i="112"/>
  <c r="Q2694" i="112"/>
  <c r="P2694" i="112"/>
  <c r="O2694" i="112"/>
  <c r="M2694" i="112"/>
  <c r="S2693" i="112"/>
  <c r="N2693" i="112"/>
  <c r="R2693" i="112"/>
  <c r="Q2693" i="112"/>
  <c r="P2693" i="112"/>
  <c r="O2693" i="112"/>
  <c r="M2693" i="112"/>
  <c r="S2692" i="112"/>
  <c r="N2692" i="112"/>
  <c r="R2692" i="112"/>
  <c r="Q2692" i="112"/>
  <c r="P2692" i="112"/>
  <c r="O2692" i="112"/>
  <c r="M2692" i="112"/>
  <c r="S2691" i="112"/>
  <c r="N2691" i="112"/>
  <c r="R2691" i="112"/>
  <c r="Q2691" i="112"/>
  <c r="P2691" i="112"/>
  <c r="O2691" i="112"/>
  <c r="M2691" i="112"/>
  <c r="S2690" i="112"/>
  <c r="N2690" i="112"/>
  <c r="R2690" i="112"/>
  <c r="Q2690" i="112"/>
  <c r="P2690" i="112"/>
  <c r="O2690" i="112"/>
  <c r="M2690" i="112"/>
  <c r="S2689" i="112"/>
  <c r="N2689" i="112"/>
  <c r="R2689" i="112"/>
  <c r="Q2689" i="112"/>
  <c r="P2689" i="112"/>
  <c r="O2689" i="112"/>
  <c r="M2689" i="112"/>
  <c r="S2688" i="112"/>
  <c r="N2688" i="112"/>
  <c r="R2688" i="112"/>
  <c r="Q2688" i="112"/>
  <c r="P2688" i="112"/>
  <c r="O2688" i="112"/>
  <c r="M2688" i="112"/>
  <c r="S2687" i="112"/>
  <c r="N2687" i="112"/>
  <c r="R2687" i="112"/>
  <c r="Q2687" i="112"/>
  <c r="P2687" i="112"/>
  <c r="O2687" i="112"/>
  <c r="M2687" i="112"/>
  <c r="S2686" i="112"/>
  <c r="N2686" i="112"/>
  <c r="R2686" i="112"/>
  <c r="Q2686" i="112"/>
  <c r="P2686" i="112"/>
  <c r="O2686" i="112"/>
  <c r="M2686" i="112"/>
  <c r="S2685" i="112"/>
  <c r="N2685" i="112"/>
  <c r="R2685" i="112"/>
  <c r="Q2685" i="112"/>
  <c r="P2685" i="112"/>
  <c r="O2685" i="112"/>
  <c r="M2685" i="112"/>
  <c r="S2684" i="112"/>
  <c r="N2684" i="112"/>
  <c r="R2684" i="112"/>
  <c r="Q2684" i="112"/>
  <c r="P2684" i="112"/>
  <c r="O2684" i="112"/>
  <c r="M2684" i="112"/>
  <c r="S2683" i="112"/>
  <c r="N2683" i="112"/>
  <c r="R2683" i="112"/>
  <c r="Q2683" i="112"/>
  <c r="P2683" i="112"/>
  <c r="O2683" i="112"/>
  <c r="M2683" i="112"/>
  <c r="S2682" i="112"/>
  <c r="N2682" i="112"/>
  <c r="R2682" i="112"/>
  <c r="Q2682" i="112"/>
  <c r="P2682" i="112"/>
  <c r="O2682" i="112"/>
  <c r="M2682" i="112"/>
  <c r="S2681" i="112"/>
  <c r="N2681" i="112"/>
  <c r="R2681" i="112"/>
  <c r="Q2681" i="112"/>
  <c r="P2681" i="112"/>
  <c r="O2681" i="112"/>
  <c r="M2681" i="112"/>
  <c r="S2680" i="112"/>
  <c r="N2680" i="112"/>
  <c r="R2680" i="112"/>
  <c r="Q2680" i="112"/>
  <c r="P2680" i="112"/>
  <c r="O2680" i="112"/>
  <c r="M2680" i="112"/>
  <c r="S2679" i="112"/>
  <c r="N2679" i="112"/>
  <c r="R2679" i="112"/>
  <c r="Q2679" i="112"/>
  <c r="P2679" i="112"/>
  <c r="O2679" i="112"/>
  <c r="M2679" i="112"/>
  <c r="S2678" i="112"/>
  <c r="N2678" i="112"/>
  <c r="R2678" i="112"/>
  <c r="Q2678" i="112"/>
  <c r="P2678" i="112"/>
  <c r="O2678" i="112"/>
  <c r="M2678" i="112"/>
  <c r="S2677" i="112"/>
  <c r="N2677" i="112"/>
  <c r="R2677" i="112"/>
  <c r="Q2677" i="112"/>
  <c r="P2677" i="112"/>
  <c r="O2677" i="112"/>
  <c r="M2677" i="112"/>
  <c r="S2676" i="112"/>
  <c r="N2676" i="112"/>
  <c r="R2676" i="112"/>
  <c r="Q2676" i="112"/>
  <c r="P2676" i="112"/>
  <c r="O2676" i="112"/>
  <c r="M2676" i="112"/>
  <c r="S2675" i="112"/>
  <c r="N2675" i="112"/>
  <c r="R2675" i="112"/>
  <c r="Q2675" i="112"/>
  <c r="P2675" i="112"/>
  <c r="O2675" i="112"/>
  <c r="M2675" i="112"/>
  <c r="S2674" i="112"/>
  <c r="N2674" i="112"/>
  <c r="R2674" i="112"/>
  <c r="Q2674" i="112"/>
  <c r="P2674" i="112"/>
  <c r="O2674" i="112"/>
  <c r="M2674" i="112"/>
  <c r="S2673" i="112"/>
  <c r="N2673" i="112"/>
  <c r="R2673" i="112"/>
  <c r="Q2673" i="112"/>
  <c r="P2673" i="112"/>
  <c r="O2673" i="112"/>
  <c r="M2673" i="112"/>
  <c r="S2672" i="112"/>
  <c r="N2672" i="112"/>
  <c r="R2672" i="112"/>
  <c r="Q2672" i="112"/>
  <c r="P2672" i="112"/>
  <c r="O2672" i="112"/>
  <c r="M2672" i="112"/>
  <c r="S2671" i="112"/>
  <c r="N2671" i="112"/>
  <c r="R2671" i="112"/>
  <c r="Q2671" i="112"/>
  <c r="P2671" i="112"/>
  <c r="O2671" i="112"/>
  <c r="M2671" i="112"/>
  <c r="S2670" i="112"/>
  <c r="N2670" i="112"/>
  <c r="R2670" i="112"/>
  <c r="Q2670" i="112"/>
  <c r="P2670" i="112"/>
  <c r="O2670" i="112"/>
  <c r="M2670" i="112"/>
  <c r="S2669" i="112"/>
  <c r="N2669" i="112"/>
  <c r="R2669" i="112"/>
  <c r="Q2669" i="112"/>
  <c r="P2669" i="112"/>
  <c r="O2669" i="112"/>
  <c r="M2669" i="112"/>
  <c r="S2668" i="112"/>
  <c r="N2668" i="112"/>
  <c r="R2668" i="112"/>
  <c r="Q2668" i="112"/>
  <c r="P2668" i="112"/>
  <c r="O2668" i="112"/>
  <c r="M2668" i="112"/>
  <c r="S2667" i="112"/>
  <c r="N2667" i="112"/>
  <c r="R2667" i="112"/>
  <c r="Q2667" i="112"/>
  <c r="P2667" i="112"/>
  <c r="O2667" i="112"/>
  <c r="M2667" i="112"/>
  <c r="S2666" i="112"/>
  <c r="N2666" i="112"/>
  <c r="R2666" i="112"/>
  <c r="Q2666" i="112"/>
  <c r="P2666" i="112"/>
  <c r="O2666" i="112"/>
  <c r="M2666" i="112"/>
  <c r="S2665" i="112"/>
  <c r="N2665" i="112"/>
  <c r="R2665" i="112"/>
  <c r="Q2665" i="112"/>
  <c r="P2665" i="112"/>
  <c r="O2665" i="112"/>
  <c r="M2665" i="112"/>
  <c r="S2664" i="112"/>
  <c r="N2664" i="112"/>
  <c r="R2664" i="112"/>
  <c r="Q2664" i="112"/>
  <c r="P2664" i="112"/>
  <c r="O2664" i="112"/>
  <c r="M2664" i="112"/>
  <c r="S2663" i="112"/>
  <c r="N2663" i="112"/>
  <c r="R2663" i="112"/>
  <c r="Q2663" i="112"/>
  <c r="P2663" i="112"/>
  <c r="O2663" i="112"/>
  <c r="M2663" i="112"/>
  <c r="S2662" i="112"/>
  <c r="N2662" i="112"/>
  <c r="R2662" i="112"/>
  <c r="Q2662" i="112"/>
  <c r="P2662" i="112"/>
  <c r="O2662" i="112"/>
  <c r="M2662" i="112"/>
  <c r="S2661" i="112"/>
  <c r="N2661" i="112"/>
  <c r="R2661" i="112"/>
  <c r="Q2661" i="112"/>
  <c r="P2661" i="112"/>
  <c r="O2661" i="112"/>
  <c r="M2661" i="112"/>
  <c r="S2660" i="112"/>
  <c r="N2660" i="112"/>
  <c r="R2660" i="112"/>
  <c r="Q2660" i="112"/>
  <c r="P2660" i="112"/>
  <c r="O2660" i="112"/>
  <c r="M2660" i="112"/>
  <c r="S2659" i="112"/>
  <c r="N2659" i="112"/>
  <c r="R2659" i="112"/>
  <c r="Q2659" i="112"/>
  <c r="P2659" i="112"/>
  <c r="O2659" i="112"/>
  <c r="M2659" i="112"/>
  <c r="S2658" i="112"/>
  <c r="N2658" i="112"/>
  <c r="R2658" i="112"/>
  <c r="Q2658" i="112"/>
  <c r="P2658" i="112"/>
  <c r="O2658" i="112"/>
  <c r="M2658" i="112"/>
  <c r="S2657" i="112"/>
  <c r="N2657" i="112"/>
  <c r="R2657" i="112"/>
  <c r="Q2657" i="112"/>
  <c r="P2657" i="112"/>
  <c r="O2657" i="112"/>
  <c r="M2657" i="112"/>
  <c r="S2656" i="112"/>
  <c r="N2656" i="112"/>
  <c r="R2656" i="112"/>
  <c r="Q2656" i="112"/>
  <c r="P2656" i="112"/>
  <c r="O2656" i="112"/>
  <c r="M2656" i="112"/>
  <c r="S2655" i="112"/>
  <c r="N2655" i="112"/>
  <c r="R2655" i="112"/>
  <c r="Q2655" i="112"/>
  <c r="P2655" i="112"/>
  <c r="O2655" i="112"/>
  <c r="M2655" i="112"/>
  <c r="S2654" i="112"/>
  <c r="N2654" i="112"/>
  <c r="R2654" i="112"/>
  <c r="Q2654" i="112"/>
  <c r="P2654" i="112"/>
  <c r="O2654" i="112"/>
  <c r="M2654" i="112"/>
  <c r="S2653" i="112"/>
  <c r="N2653" i="112"/>
  <c r="R2653" i="112"/>
  <c r="Q2653" i="112"/>
  <c r="P2653" i="112"/>
  <c r="O2653" i="112"/>
  <c r="M2653" i="112"/>
  <c r="S2652" i="112"/>
  <c r="N2652" i="112"/>
  <c r="R2652" i="112"/>
  <c r="Q2652" i="112"/>
  <c r="P2652" i="112"/>
  <c r="O2652" i="112"/>
  <c r="M2652" i="112"/>
  <c r="S2651" i="112"/>
  <c r="N2651" i="112"/>
  <c r="R2651" i="112"/>
  <c r="Q2651" i="112"/>
  <c r="P2651" i="112"/>
  <c r="O2651" i="112"/>
  <c r="M2651" i="112"/>
  <c r="S2650" i="112"/>
  <c r="N2650" i="112"/>
  <c r="R2650" i="112"/>
  <c r="Q2650" i="112"/>
  <c r="P2650" i="112"/>
  <c r="O2650" i="112"/>
  <c r="M2650" i="112"/>
  <c r="S2649" i="112"/>
  <c r="N2649" i="112"/>
  <c r="R2649" i="112"/>
  <c r="Q2649" i="112"/>
  <c r="P2649" i="112"/>
  <c r="O2649" i="112"/>
  <c r="M2649" i="112"/>
  <c r="S2648" i="112"/>
  <c r="N2648" i="112"/>
  <c r="R2648" i="112"/>
  <c r="Q2648" i="112"/>
  <c r="P2648" i="112"/>
  <c r="O2648" i="112"/>
  <c r="M2648" i="112"/>
  <c r="S2647" i="112"/>
  <c r="N2647" i="112"/>
  <c r="R2647" i="112"/>
  <c r="Q2647" i="112"/>
  <c r="P2647" i="112"/>
  <c r="O2647" i="112"/>
  <c r="M2647" i="112"/>
  <c r="S2646" i="112"/>
  <c r="N2646" i="112"/>
  <c r="R2646" i="112"/>
  <c r="Q2646" i="112"/>
  <c r="P2646" i="112"/>
  <c r="O2646" i="112"/>
  <c r="M2646" i="112"/>
  <c r="S2645" i="112"/>
  <c r="N2645" i="112"/>
  <c r="R2645" i="112"/>
  <c r="Q2645" i="112"/>
  <c r="P2645" i="112"/>
  <c r="O2645" i="112"/>
  <c r="M2645" i="112"/>
  <c r="S2644" i="112"/>
  <c r="N2644" i="112"/>
  <c r="R2644" i="112"/>
  <c r="Q2644" i="112"/>
  <c r="P2644" i="112"/>
  <c r="O2644" i="112"/>
  <c r="M2644" i="112"/>
  <c r="S2643" i="112"/>
  <c r="N2643" i="112"/>
  <c r="R2643" i="112"/>
  <c r="Q2643" i="112"/>
  <c r="P2643" i="112"/>
  <c r="O2643" i="112"/>
  <c r="M2643" i="112"/>
  <c r="S2642" i="112"/>
  <c r="N2642" i="112"/>
  <c r="R2642" i="112"/>
  <c r="Q2642" i="112"/>
  <c r="P2642" i="112"/>
  <c r="O2642" i="112"/>
  <c r="M2642" i="112"/>
  <c r="S2641" i="112"/>
  <c r="N2641" i="112"/>
  <c r="R2641" i="112"/>
  <c r="Q2641" i="112"/>
  <c r="P2641" i="112"/>
  <c r="O2641" i="112"/>
  <c r="M2641" i="112"/>
  <c r="S2640" i="112"/>
  <c r="N2640" i="112"/>
  <c r="R2640" i="112"/>
  <c r="Q2640" i="112"/>
  <c r="P2640" i="112"/>
  <c r="O2640" i="112"/>
  <c r="M2640" i="112"/>
  <c r="S2639" i="112"/>
  <c r="N2639" i="112"/>
  <c r="R2639" i="112"/>
  <c r="Q2639" i="112"/>
  <c r="P2639" i="112"/>
  <c r="O2639" i="112"/>
  <c r="M2639" i="112"/>
  <c r="S2638" i="112"/>
  <c r="N2638" i="112"/>
  <c r="R2638" i="112"/>
  <c r="Q2638" i="112"/>
  <c r="P2638" i="112"/>
  <c r="O2638" i="112"/>
  <c r="M2638" i="112"/>
  <c r="S2637" i="112"/>
  <c r="N2637" i="112"/>
  <c r="R2637" i="112"/>
  <c r="Q2637" i="112"/>
  <c r="P2637" i="112"/>
  <c r="O2637" i="112"/>
  <c r="M2637" i="112"/>
  <c r="S2636" i="112"/>
  <c r="N2636" i="112"/>
  <c r="R2636" i="112"/>
  <c r="Q2636" i="112"/>
  <c r="P2636" i="112"/>
  <c r="O2636" i="112"/>
  <c r="M2636" i="112"/>
  <c r="S2635" i="112"/>
  <c r="N2635" i="112"/>
  <c r="R2635" i="112"/>
  <c r="Q2635" i="112"/>
  <c r="P2635" i="112"/>
  <c r="O2635" i="112"/>
  <c r="M2635" i="112"/>
  <c r="S2634" i="112"/>
  <c r="N2634" i="112"/>
  <c r="R2634" i="112"/>
  <c r="Q2634" i="112"/>
  <c r="P2634" i="112"/>
  <c r="O2634" i="112"/>
  <c r="M2634" i="112"/>
  <c r="S2633" i="112"/>
  <c r="N2633" i="112"/>
  <c r="R2633" i="112"/>
  <c r="Q2633" i="112"/>
  <c r="P2633" i="112"/>
  <c r="O2633" i="112"/>
  <c r="M2633" i="112"/>
  <c r="S2632" i="112"/>
  <c r="N2632" i="112"/>
  <c r="R2632" i="112"/>
  <c r="Q2632" i="112"/>
  <c r="P2632" i="112"/>
  <c r="O2632" i="112"/>
  <c r="M2632" i="112"/>
  <c r="S2631" i="112"/>
  <c r="N2631" i="112"/>
  <c r="R2631" i="112"/>
  <c r="Q2631" i="112"/>
  <c r="P2631" i="112"/>
  <c r="O2631" i="112"/>
  <c r="M2631" i="112"/>
  <c r="S2630" i="112"/>
  <c r="N2630" i="112"/>
  <c r="R2630" i="112"/>
  <c r="Q2630" i="112"/>
  <c r="P2630" i="112"/>
  <c r="O2630" i="112"/>
  <c r="M2630" i="112"/>
  <c r="S2629" i="112"/>
  <c r="N2629" i="112"/>
  <c r="R2629" i="112"/>
  <c r="Q2629" i="112"/>
  <c r="P2629" i="112"/>
  <c r="O2629" i="112"/>
  <c r="M2629" i="112"/>
  <c r="S2628" i="112"/>
  <c r="N2628" i="112"/>
  <c r="R2628" i="112"/>
  <c r="Q2628" i="112"/>
  <c r="P2628" i="112"/>
  <c r="O2628" i="112"/>
  <c r="M2628" i="112"/>
  <c r="S2627" i="112"/>
  <c r="N2627" i="112"/>
  <c r="R2627" i="112"/>
  <c r="Q2627" i="112"/>
  <c r="P2627" i="112"/>
  <c r="O2627" i="112"/>
  <c r="M2627" i="112"/>
  <c r="S2626" i="112"/>
  <c r="N2626" i="112"/>
  <c r="R2626" i="112"/>
  <c r="Q2626" i="112"/>
  <c r="P2626" i="112"/>
  <c r="O2626" i="112"/>
  <c r="M2626" i="112"/>
  <c r="S2625" i="112"/>
  <c r="N2625" i="112"/>
  <c r="R2625" i="112"/>
  <c r="Q2625" i="112"/>
  <c r="P2625" i="112"/>
  <c r="O2625" i="112"/>
  <c r="M2625" i="112"/>
  <c r="S2624" i="112"/>
  <c r="N2624" i="112"/>
  <c r="R2624" i="112"/>
  <c r="Q2624" i="112"/>
  <c r="P2624" i="112"/>
  <c r="O2624" i="112"/>
  <c r="M2624" i="112"/>
  <c r="S2623" i="112"/>
  <c r="N2623" i="112"/>
  <c r="R2623" i="112"/>
  <c r="Q2623" i="112"/>
  <c r="P2623" i="112"/>
  <c r="O2623" i="112"/>
  <c r="M2623" i="112"/>
  <c r="S2622" i="112"/>
  <c r="N2622" i="112"/>
  <c r="R2622" i="112"/>
  <c r="Q2622" i="112"/>
  <c r="P2622" i="112"/>
  <c r="O2622" i="112"/>
  <c r="M2622" i="112"/>
  <c r="S2621" i="112"/>
  <c r="N2621" i="112"/>
  <c r="R2621" i="112"/>
  <c r="Q2621" i="112"/>
  <c r="P2621" i="112"/>
  <c r="O2621" i="112"/>
  <c r="M2621" i="112"/>
  <c r="S2620" i="112"/>
  <c r="N2620" i="112"/>
  <c r="R2620" i="112"/>
  <c r="Q2620" i="112"/>
  <c r="P2620" i="112"/>
  <c r="O2620" i="112"/>
  <c r="M2620" i="112"/>
  <c r="S2619" i="112"/>
  <c r="N2619" i="112"/>
  <c r="R2619" i="112"/>
  <c r="Q2619" i="112"/>
  <c r="P2619" i="112"/>
  <c r="O2619" i="112"/>
  <c r="M2619" i="112"/>
  <c r="S2618" i="112"/>
  <c r="N2618" i="112"/>
  <c r="R2618" i="112"/>
  <c r="Q2618" i="112"/>
  <c r="P2618" i="112"/>
  <c r="O2618" i="112"/>
  <c r="M2618" i="112"/>
  <c r="S2617" i="112"/>
  <c r="N2617" i="112"/>
  <c r="R2617" i="112"/>
  <c r="Q2617" i="112"/>
  <c r="P2617" i="112"/>
  <c r="O2617" i="112"/>
  <c r="M2617" i="112"/>
  <c r="S2616" i="112"/>
  <c r="N2616" i="112"/>
  <c r="R2616" i="112"/>
  <c r="Q2616" i="112"/>
  <c r="P2616" i="112"/>
  <c r="O2616" i="112"/>
  <c r="M2616" i="112"/>
  <c r="S2615" i="112"/>
  <c r="N2615" i="112"/>
  <c r="R2615" i="112"/>
  <c r="Q2615" i="112"/>
  <c r="P2615" i="112"/>
  <c r="O2615" i="112"/>
  <c r="M2615" i="112"/>
  <c r="S2614" i="112"/>
  <c r="N2614" i="112"/>
  <c r="R2614" i="112"/>
  <c r="Q2614" i="112"/>
  <c r="P2614" i="112"/>
  <c r="O2614" i="112"/>
  <c r="M2614" i="112"/>
  <c r="S2613" i="112"/>
  <c r="N2613" i="112"/>
  <c r="R2613" i="112"/>
  <c r="Q2613" i="112"/>
  <c r="P2613" i="112"/>
  <c r="O2613" i="112"/>
  <c r="M2613" i="112"/>
  <c r="S2612" i="112"/>
  <c r="N2612" i="112"/>
  <c r="R2612" i="112"/>
  <c r="Q2612" i="112"/>
  <c r="P2612" i="112"/>
  <c r="O2612" i="112"/>
  <c r="M2612" i="112"/>
  <c r="S2611" i="112"/>
  <c r="N2611" i="112"/>
  <c r="R2611" i="112"/>
  <c r="Q2611" i="112"/>
  <c r="P2611" i="112"/>
  <c r="O2611" i="112"/>
  <c r="M2611" i="112"/>
  <c r="S2610" i="112"/>
  <c r="N2610" i="112"/>
  <c r="R2610" i="112"/>
  <c r="Q2610" i="112"/>
  <c r="P2610" i="112"/>
  <c r="O2610" i="112"/>
  <c r="M2610" i="112"/>
  <c r="S2609" i="112"/>
  <c r="N2609" i="112"/>
  <c r="R2609" i="112"/>
  <c r="Q2609" i="112"/>
  <c r="P2609" i="112"/>
  <c r="O2609" i="112"/>
  <c r="M2609" i="112"/>
  <c r="S2608" i="112"/>
  <c r="N2608" i="112"/>
  <c r="R2608" i="112"/>
  <c r="Q2608" i="112"/>
  <c r="P2608" i="112"/>
  <c r="O2608" i="112"/>
  <c r="M2608" i="112"/>
  <c r="S2607" i="112"/>
  <c r="N2607" i="112"/>
  <c r="R2607" i="112"/>
  <c r="Q2607" i="112"/>
  <c r="P2607" i="112"/>
  <c r="O2607" i="112"/>
  <c r="M2607" i="112"/>
  <c r="S2606" i="112"/>
  <c r="N2606" i="112"/>
  <c r="R2606" i="112"/>
  <c r="Q2606" i="112"/>
  <c r="P2606" i="112"/>
  <c r="O2606" i="112"/>
  <c r="M2606" i="112"/>
  <c r="S2605" i="112"/>
  <c r="N2605" i="112"/>
  <c r="R2605" i="112"/>
  <c r="Q2605" i="112"/>
  <c r="P2605" i="112"/>
  <c r="O2605" i="112"/>
  <c r="M2605" i="112"/>
  <c r="S2604" i="112"/>
  <c r="N2604" i="112"/>
  <c r="R2604" i="112"/>
  <c r="Q2604" i="112"/>
  <c r="P2604" i="112"/>
  <c r="O2604" i="112"/>
  <c r="M2604" i="112"/>
  <c r="S2603" i="112"/>
  <c r="N2603" i="112"/>
  <c r="R2603" i="112"/>
  <c r="Q2603" i="112"/>
  <c r="P2603" i="112"/>
  <c r="O2603" i="112"/>
  <c r="M2603" i="112"/>
  <c r="S2602" i="112"/>
  <c r="N2602" i="112"/>
  <c r="R2602" i="112"/>
  <c r="Q2602" i="112"/>
  <c r="P2602" i="112"/>
  <c r="O2602" i="112"/>
  <c r="M2602" i="112"/>
  <c r="S2601" i="112"/>
  <c r="N2601" i="112"/>
  <c r="R2601" i="112"/>
  <c r="Q2601" i="112"/>
  <c r="P2601" i="112"/>
  <c r="O2601" i="112"/>
  <c r="M2601" i="112"/>
  <c r="S2600" i="112"/>
  <c r="N2600" i="112"/>
  <c r="R2600" i="112"/>
  <c r="Q2600" i="112"/>
  <c r="P2600" i="112"/>
  <c r="O2600" i="112"/>
  <c r="M2600" i="112"/>
  <c r="S2599" i="112"/>
  <c r="N2599" i="112"/>
  <c r="R2599" i="112"/>
  <c r="Q2599" i="112"/>
  <c r="P2599" i="112"/>
  <c r="O2599" i="112"/>
  <c r="M2599" i="112"/>
  <c r="S2598" i="112"/>
  <c r="N2598" i="112"/>
  <c r="R2598" i="112"/>
  <c r="Q2598" i="112"/>
  <c r="P2598" i="112"/>
  <c r="O2598" i="112"/>
  <c r="M2598" i="112"/>
  <c r="S2597" i="112"/>
  <c r="N2597" i="112"/>
  <c r="R2597" i="112"/>
  <c r="Q2597" i="112"/>
  <c r="P2597" i="112"/>
  <c r="O2597" i="112"/>
  <c r="M2597" i="112"/>
  <c r="S2596" i="112"/>
  <c r="N2596" i="112"/>
  <c r="R2596" i="112"/>
  <c r="Q2596" i="112"/>
  <c r="P2596" i="112"/>
  <c r="O2596" i="112"/>
  <c r="M2596" i="112"/>
  <c r="S2595" i="112"/>
  <c r="N2595" i="112"/>
  <c r="R2595" i="112"/>
  <c r="Q2595" i="112"/>
  <c r="P2595" i="112"/>
  <c r="O2595" i="112"/>
  <c r="M2595" i="112"/>
  <c r="S2594" i="112"/>
  <c r="N2594" i="112"/>
  <c r="R2594" i="112"/>
  <c r="Q2594" i="112"/>
  <c r="P2594" i="112"/>
  <c r="O2594" i="112"/>
  <c r="M2594" i="112"/>
  <c r="S2593" i="112"/>
  <c r="N2593" i="112"/>
  <c r="R2593" i="112"/>
  <c r="Q2593" i="112"/>
  <c r="P2593" i="112"/>
  <c r="O2593" i="112"/>
  <c r="M2593" i="112"/>
  <c r="S2592" i="112"/>
  <c r="N2592" i="112"/>
  <c r="R2592" i="112"/>
  <c r="Q2592" i="112"/>
  <c r="P2592" i="112"/>
  <c r="O2592" i="112"/>
  <c r="M2592" i="112"/>
  <c r="S2591" i="112"/>
  <c r="N2591" i="112"/>
  <c r="R2591" i="112"/>
  <c r="Q2591" i="112"/>
  <c r="P2591" i="112"/>
  <c r="O2591" i="112"/>
  <c r="M2591" i="112"/>
  <c r="S2590" i="112"/>
  <c r="N2590" i="112"/>
  <c r="R2590" i="112"/>
  <c r="Q2590" i="112"/>
  <c r="P2590" i="112"/>
  <c r="O2590" i="112"/>
  <c r="M2590" i="112"/>
  <c r="S2589" i="112"/>
  <c r="N2589" i="112"/>
  <c r="R2589" i="112"/>
  <c r="Q2589" i="112"/>
  <c r="P2589" i="112"/>
  <c r="O2589" i="112"/>
  <c r="M2589" i="112"/>
  <c r="S2588" i="112"/>
  <c r="N2588" i="112"/>
  <c r="R2588" i="112"/>
  <c r="Q2588" i="112"/>
  <c r="P2588" i="112"/>
  <c r="O2588" i="112"/>
  <c r="M2588" i="112"/>
  <c r="S2587" i="112"/>
  <c r="N2587" i="112"/>
  <c r="R2587" i="112"/>
  <c r="Q2587" i="112"/>
  <c r="P2587" i="112"/>
  <c r="O2587" i="112"/>
  <c r="M2587" i="112"/>
  <c r="S2586" i="112"/>
  <c r="N2586" i="112"/>
  <c r="R2586" i="112"/>
  <c r="Q2586" i="112"/>
  <c r="P2586" i="112"/>
  <c r="O2586" i="112"/>
  <c r="M2586" i="112"/>
  <c r="S2585" i="112"/>
  <c r="N2585" i="112"/>
  <c r="R2585" i="112"/>
  <c r="Q2585" i="112"/>
  <c r="P2585" i="112"/>
  <c r="O2585" i="112"/>
  <c r="M2585" i="112"/>
  <c r="S2584" i="112"/>
  <c r="N2584" i="112"/>
  <c r="R2584" i="112"/>
  <c r="Q2584" i="112"/>
  <c r="P2584" i="112"/>
  <c r="O2584" i="112"/>
  <c r="M2584" i="112"/>
  <c r="S2583" i="112"/>
  <c r="N2583" i="112"/>
  <c r="R2583" i="112"/>
  <c r="Q2583" i="112"/>
  <c r="P2583" i="112"/>
  <c r="O2583" i="112"/>
  <c r="M2583" i="112"/>
  <c r="S2582" i="112"/>
  <c r="N2582" i="112"/>
  <c r="R2582" i="112"/>
  <c r="Q2582" i="112"/>
  <c r="P2582" i="112"/>
  <c r="O2582" i="112"/>
  <c r="M2582" i="112"/>
  <c r="S2581" i="112"/>
  <c r="N2581" i="112"/>
  <c r="R2581" i="112"/>
  <c r="Q2581" i="112"/>
  <c r="P2581" i="112"/>
  <c r="O2581" i="112"/>
  <c r="M2581" i="112"/>
  <c r="S2580" i="112"/>
  <c r="N2580" i="112"/>
  <c r="R2580" i="112"/>
  <c r="Q2580" i="112"/>
  <c r="P2580" i="112"/>
  <c r="O2580" i="112"/>
  <c r="M2580" i="112"/>
  <c r="S2579" i="112"/>
  <c r="N2579" i="112"/>
  <c r="R2579" i="112"/>
  <c r="Q2579" i="112"/>
  <c r="P2579" i="112"/>
  <c r="O2579" i="112"/>
  <c r="M2579" i="112"/>
  <c r="S2578" i="112"/>
  <c r="N2578" i="112"/>
  <c r="R2578" i="112"/>
  <c r="Q2578" i="112"/>
  <c r="P2578" i="112"/>
  <c r="O2578" i="112"/>
  <c r="M2578" i="112"/>
  <c r="S2577" i="112"/>
  <c r="N2577" i="112"/>
  <c r="R2577" i="112"/>
  <c r="Q2577" i="112"/>
  <c r="P2577" i="112"/>
  <c r="O2577" i="112"/>
  <c r="M2577" i="112"/>
  <c r="S2576" i="112"/>
  <c r="N2576" i="112"/>
  <c r="R2576" i="112"/>
  <c r="Q2576" i="112"/>
  <c r="P2576" i="112"/>
  <c r="O2576" i="112"/>
  <c r="M2576" i="112"/>
  <c r="S2575" i="112"/>
  <c r="N2575" i="112"/>
  <c r="R2575" i="112"/>
  <c r="Q2575" i="112"/>
  <c r="P2575" i="112"/>
  <c r="O2575" i="112"/>
  <c r="M2575" i="112"/>
  <c r="S2574" i="112"/>
  <c r="N2574" i="112"/>
  <c r="R2574" i="112"/>
  <c r="Q2574" i="112"/>
  <c r="P2574" i="112"/>
  <c r="O2574" i="112"/>
  <c r="M2574" i="112"/>
  <c r="S2573" i="112"/>
  <c r="N2573" i="112"/>
  <c r="R2573" i="112"/>
  <c r="Q2573" i="112"/>
  <c r="P2573" i="112"/>
  <c r="O2573" i="112"/>
  <c r="M2573" i="112"/>
  <c r="S2572" i="112"/>
  <c r="N2572" i="112"/>
  <c r="R2572" i="112"/>
  <c r="Q2572" i="112"/>
  <c r="P2572" i="112"/>
  <c r="O2572" i="112"/>
  <c r="M2572" i="112"/>
  <c r="S2571" i="112"/>
  <c r="N2571" i="112"/>
  <c r="R2571" i="112"/>
  <c r="Q2571" i="112"/>
  <c r="P2571" i="112"/>
  <c r="O2571" i="112"/>
  <c r="M2571" i="112"/>
  <c r="S2570" i="112"/>
  <c r="N2570" i="112"/>
  <c r="R2570" i="112"/>
  <c r="Q2570" i="112"/>
  <c r="P2570" i="112"/>
  <c r="O2570" i="112"/>
  <c r="M2570" i="112"/>
  <c r="S2569" i="112"/>
  <c r="N2569" i="112"/>
  <c r="R2569" i="112"/>
  <c r="Q2569" i="112"/>
  <c r="P2569" i="112"/>
  <c r="O2569" i="112"/>
  <c r="M2569" i="112"/>
  <c r="S2568" i="112"/>
  <c r="N2568" i="112"/>
  <c r="R2568" i="112"/>
  <c r="Q2568" i="112"/>
  <c r="P2568" i="112"/>
  <c r="O2568" i="112"/>
  <c r="M2568" i="112"/>
  <c r="S2567" i="112"/>
  <c r="N2567" i="112"/>
  <c r="R2567" i="112"/>
  <c r="Q2567" i="112"/>
  <c r="P2567" i="112"/>
  <c r="O2567" i="112"/>
  <c r="M2567" i="112"/>
  <c r="S2566" i="112"/>
  <c r="N2566" i="112"/>
  <c r="R2566" i="112"/>
  <c r="Q2566" i="112"/>
  <c r="P2566" i="112"/>
  <c r="O2566" i="112"/>
  <c r="M2566" i="112"/>
  <c r="S2565" i="112"/>
  <c r="N2565" i="112"/>
  <c r="R2565" i="112"/>
  <c r="Q2565" i="112"/>
  <c r="P2565" i="112"/>
  <c r="O2565" i="112"/>
  <c r="M2565" i="112"/>
  <c r="S2564" i="112"/>
  <c r="N2564" i="112"/>
  <c r="R2564" i="112"/>
  <c r="Q2564" i="112"/>
  <c r="P2564" i="112"/>
  <c r="O2564" i="112"/>
  <c r="M2564" i="112"/>
  <c r="S2563" i="112"/>
  <c r="N2563" i="112"/>
  <c r="R2563" i="112"/>
  <c r="Q2563" i="112"/>
  <c r="P2563" i="112"/>
  <c r="O2563" i="112"/>
  <c r="M2563" i="112"/>
  <c r="S2562" i="112"/>
  <c r="N2562" i="112"/>
  <c r="R2562" i="112"/>
  <c r="Q2562" i="112"/>
  <c r="P2562" i="112"/>
  <c r="O2562" i="112"/>
  <c r="M2562" i="112"/>
  <c r="S2561" i="112"/>
  <c r="N2561" i="112"/>
  <c r="R2561" i="112"/>
  <c r="Q2561" i="112"/>
  <c r="P2561" i="112"/>
  <c r="O2561" i="112"/>
  <c r="M2561" i="112"/>
  <c r="S2560" i="112"/>
  <c r="N2560" i="112"/>
  <c r="R2560" i="112"/>
  <c r="Q2560" i="112"/>
  <c r="P2560" i="112"/>
  <c r="O2560" i="112"/>
  <c r="M2560" i="112"/>
  <c r="S2559" i="112"/>
  <c r="N2559" i="112"/>
  <c r="R2559" i="112"/>
  <c r="Q2559" i="112"/>
  <c r="P2559" i="112"/>
  <c r="O2559" i="112"/>
  <c r="M2559" i="112"/>
  <c r="S2558" i="112"/>
  <c r="N2558" i="112"/>
  <c r="R2558" i="112"/>
  <c r="Q2558" i="112"/>
  <c r="P2558" i="112"/>
  <c r="O2558" i="112"/>
  <c r="M2558" i="112"/>
  <c r="S2557" i="112"/>
  <c r="N2557" i="112"/>
  <c r="R2557" i="112"/>
  <c r="Q2557" i="112"/>
  <c r="P2557" i="112"/>
  <c r="O2557" i="112"/>
  <c r="M2557" i="112"/>
  <c r="S2556" i="112"/>
  <c r="N2556" i="112"/>
  <c r="R2556" i="112"/>
  <c r="Q2556" i="112"/>
  <c r="P2556" i="112"/>
  <c r="O2556" i="112"/>
  <c r="M2556" i="112"/>
  <c r="S2555" i="112"/>
  <c r="N2555" i="112"/>
  <c r="R2555" i="112"/>
  <c r="Q2555" i="112"/>
  <c r="P2555" i="112"/>
  <c r="O2555" i="112"/>
  <c r="M2555" i="112"/>
  <c r="S2554" i="112"/>
  <c r="N2554" i="112"/>
  <c r="R2554" i="112"/>
  <c r="Q2554" i="112"/>
  <c r="P2554" i="112"/>
  <c r="O2554" i="112"/>
  <c r="M2554" i="112"/>
  <c r="S2553" i="112"/>
  <c r="N2553" i="112"/>
  <c r="R2553" i="112"/>
  <c r="Q2553" i="112"/>
  <c r="P2553" i="112"/>
  <c r="O2553" i="112"/>
  <c r="M2553" i="112"/>
  <c r="S2552" i="112"/>
  <c r="N2552" i="112"/>
  <c r="R2552" i="112"/>
  <c r="Q2552" i="112"/>
  <c r="P2552" i="112"/>
  <c r="O2552" i="112"/>
  <c r="M2552" i="112"/>
  <c r="S2551" i="112"/>
  <c r="N2551" i="112"/>
  <c r="R2551" i="112"/>
  <c r="Q2551" i="112"/>
  <c r="P2551" i="112"/>
  <c r="O2551" i="112"/>
  <c r="M2551" i="112"/>
  <c r="S2550" i="112"/>
  <c r="N2550" i="112"/>
  <c r="R2550" i="112"/>
  <c r="Q2550" i="112"/>
  <c r="P2550" i="112"/>
  <c r="O2550" i="112"/>
  <c r="M2550" i="112"/>
  <c r="S2549" i="112"/>
  <c r="N2549" i="112"/>
  <c r="R2549" i="112"/>
  <c r="Q2549" i="112"/>
  <c r="P2549" i="112"/>
  <c r="O2549" i="112"/>
  <c r="M2549" i="112"/>
  <c r="S2548" i="112"/>
  <c r="N2548" i="112"/>
  <c r="R2548" i="112"/>
  <c r="Q2548" i="112"/>
  <c r="P2548" i="112"/>
  <c r="O2548" i="112"/>
  <c r="M2548" i="112"/>
  <c r="S2547" i="112"/>
  <c r="N2547" i="112"/>
  <c r="R2547" i="112"/>
  <c r="Q2547" i="112"/>
  <c r="P2547" i="112"/>
  <c r="O2547" i="112"/>
  <c r="M2547" i="112"/>
  <c r="S2546" i="112"/>
  <c r="N2546" i="112"/>
  <c r="R2546" i="112"/>
  <c r="Q2546" i="112"/>
  <c r="P2546" i="112"/>
  <c r="O2546" i="112"/>
  <c r="M2546" i="112"/>
  <c r="S2545" i="112"/>
  <c r="N2545" i="112"/>
  <c r="R2545" i="112"/>
  <c r="Q2545" i="112"/>
  <c r="P2545" i="112"/>
  <c r="O2545" i="112"/>
  <c r="M2545" i="112"/>
  <c r="S2544" i="112"/>
  <c r="N2544" i="112"/>
  <c r="R2544" i="112"/>
  <c r="Q2544" i="112"/>
  <c r="P2544" i="112"/>
  <c r="O2544" i="112"/>
  <c r="M2544" i="112"/>
  <c r="S2543" i="112"/>
  <c r="N2543" i="112"/>
  <c r="R2543" i="112"/>
  <c r="Q2543" i="112"/>
  <c r="P2543" i="112"/>
  <c r="O2543" i="112"/>
  <c r="M2543" i="112"/>
  <c r="S2542" i="112"/>
  <c r="N2542" i="112"/>
  <c r="R2542" i="112"/>
  <c r="Q2542" i="112"/>
  <c r="P2542" i="112"/>
  <c r="O2542" i="112"/>
  <c r="M2542" i="112"/>
  <c r="S2541" i="112"/>
  <c r="N2541" i="112"/>
  <c r="R2541" i="112"/>
  <c r="Q2541" i="112"/>
  <c r="P2541" i="112"/>
  <c r="O2541" i="112"/>
  <c r="M2541" i="112"/>
  <c r="S2540" i="112"/>
  <c r="N2540" i="112"/>
  <c r="R2540" i="112"/>
  <c r="Q2540" i="112"/>
  <c r="P2540" i="112"/>
  <c r="O2540" i="112"/>
  <c r="M2540" i="112"/>
  <c r="S2539" i="112"/>
  <c r="N2539" i="112"/>
  <c r="R2539" i="112"/>
  <c r="Q2539" i="112"/>
  <c r="P2539" i="112"/>
  <c r="O2539" i="112"/>
  <c r="M2539" i="112"/>
  <c r="S2538" i="112"/>
  <c r="N2538" i="112"/>
  <c r="R2538" i="112"/>
  <c r="Q2538" i="112"/>
  <c r="P2538" i="112"/>
  <c r="O2538" i="112"/>
  <c r="M2538" i="112"/>
  <c r="S2537" i="112"/>
  <c r="N2537" i="112"/>
  <c r="R2537" i="112"/>
  <c r="Q2537" i="112"/>
  <c r="P2537" i="112"/>
  <c r="O2537" i="112"/>
  <c r="M2537" i="112"/>
  <c r="S2536" i="112"/>
  <c r="N2536" i="112"/>
  <c r="R2536" i="112"/>
  <c r="Q2536" i="112"/>
  <c r="P2536" i="112"/>
  <c r="O2536" i="112"/>
  <c r="M2536" i="112"/>
  <c r="S2535" i="112"/>
  <c r="N2535" i="112"/>
  <c r="R2535" i="112"/>
  <c r="Q2535" i="112"/>
  <c r="P2535" i="112"/>
  <c r="O2535" i="112"/>
  <c r="M2535" i="112"/>
  <c r="S2534" i="112"/>
  <c r="N2534" i="112"/>
  <c r="R2534" i="112"/>
  <c r="Q2534" i="112"/>
  <c r="P2534" i="112"/>
  <c r="O2534" i="112"/>
  <c r="M2534" i="112"/>
  <c r="S2533" i="112"/>
  <c r="N2533" i="112"/>
  <c r="R2533" i="112"/>
  <c r="Q2533" i="112"/>
  <c r="P2533" i="112"/>
  <c r="O2533" i="112"/>
  <c r="M2533" i="112"/>
  <c r="S2532" i="112"/>
  <c r="N2532" i="112"/>
  <c r="R2532" i="112"/>
  <c r="Q2532" i="112"/>
  <c r="P2532" i="112"/>
  <c r="O2532" i="112"/>
  <c r="M2532" i="112"/>
  <c r="S2531" i="112"/>
  <c r="N2531" i="112"/>
  <c r="R2531" i="112"/>
  <c r="Q2531" i="112"/>
  <c r="P2531" i="112"/>
  <c r="O2531" i="112"/>
  <c r="M2531" i="112"/>
  <c r="S2530" i="112"/>
  <c r="N2530" i="112"/>
  <c r="R2530" i="112"/>
  <c r="Q2530" i="112"/>
  <c r="P2530" i="112"/>
  <c r="O2530" i="112"/>
  <c r="M2530" i="112"/>
  <c r="S2529" i="112"/>
  <c r="N2529" i="112"/>
  <c r="R2529" i="112"/>
  <c r="Q2529" i="112"/>
  <c r="P2529" i="112"/>
  <c r="O2529" i="112"/>
  <c r="M2529" i="112"/>
  <c r="S2528" i="112"/>
  <c r="N2528" i="112"/>
  <c r="R2528" i="112"/>
  <c r="Q2528" i="112"/>
  <c r="P2528" i="112"/>
  <c r="O2528" i="112"/>
  <c r="M2528" i="112"/>
  <c r="S2527" i="112"/>
  <c r="N2527" i="112"/>
  <c r="R2527" i="112"/>
  <c r="Q2527" i="112"/>
  <c r="P2527" i="112"/>
  <c r="O2527" i="112"/>
  <c r="M2527" i="112"/>
  <c r="S2526" i="112"/>
  <c r="N2526" i="112"/>
  <c r="R2526" i="112"/>
  <c r="Q2526" i="112"/>
  <c r="P2526" i="112"/>
  <c r="O2526" i="112"/>
  <c r="M2526" i="112"/>
  <c r="S2525" i="112"/>
  <c r="N2525" i="112"/>
  <c r="R2525" i="112"/>
  <c r="Q2525" i="112"/>
  <c r="P2525" i="112"/>
  <c r="O2525" i="112"/>
  <c r="M2525" i="112"/>
  <c r="S2524" i="112"/>
  <c r="N2524" i="112"/>
  <c r="R2524" i="112"/>
  <c r="Q2524" i="112"/>
  <c r="P2524" i="112"/>
  <c r="O2524" i="112"/>
  <c r="M2524" i="112"/>
  <c r="S2523" i="112"/>
  <c r="N2523" i="112"/>
  <c r="R2523" i="112"/>
  <c r="Q2523" i="112"/>
  <c r="P2523" i="112"/>
  <c r="O2523" i="112"/>
  <c r="M2523" i="112"/>
  <c r="S2522" i="112"/>
  <c r="N2522" i="112"/>
  <c r="R2522" i="112"/>
  <c r="Q2522" i="112"/>
  <c r="P2522" i="112"/>
  <c r="O2522" i="112"/>
  <c r="M2522" i="112"/>
  <c r="S2521" i="112"/>
  <c r="N2521" i="112"/>
  <c r="R2521" i="112"/>
  <c r="Q2521" i="112"/>
  <c r="P2521" i="112"/>
  <c r="O2521" i="112"/>
  <c r="M2521" i="112"/>
  <c r="S2520" i="112"/>
  <c r="N2520" i="112"/>
  <c r="R2520" i="112"/>
  <c r="Q2520" i="112"/>
  <c r="P2520" i="112"/>
  <c r="O2520" i="112"/>
  <c r="M2520" i="112"/>
  <c r="S2519" i="112"/>
  <c r="N2519" i="112"/>
  <c r="R2519" i="112"/>
  <c r="Q2519" i="112"/>
  <c r="P2519" i="112"/>
  <c r="O2519" i="112"/>
  <c r="M2519" i="112"/>
  <c r="S2518" i="112"/>
  <c r="N2518" i="112"/>
  <c r="R2518" i="112"/>
  <c r="Q2518" i="112"/>
  <c r="P2518" i="112"/>
  <c r="O2518" i="112"/>
  <c r="M2518" i="112"/>
  <c r="S2517" i="112"/>
  <c r="N2517" i="112"/>
  <c r="R2517" i="112"/>
  <c r="Q2517" i="112"/>
  <c r="P2517" i="112"/>
  <c r="O2517" i="112"/>
  <c r="M2517" i="112"/>
  <c r="S2516" i="112"/>
  <c r="N2516" i="112"/>
  <c r="R2516" i="112"/>
  <c r="Q2516" i="112"/>
  <c r="P2516" i="112"/>
  <c r="O2516" i="112"/>
  <c r="M2516" i="112"/>
  <c r="S2515" i="112"/>
  <c r="N2515" i="112"/>
  <c r="R2515" i="112"/>
  <c r="Q2515" i="112"/>
  <c r="P2515" i="112"/>
  <c r="O2515" i="112"/>
  <c r="M2515" i="112"/>
  <c r="S2514" i="112"/>
  <c r="N2514" i="112"/>
  <c r="R2514" i="112"/>
  <c r="Q2514" i="112"/>
  <c r="P2514" i="112"/>
  <c r="O2514" i="112"/>
  <c r="M2514" i="112"/>
  <c r="S2513" i="112"/>
  <c r="N2513" i="112"/>
  <c r="R2513" i="112"/>
  <c r="Q2513" i="112"/>
  <c r="P2513" i="112"/>
  <c r="O2513" i="112"/>
  <c r="M2513" i="112"/>
  <c r="S2512" i="112"/>
  <c r="N2512" i="112"/>
  <c r="R2512" i="112"/>
  <c r="Q2512" i="112"/>
  <c r="P2512" i="112"/>
  <c r="O2512" i="112"/>
  <c r="M2512" i="112"/>
  <c r="S2511" i="112"/>
  <c r="N2511" i="112"/>
  <c r="R2511" i="112"/>
  <c r="Q2511" i="112"/>
  <c r="P2511" i="112"/>
  <c r="O2511" i="112"/>
  <c r="M2511" i="112"/>
  <c r="S2510" i="112"/>
  <c r="N2510" i="112"/>
  <c r="R2510" i="112"/>
  <c r="Q2510" i="112"/>
  <c r="P2510" i="112"/>
  <c r="O2510" i="112"/>
  <c r="M2510" i="112"/>
  <c r="S2509" i="112"/>
  <c r="N2509" i="112"/>
  <c r="R2509" i="112"/>
  <c r="Q2509" i="112"/>
  <c r="P2509" i="112"/>
  <c r="O2509" i="112"/>
  <c r="M2509" i="112"/>
  <c r="S2508" i="112"/>
  <c r="N2508" i="112"/>
  <c r="R2508" i="112"/>
  <c r="Q2508" i="112"/>
  <c r="P2508" i="112"/>
  <c r="O2508" i="112"/>
  <c r="M2508" i="112"/>
  <c r="S2507" i="112"/>
  <c r="N2507" i="112"/>
  <c r="R2507" i="112"/>
  <c r="Q2507" i="112"/>
  <c r="P2507" i="112"/>
  <c r="O2507" i="112"/>
  <c r="M2507" i="112"/>
  <c r="S2506" i="112"/>
  <c r="N2506" i="112"/>
  <c r="R2506" i="112"/>
  <c r="Q2506" i="112"/>
  <c r="P2506" i="112"/>
  <c r="O2506" i="112"/>
  <c r="M2506" i="112"/>
  <c r="S2505" i="112"/>
  <c r="N2505" i="112"/>
  <c r="R2505" i="112"/>
  <c r="Q2505" i="112"/>
  <c r="P2505" i="112"/>
  <c r="O2505" i="112"/>
  <c r="M2505" i="112"/>
  <c r="S2504" i="112"/>
  <c r="N2504" i="112"/>
  <c r="R2504" i="112"/>
  <c r="Q2504" i="112"/>
  <c r="P2504" i="112"/>
  <c r="O2504" i="112"/>
  <c r="M2504" i="112"/>
  <c r="S2503" i="112"/>
  <c r="N2503" i="112"/>
  <c r="R2503" i="112"/>
  <c r="Q2503" i="112"/>
  <c r="P2503" i="112"/>
  <c r="O2503" i="112"/>
  <c r="M2503" i="112"/>
  <c r="S2502" i="112"/>
  <c r="N2502" i="112"/>
  <c r="R2502" i="112"/>
  <c r="Q2502" i="112"/>
  <c r="P2502" i="112"/>
  <c r="O2502" i="112"/>
  <c r="M2502" i="112"/>
  <c r="S2501" i="112"/>
  <c r="N2501" i="112"/>
  <c r="R2501" i="112"/>
  <c r="Q2501" i="112"/>
  <c r="P2501" i="112"/>
  <c r="O2501" i="112"/>
  <c r="M2501" i="112"/>
  <c r="S2500" i="112"/>
  <c r="N2500" i="112"/>
  <c r="R2500" i="112"/>
  <c r="Q2500" i="112"/>
  <c r="P2500" i="112"/>
  <c r="O2500" i="112"/>
  <c r="M2500" i="112"/>
  <c r="S2499" i="112"/>
  <c r="N2499" i="112"/>
  <c r="R2499" i="112"/>
  <c r="Q2499" i="112"/>
  <c r="P2499" i="112"/>
  <c r="O2499" i="112"/>
  <c r="M2499" i="112"/>
  <c r="S2498" i="112"/>
  <c r="N2498" i="112"/>
  <c r="R2498" i="112"/>
  <c r="Q2498" i="112"/>
  <c r="P2498" i="112"/>
  <c r="O2498" i="112"/>
  <c r="M2498" i="112"/>
  <c r="S2497" i="112"/>
  <c r="N2497" i="112"/>
  <c r="R2497" i="112"/>
  <c r="Q2497" i="112"/>
  <c r="P2497" i="112"/>
  <c r="O2497" i="112"/>
  <c r="M2497" i="112"/>
  <c r="S2496" i="112"/>
  <c r="N2496" i="112"/>
  <c r="R2496" i="112"/>
  <c r="Q2496" i="112"/>
  <c r="P2496" i="112"/>
  <c r="O2496" i="112"/>
  <c r="M2496" i="112"/>
  <c r="S2495" i="112"/>
  <c r="N2495" i="112"/>
  <c r="R2495" i="112"/>
  <c r="Q2495" i="112"/>
  <c r="P2495" i="112"/>
  <c r="O2495" i="112"/>
  <c r="M2495" i="112"/>
  <c r="S2494" i="112"/>
  <c r="N2494" i="112"/>
  <c r="R2494" i="112"/>
  <c r="Q2494" i="112"/>
  <c r="P2494" i="112"/>
  <c r="O2494" i="112"/>
  <c r="M2494" i="112"/>
  <c r="S2493" i="112"/>
  <c r="N2493" i="112"/>
  <c r="R2493" i="112"/>
  <c r="Q2493" i="112"/>
  <c r="P2493" i="112"/>
  <c r="O2493" i="112"/>
  <c r="M2493" i="112"/>
  <c r="S2492" i="112"/>
  <c r="N2492" i="112"/>
  <c r="R2492" i="112"/>
  <c r="Q2492" i="112"/>
  <c r="P2492" i="112"/>
  <c r="O2492" i="112"/>
  <c r="M2492" i="112"/>
  <c r="S2491" i="112"/>
  <c r="N2491" i="112"/>
  <c r="R2491" i="112"/>
  <c r="Q2491" i="112"/>
  <c r="P2491" i="112"/>
  <c r="O2491" i="112"/>
  <c r="M2491" i="112"/>
  <c r="S2490" i="112"/>
  <c r="N2490" i="112"/>
  <c r="R2490" i="112"/>
  <c r="Q2490" i="112"/>
  <c r="P2490" i="112"/>
  <c r="O2490" i="112"/>
  <c r="M2490" i="112"/>
  <c r="S2489" i="112"/>
  <c r="N2489" i="112"/>
  <c r="R2489" i="112"/>
  <c r="Q2489" i="112"/>
  <c r="P2489" i="112"/>
  <c r="O2489" i="112"/>
  <c r="M2489" i="112"/>
  <c r="S2488" i="112"/>
  <c r="N2488" i="112"/>
  <c r="R2488" i="112"/>
  <c r="Q2488" i="112"/>
  <c r="P2488" i="112"/>
  <c r="O2488" i="112"/>
  <c r="M2488" i="112"/>
  <c r="S2487" i="112"/>
  <c r="N2487" i="112"/>
  <c r="R2487" i="112"/>
  <c r="Q2487" i="112"/>
  <c r="P2487" i="112"/>
  <c r="O2487" i="112"/>
  <c r="M2487" i="112"/>
  <c r="S2486" i="112"/>
  <c r="N2486" i="112"/>
  <c r="R2486" i="112"/>
  <c r="Q2486" i="112"/>
  <c r="P2486" i="112"/>
  <c r="O2486" i="112"/>
  <c r="M2486" i="112"/>
  <c r="S2485" i="112"/>
  <c r="N2485" i="112"/>
  <c r="R2485" i="112"/>
  <c r="Q2485" i="112"/>
  <c r="P2485" i="112"/>
  <c r="O2485" i="112"/>
  <c r="M2485" i="112"/>
  <c r="S2484" i="112"/>
  <c r="N2484" i="112"/>
  <c r="R2484" i="112"/>
  <c r="Q2484" i="112"/>
  <c r="P2484" i="112"/>
  <c r="O2484" i="112"/>
  <c r="M2484" i="112"/>
  <c r="S2483" i="112"/>
  <c r="N2483" i="112"/>
  <c r="R2483" i="112"/>
  <c r="Q2483" i="112"/>
  <c r="P2483" i="112"/>
  <c r="O2483" i="112"/>
  <c r="M2483" i="112"/>
  <c r="S2482" i="112"/>
  <c r="N2482" i="112"/>
  <c r="R2482" i="112"/>
  <c r="Q2482" i="112"/>
  <c r="P2482" i="112"/>
  <c r="O2482" i="112"/>
  <c r="M2482" i="112"/>
  <c r="S2481" i="112"/>
  <c r="N2481" i="112"/>
  <c r="R2481" i="112"/>
  <c r="Q2481" i="112"/>
  <c r="P2481" i="112"/>
  <c r="O2481" i="112"/>
  <c r="M2481" i="112"/>
  <c r="S2480" i="112"/>
  <c r="N2480" i="112"/>
  <c r="R2480" i="112"/>
  <c r="Q2480" i="112"/>
  <c r="P2480" i="112"/>
  <c r="O2480" i="112"/>
  <c r="M2480" i="112"/>
  <c r="S2479" i="112"/>
  <c r="N2479" i="112"/>
  <c r="R2479" i="112"/>
  <c r="Q2479" i="112"/>
  <c r="P2479" i="112"/>
  <c r="O2479" i="112"/>
  <c r="M2479" i="112"/>
  <c r="S2478" i="112"/>
  <c r="N2478" i="112"/>
  <c r="R2478" i="112"/>
  <c r="Q2478" i="112"/>
  <c r="P2478" i="112"/>
  <c r="O2478" i="112"/>
  <c r="M2478" i="112"/>
  <c r="S2477" i="112"/>
  <c r="N2477" i="112"/>
  <c r="R2477" i="112"/>
  <c r="Q2477" i="112"/>
  <c r="P2477" i="112"/>
  <c r="O2477" i="112"/>
  <c r="M2477" i="112"/>
  <c r="S2476" i="112"/>
  <c r="N2476" i="112"/>
  <c r="R2476" i="112"/>
  <c r="Q2476" i="112"/>
  <c r="P2476" i="112"/>
  <c r="O2476" i="112"/>
  <c r="M2476" i="112"/>
  <c r="S2475" i="112"/>
  <c r="N2475" i="112"/>
  <c r="R2475" i="112"/>
  <c r="Q2475" i="112"/>
  <c r="P2475" i="112"/>
  <c r="O2475" i="112"/>
  <c r="M2475" i="112"/>
  <c r="S2474" i="112"/>
  <c r="N2474" i="112"/>
  <c r="R2474" i="112"/>
  <c r="Q2474" i="112"/>
  <c r="P2474" i="112"/>
  <c r="O2474" i="112"/>
  <c r="M2474" i="112"/>
  <c r="S2473" i="112"/>
  <c r="N2473" i="112"/>
  <c r="R2473" i="112"/>
  <c r="Q2473" i="112"/>
  <c r="P2473" i="112"/>
  <c r="O2473" i="112"/>
  <c r="M2473" i="112"/>
  <c r="S2472" i="112"/>
  <c r="N2472" i="112"/>
  <c r="R2472" i="112"/>
  <c r="Q2472" i="112"/>
  <c r="P2472" i="112"/>
  <c r="O2472" i="112"/>
  <c r="M2472" i="112"/>
  <c r="S2471" i="112"/>
  <c r="N2471" i="112"/>
  <c r="R2471" i="112"/>
  <c r="Q2471" i="112"/>
  <c r="P2471" i="112"/>
  <c r="O2471" i="112"/>
  <c r="M2471" i="112"/>
  <c r="S2470" i="112"/>
  <c r="N2470" i="112"/>
  <c r="R2470" i="112"/>
  <c r="Q2470" i="112"/>
  <c r="P2470" i="112"/>
  <c r="O2470" i="112"/>
  <c r="M2470" i="112"/>
  <c r="S2469" i="112"/>
  <c r="N2469" i="112"/>
  <c r="R2469" i="112"/>
  <c r="Q2469" i="112"/>
  <c r="P2469" i="112"/>
  <c r="O2469" i="112"/>
  <c r="M2469" i="112"/>
  <c r="S2468" i="112"/>
  <c r="N2468" i="112"/>
  <c r="R2468" i="112"/>
  <c r="Q2468" i="112"/>
  <c r="P2468" i="112"/>
  <c r="O2468" i="112"/>
  <c r="M2468" i="112"/>
  <c r="S2467" i="112"/>
  <c r="N2467" i="112"/>
  <c r="R2467" i="112"/>
  <c r="Q2467" i="112"/>
  <c r="P2467" i="112"/>
  <c r="O2467" i="112"/>
  <c r="M2467" i="112"/>
  <c r="S2466" i="112"/>
  <c r="N2466" i="112"/>
  <c r="R2466" i="112"/>
  <c r="Q2466" i="112"/>
  <c r="P2466" i="112"/>
  <c r="O2466" i="112"/>
  <c r="M2466" i="112"/>
  <c r="S2465" i="112"/>
  <c r="N2465" i="112"/>
  <c r="R2465" i="112"/>
  <c r="Q2465" i="112"/>
  <c r="P2465" i="112"/>
  <c r="O2465" i="112"/>
  <c r="M2465" i="112"/>
  <c r="S2464" i="112"/>
  <c r="N2464" i="112"/>
  <c r="R2464" i="112"/>
  <c r="Q2464" i="112"/>
  <c r="P2464" i="112"/>
  <c r="O2464" i="112"/>
  <c r="M2464" i="112"/>
  <c r="S2463" i="112"/>
  <c r="N2463" i="112"/>
  <c r="R2463" i="112"/>
  <c r="Q2463" i="112"/>
  <c r="P2463" i="112"/>
  <c r="O2463" i="112"/>
  <c r="M2463" i="112"/>
  <c r="S2462" i="112"/>
  <c r="N2462" i="112"/>
  <c r="R2462" i="112"/>
  <c r="Q2462" i="112"/>
  <c r="P2462" i="112"/>
  <c r="O2462" i="112"/>
  <c r="M2462" i="112"/>
  <c r="S2461" i="112"/>
  <c r="N2461" i="112"/>
  <c r="R2461" i="112"/>
  <c r="Q2461" i="112"/>
  <c r="P2461" i="112"/>
  <c r="O2461" i="112"/>
  <c r="M2461" i="112"/>
  <c r="S2460" i="112"/>
  <c r="N2460" i="112"/>
  <c r="R2460" i="112"/>
  <c r="Q2460" i="112"/>
  <c r="P2460" i="112"/>
  <c r="O2460" i="112"/>
  <c r="M2460" i="112"/>
  <c r="S2459" i="112"/>
  <c r="N2459" i="112"/>
  <c r="R2459" i="112"/>
  <c r="Q2459" i="112"/>
  <c r="P2459" i="112"/>
  <c r="O2459" i="112"/>
  <c r="M2459" i="112"/>
  <c r="S2458" i="112"/>
  <c r="N2458" i="112"/>
  <c r="R2458" i="112"/>
  <c r="Q2458" i="112"/>
  <c r="P2458" i="112"/>
  <c r="O2458" i="112"/>
  <c r="M2458" i="112"/>
  <c r="S2457" i="112"/>
  <c r="N2457" i="112"/>
  <c r="R2457" i="112"/>
  <c r="Q2457" i="112"/>
  <c r="P2457" i="112"/>
  <c r="O2457" i="112"/>
  <c r="M2457" i="112"/>
  <c r="S2456" i="112"/>
  <c r="N2456" i="112"/>
  <c r="R2456" i="112"/>
  <c r="Q2456" i="112"/>
  <c r="P2456" i="112"/>
  <c r="O2456" i="112"/>
  <c r="M2456" i="112"/>
  <c r="S2455" i="112"/>
  <c r="N2455" i="112"/>
  <c r="R2455" i="112"/>
  <c r="Q2455" i="112"/>
  <c r="P2455" i="112"/>
  <c r="O2455" i="112"/>
  <c r="M2455" i="112"/>
  <c r="S2454" i="112"/>
  <c r="N2454" i="112"/>
  <c r="R2454" i="112"/>
  <c r="Q2454" i="112"/>
  <c r="P2454" i="112"/>
  <c r="O2454" i="112"/>
  <c r="M2454" i="112"/>
  <c r="S2453" i="112"/>
  <c r="N2453" i="112"/>
  <c r="R2453" i="112"/>
  <c r="Q2453" i="112"/>
  <c r="P2453" i="112"/>
  <c r="O2453" i="112"/>
  <c r="M2453" i="112"/>
  <c r="S2452" i="112"/>
  <c r="N2452" i="112"/>
  <c r="R2452" i="112"/>
  <c r="Q2452" i="112"/>
  <c r="P2452" i="112"/>
  <c r="O2452" i="112"/>
  <c r="M2452" i="112"/>
  <c r="S2451" i="112"/>
  <c r="N2451" i="112"/>
  <c r="R2451" i="112"/>
  <c r="Q2451" i="112"/>
  <c r="P2451" i="112"/>
  <c r="O2451" i="112"/>
  <c r="M2451" i="112"/>
  <c r="S2450" i="112"/>
  <c r="N2450" i="112"/>
  <c r="R2450" i="112"/>
  <c r="Q2450" i="112"/>
  <c r="P2450" i="112"/>
  <c r="O2450" i="112"/>
  <c r="M2450" i="112"/>
  <c r="S2449" i="112"/>
  <c r="N2449" i="112"/>
  <c r="R2449" i="112"/>
  <c r="Q2449" i="112"/>
  <c r="P2449" i="112"/>
  <c r="O2449" i="112"/>
  <c r="M2449" i="112"/>
  <c r="S2448" i="112"/>
  <c r="N2448" i="112"/>
  <c r="R2448" i="112"/>
  <c r="Q2448" i="112"/>
  <c r="P2448" i="112"/>
  <c r="O2448" i="112"/>
  <c r="M2448" i="112"/>
  <c r="S2447" i="112"/>
  <c r="N2447" i="112"/>
  <c r="R2447" i="112"/>
  <c r="Q2447" i="112"/>
  <c r="P2447" i="112"/>
  <c r="O2447" i="112"/>
  <c r="M2447" i="112"/>
  <c r="S2446" i="112"/>
  <c r="N2446" i="112"/>
  <c r="R2446" i="112"/>
  <c r="Q2446" i="112"/>
  <c r="P2446" i="112"/>
  <c r="O2446" i="112"/>
  <c r="M2446" i="112"/>
  <c r="S2445" i="112"/>
  <c r="N2445" i="112"/>
  <c r="R2445" i="112"/>
  <c r="Q2445" i="112"/>
  <c r="P2445" i="112"/>
  <c r="O2445" i="112"/>
  <c r="M2445" i="112"/>
  <c r="S2444" i="112"/>
  <c r="N2444" i="112"/>
  <c r="R2444" i="112"/>
  <c r="Q2444" i="112"/>
  <c r="P2444" i="112"/>
  <c r="O2444" i="112"/>
  <c r="M2444" i="112"/>
  <c r="S2443" i="112"/>
  <c r="N2443" i="112"/>
  <c r="R2443" i="112"/>
  <c r="Q2443" i="112"/>
  <c r="P2443" i="112"/>
  <c r="O2443" i="112"/>
  <c r="M2443" i="112"/>
  <c r="S2442" i="112"/>
  <c r="N2442" i="112"/>
  <c r="R2442" i="112"/>
  <c r="Q2442" i="112"/>
  <c r="P2442" i="112"/>
  <c r="O2442" i="112"/>
  <c r="M2442" i="112"/>
  <c r="S2441" i="112"/>
  <c r="N2441" i="112"/>
  <c r="R2441" i="112"/>
  <c r="Q2441" i="112"/>
  <c r="P2441" i="112"/>
  <c r="O2441" i="112"/>
  <c r="M2441" i="112"/>
  <c r="S2440" i="112"/>
  <c r="N2440" i="112"/>
  <c r="R2440" i="112"/>
  <c r="Q2440" i="112"/>
  <c r="P2440" i="112"/>
  <c r="O2440" i="112"/>
  <c r="M2440" i="112"/>
  <c r="S2439" i="112"/>
  <c r="N2439" i="112"/>
  <c r="R2439" i="112"/>
  <c r="Q2439" i="112"/>
  <c r="P2439" i="112"/>
  <c r="O2439" i="112"/>
  <c r="M2439" i="112"/>
  <c r="S2438" i="112"/>
  <c r="N2438" i="112"/>
  <c r="R2438" i="112"/>
  <c r="Q2438" i="112"/>
  <c r="P2438" i="112"/>
  <c r="O2438" i="112"/>
  <c r="M2438" i="112"/>
  <c r="S2437" i="112"/>
  <c r="N2437" i="112"/>
  <c r="R2437" i="112"/>
  <c r="Q2437" i="112"/>
  <c r="P2437" i="112"/>
  <c r="O2437" i="112"/>
  <c r="M2437" i="112"/>
  <c r="S2436" i="112"/>
  <c r="N2436" i="112"/>
  <c r="R2436" i="112"/>
  <c r="Q2436" i="112"/>
  <c r="P2436" i="112"/>
  <c r="O2436" i="112"/>
  <c r="M2436" i="112"/>
  <c r="S2435" i="112"/>
  <c r="N2435" i="112"/>
  <c r="R2435" i="112"/>
  <c r="Q2435" i="112"/>
  <c r="P2435" i="112"/>
  <c r="O2435" i="112"/>
  <c r="M2435" i="112"/>
  <c r="S2434" i="112"/>
  <c r="N2434" i="112"/>
  <c r="R2434" i="112"/>
  <c r="Q2434" i="112"/>
  <c r="P2434" i="112"/>
  <c r="O2434" i="112"/>
  <c r="M2434" i="112"/>
  <c r="S2433" i="112"/>
  <c r="N2433" i="112"/>
  <c r="R2433" i="112"/>
  <c r="Q2433" i="112"/>
  <c r="P2433" i="112"/>
  <c r="O2433" i="112"/>
  <c r="M2433" i="112"/>
  <c r="S2432" i="112"/>
  <c r="N2432" i="112"/>
  <c r="R2432" i="112"/>
  <c r="Q2432" i="112"/>
  <c r="P2432" i="112"/>
  <c r="O2432" i="112"/>
  <c r="M2432" i="112"/>
  <c r="S2431" i="112"/>
  <c r="N2431" i="112"/>
  <c r="R2431" i="112"/>
  <c r="Q2431" i="112"/>
  <c r="P2431" i="112"/>
  <c r="O2431" i="112"/>
  <c r="M2431" i="112"/>
  <c r="S2430" i="112"/>
  <c r="N2430" i="112"/>
  <c r="R2430" i="112"/>
  <c r="Q2430" i="112"/>
  <c r="P2430" i="112"/>
  <c r="O2430" i="112"/>
  <c r="M2430" i="112"/>
  <c r="S2429" i="112"/>
  <c r="N2429" i="112"/>
  <c r="R2429" i="112"/>
  <c r="Q2429" i="112"/>
  <c r="P2429" i="112"/>
  <c r="O2429" i="112"/>
  <c r="M2429" i="112"/>
  <c r="S2428" i="112"/>
  <c r="N2428" i="112"/>
  <c r="R2428" i="112"/>
  <c r="Q2428" i="112"/>
  <c r="P2428" i="112"/>
  <c r="O2428" i="112"/>
  <c r="M2428" i="112"/>
  <c r="S2427" i="112"/>
  <c r="N2427" i="112"/>
  <c r="R2427" i="112"/>
  <c r="Q2427" i="112"/>
  <c r="P2427" i="112"/>
  <c r="O2427" i="112"/>
  <c r="M2427" i="112"/>
  <c r="S2426" i="112"/>
  <c r="N2426" i="112"/>
  <c r="R2426" i="112"/>
  <c r="Q2426" i="112"/>
  <c r="P2426" i="112"/>
  <c r="O2426" i="112"/>
  <c r="M2426" i="112"/>
  <c r="S2425" i="112"/>
  <c r="N2425" i="112"/>
  <c r="R2425" i="112"/>
  <c r="Q2425" i="112"/>
  <c r="P2425" i="112"/>
  <c r="O2425" i="112"/>
  <c r="M2425" i="112"/>
  <c r="S2424" i="112"/>
  <c r="N2424" i="112"/>
  <c r="R2424" i="112"/>
  <c r="Q2424" i="112"/>
  <c r="P2424" i="112"/>
  <c r="O2424" i="112"/>
  <c r="M2424" i="112"/>
  <c r="S2423" i="112"/>
  <c r="N2423" i="112"/>
  <c r="R2423" i="112"/>
  <c r="Q2423" i="112"/>
  <c r="P2423" i="112"/>
  <c r="O2423" i="112"/>
  <c r="M2423" i="112"/>
  <c r="S2422" i="112"/>
  <c r="N2422" i="112"/>
  <c r="R2422" i="112"/>
  <c r="Q2422" i="112"/>
  <c r="P2422" i="112"/>
  <c r="O2422" i="112"/>
  <c r="M2422" i="112"/>
  <c r="S2421" i="112"/>
  <c r="N2421" i="112"/>
  <c r="R2421" i="112"/>
  <c r="Q2421" i="112"/>
  <c r="P2421" i="112"/>
  <c r="O2421" i="112"/>
  <c r="M2421" i="112"/>
  <c r="S2420" i="112"/>
  <c r="N2420" i="112"/>
  <c r="R2420" i="112"/>
  <c r="Q2420" i="112"/>
  <c r="P2420" i="112"/>
  <c r="O2420" i="112"/>
  <c r="M2420" i="112"/>
  <c r="S2419" i="112"/>
  <c r="N2419" i="112"/>
  <c r="R2419" i="112"/>
  <c r="Q2419" i="112"/>
  <c r="P2419" i="112"/>
  <c r="O2419" i="112"/>
  <c r="M2419" i="112"/>
  <c r="S2418" i="112"/>
  <c r="N2418" i="112"/>
  <c r="R2418" i="112"/>
  <c r="Q2418" i="112"/>
  <c r="P2418" i="112"/>
  <c r="O2418" i="112"/>
  <c r="M2418" i="112"/>
  <c r="S2417" i="112"/>
  <c r="N2417" i="112"/>
  <c r="R2417" i="112"/>
  <c r="Q2417" i="112"/>
  <c r="P2417" i="112"/>
  <c r="O2417" i="112"/>
  <c r="M2417" i="112"/>
  <c r="S2416" i="112"/>
  <c r="N2416" i="112"/>
  <c r="R2416" i="112"/>
  <c r="Q2416" i="112"/>
  <c r="P2416" i="112"/>
  <c r="O2416" i="112"/>
  <c r="M2416" i="112"/>
  <c r="S2415" i="112"/>
  <c r="N2415" i="112"/>
  <c r="R2415" i="112"/>
  <c r="Q2415" i="112"/>
  <c r="P2415" i="112"/>
  <c r="O2415" i="112"/>
  <c r="M2415" i="112"/>
  <c r="S2414" i="112"/>
  <c r="N2414" i="112"/>
  <c r="R2414" i="112"/>
  <c r="Q2414" i="112"/>
  <c r="P2414" i="112"/>
  <c r="O2414" i="112"/>
  <c r="M2414" i="112"/>
  <c r="S2413" i="112"/>
  <c r="N2413" i="112"/>
  <c r="R2413" i="112"/>
  <c r="Q2413" i="112"/>
  <c r="P2413" i="112"/>
  <c r="O2413" i="112"/>
  <c r="M2413" i="112"/>
  <c r="S2412" i="112"/>
  <c r="N2412" i="112"/>
  <c r="R2412" i="112"/>
  <c r="Q2412" i="112"/>
  <c r="P2412" i="112"/>
  <c r="O2412" i="112"/>
  <c r="M2412" i="112"/>
  <c r="S2411" i="112"/>
  <c r="N2411" i="112"/>
  <c r="R2411" i="112"/>
  <c r="Q2411" i="112"/>
  <c r="P2411" i="112"/>
  <c r="O2411" i="112"/>
  <c r="M2411" i="112"/>
  <c r="S2410" i="112"/>
  <c r="N2410" i="112"/>
  <c r="R2410" i="112"/>
  <c r="Q2410" i="112"/>
  <c r="P2410" i="112"/>
  <c r="O2410" i="112"/>
  <c r="M2410" i="112"/>
  <c r="S2409" i="112"/>
  <c r="N2409" i="112"/>
  <c r="R2409" i="112"/>
  <c r="Q2409" i="112"/>
  <c r="P2409" i="112"/>
  <c r="O2409" i="112"/>
  <c r="M2409" i="112"/>
  <c r="S2408" i="112"/>
  <c r="N2408" i="112"/>
  <c r="R2408" i="112"/>
  <c r="Q2408" i="112"/>
  <c r="P2408" i="112"/>
  <c r="O2408" i="112"/>
  <c r="M2408" i="112"/>
  <c r="S2407" i="112"/>
  <c r="N2407" i="112"/>
  <c r="R2407" i="112"/>
  <c r="Q2407" i="112"/>
  <c r="P2407" i="112"/>
  <c r="O2407" i="112"/>
  <c r="M2407" i="112"/>
  <c r="S2406" i="112"/>
  <c r="N2406" i="112"/>
  <c r="R2406" i="112"/>
  <c r="Q2406" i="112"/>
  <c r="P2406" i="112"/>
  <c r="O2406" i="112"/>
  <c r="M2406" i="112"/>
  <c r="S2405" i="112"/>
  <c r="N2405" i="112"/>
  <c r="R2405" i="112"/>
  <c r="Q2405" i="112"/>
  <c r="P2405" i="112"/>
  <c r="O2405" i="112"/>
  <c r="M2405" i="112"/>
  <c r="S2404" i="112"/>
  <c r="N2404" i="112"/>
  <c r="R2404" i="112"/>
  <c r="Q2404" i="112"/>
  <c r="P2404" i="112"/>
  <c r="O2404" i="112"/>
  <c r="M2404" i="112"/>
  <c r="S2403" i="112"/>
  <c r="N2403" i="112"/>
  <c r="R2403" i="112"/>
  <c r="Q2403" i="112"/>
  <c r="P2403" i="112"/>
  <c r="O2403" i="112"/>
  <c r="M2403" i="112"/>
  <c r="S2402" i="112"/>
  <c r="N2402" i="112"/>
  <c r="R2402" i="112"/>
  <c r="Q2402" i="112"/>
  <c r="P2402" i="112"/>
  <c r="O2402" i="112"/>
  <c r="M2402" i="112"/>
  <c r="S2401" i="112"/>
  <c r="N2401" i="112"/>
  <c r="R2401" i="112"/>
  <c r="Q2401" i="112"/>
  <c r="P2401" i="112"/>
  <c r="O2401" i="112"/>
  <c r="M2401" i="112"/>
  <c r="S2400" i="112"/>
  <c r="N2400" i="112"/>
  <c r="R2400" i="112"/>
  <c r="Q2400" i="112"/>
  <c r="P2400" i="112"/>
  <c r="O2400" i="112"/>
  <c r="M2400" i="112"/>
  <c r="S2399" i="112"/>
  <c r="N2399" i="112"/>
  <c r="R2399" i="112"/>
  <c r="Q2399" i="112"/>
  <c r="P2399" i="112"/>
  <c r="O2399" i="112"/>
  <c r="M2399" i="112"/>
  <c r="S2398" i="112"/>
  <c r="N2398" i="112"/>
  <c r="R2398" i="112"/>
  <c r="Q2398" i="112"/>
  <c r="P2398" i="112"/>
  <c r="O2398" i="112"/>
  <c r="M2398" i="112"/>
  <c r="S2397" i="112"/>
  <c r="N2397" i="112"/>
  <c r="R2397" i="112"/>
  <c r="Q2397" i="112"/>
  <c r="P2397" i="112"/>
  <c r="O2397" i="112"/>
  <c r="M2397" i="112"/>
  <c r="S2396" i="112"/>
  <c r="N2396" i="112"/>
  <c r="R2396" i="112"/>
  <c r="Q2396" i="112"/>
  <c r="P2396" i="112"/>
  <c r="O2396" i="112"/>
  <c r="M2396" i="112"/>
  <c r="S2395" i="112"/>
  <c r="N2395" i="112"/>
  <c r="R2395" i="112"/>
  <c r="Q2395" i="112"/>
  <c r="P2395" i="112"/>
  <c r="O2395" i="112"/>
  <c r="M2395" i="112"/>
  <c r="S2394" i="112"/>
  <c r="N2394" i="112"/>
  <c r="R2394" i="112"/>
  <c r="Q2394" i="112"/>
  <c r="P2394" i="112"/>
  <c r="O2394" i="112"/>
  <c r="M2394" i="112"/>
  <c r="S2393" i="112"/>
  <c r="N2393" i="112"/>
  <c r="R2393" i="112"/>
  <c r="Q2393" i="112"/>
  <c r="P2393" i="112"/>
  <c r="O2393" i="112"/>
  <c r="M2393" i="112"/>
  <c r="S2392" i="112"/>
  <c r="N2392" i="112"/>
  <c r="R2392" i="112"/>
  <c r="Q2392" i="112"/>
  <c r="P2392" i="112"/>
  <c r="O2392" i="112"/>
  <c r="M2392" i="112"/>
  <c r="S2391" i="112"/>
  <c r="N2391" i="112"/>
  <c r="R2391" i="112"/>
  <c r="Q2391" i="112"/>
  <c r="P2391" i="112"/>
  <c r="O2391" i="112"/>
  <c r="M2391" i="112"/>
  <c r="S2390" i="112"/>
  <c r="N2390" i="112"/>
  <c r="R2390" i="112"/>
  <c r="Q2390" i="112"/>
  <c r="P2390" i="112"/>
  <c r="O2390" i="112"/>
  <c r="M2390" i="112"/>
  <c r="S2389" i="112"/>
  <c r="N2389" i="112"/>
  <c r="R2389" i="112"/>
  <c r="Q2389" i="112"/>
  <c r="P2389" i="112"/>
  <c r="O2389" i="112"/>
  <c r="M2389" i="112"/>
  <c r="S2388" i="112"/>
  <c r="N2388" i="112"/>
  <c r="R2388" i="112"/>
  <c r="Q2388" i="112"/>
  <c r="P2388" i="112"/>
  <c r="O2388" i="112"/>
  <c r="M2388" i="112"/>
  <c r="S2387" i="112"/>
  <c r="N2387" i="112"/>
  <c r="R2387" i="112"/>
  <c r="Q2387" i="112"/>
  <c r="P2387" i="112"/>
  <c r="O2387" i="112"/>
  <c r="M2387" i="112"/>
  <c r="S2386" i="112"/>
  <c r="N2386" i="112"/>
  <c r="R2386" i="112"/>
  <c r="Q2386" i="112"/>
  <c r="P2386" i="112"/>
  <c r="O2386" i="112"/>
  <c r="M2386" i="112"/>
  <c r="S2385" i="112"/>
  <c r="N2385" i="112"/>
  <c r="R2385" i="112"/>
  <c r="Q2385" i="112"/>
  <c r="P2385" i="112"/>
  <c r="O2385" i="112"/>
  <c r="M2385" i="112"/>
  <c r="S2384" i="112"/>
  <c r="N2384" i="112"/>
  <c r="R2384" i="112"/>
  <c r="Q2384" i="112"/>
  <c r="P2384" i="112"/>
  <c r="O2384" i="112"/>
  <c r="M2384" i="112"/>
  <c r="S2383" i="112"/>
  <c r="N2383" i="112"/>
  <c r="R2383" i="112"/>
  <c r="Q2383" i="112"/>
  <c r="P2383" i="112"/>
  <c r="O2383" i="112"/>
  <c r="M2383" i="112"/>
  <c r="S2382" i="112"/>
  <c r="N2382" i="112"/>
  <c r="R2382" i="112"/>
  <c r="Q2382" i="112"/>
  <c r="P2382" i="112"/>
  <c r="O2382" i="112"/>
  <c r="M2382" i="112"/>
  <c r="S2381" i="112"/>
  <c r="N2381" i="112"/>
  <c r="R2381" i="112"/>
  <c r="Q2381" i="112"/>
  <c r="P2381" i="112"/>
  <c r="O2381" i="112"/>
  <c r="M2381" i="112"/>
  <c r="S2380" i="112"/>
  <c r="N2380" i="112"/>
  <c r="R2380" i="112"/>
  <c r="Q2380" i="112"/>
  <c r="P2380" i="112"/>
  <c r="O2380" i="112"/>
  <c r="M2380" i="112"/>
  <c r="S2379" i="112"/>
  <c r="N2379" i="112"/>
  <c r="R2379" i="112"/>
  <c r="Q2379" i="112"/>
  <c r="P2379" i="112"/>
  <c r="O2379" i="112"/>
  <c r="M2379" i="112"/>
  <c r="S2378" i="112"/>
  <c r="N2378" i="112"/>
  <c r="R2378" i="112"/>
  <c r="Q2378" i="112"/>
  <c r="P2378" i="112"/>
  <c r="O2378" i="112"/>
  <c r="M2378" i="112"/>
  <c r="S2377" i="112"/>
  <c r="N2377" i="112"/>
  <c r="R2377" i="112"/>
  <c r="Q2377" i="112"/>
  <c r="P2377" i="112"/>
  <c r="O2377" i="112"/>
  <c r="M2377" i="112"/>
  <c r="S2376" i="112"/>
  <c r="N2376" i="112"/>
  <c r="R2376" i="112"/>
  <c r="Q2376" i="112"/>
  <c r="P2376" i="112"/>
  <c r="O2376" i="112"/>
  <c r="M2376" i="112"/>
  <c r="S2375" i="112"/>
  <c r="N2375" i="112"/>
  <c r="R2375" i="112"/>
  <c r="Q2375" i="112"/>
  <c r="P2375" i="112"/>
  <c r="O2375" i="112"/>
  <c r="M2375" i="112"/>
  <c r="S2374" i="112"/>
  <c r="N2374" i="112"/>
  <c r="R2374" i="112"/>
  <c r="Q2374" i="112"/>
  <c r="P2374" i="112"/>
  <c r="O2374" i="112"/>
  <c r="M2374" i="112"/>
  <c r="S2373" i="112"/>
  <c r="N2373" i="112"/>
  <c r="R2373" i="112"/>
  <c r="Q2373" i="112"/>
  <c r="P2373" i="112"/>
  <c r="O2373" i="112"/>
  <c r="M2373" i="112"/>
  <c r="S2372" i="112"/>
  <c r="N2372" i="112"/>
  <c r="R2372" i="112"/>
  <c r="Q2372" i="112"/>
  <c r="P2372" i="112"/>
  <c r="O2372" i="112"/>
  <c r="M2372" i="112"/>
  <c r="S2371" i="112"/>
  <c r="N2371" i="112"/>
  <c r="R2371" i="112"/>
  <c r="Q2371" i="112"/>
  <c r="P2371" i="112"/>
  <c r="O2371" i="112"/>
  <c r="M2371" i="112"/>
  <c r="S2370" i="112"/>
  <c r="N2370" i="112"/>
  <c r="R2370" i="112"/>
  <c r="Q2370" i="112"/>
  <c r="P2370" i="112"/>
  <c r="O2370" i="112"/>
  <c r="M2370" i="112"/>
  <c r="S2369" i="112"/>
  <c r="N2369" i="112"/>
  <c r="R2369" i="112"/>
  <c r="Q2369" i="112"/>
  <c r="P2369" i="112"/>
  <c r="O2369" i="112"/>
  <c r="M2369" i="112"/>
  <c r="S2368" i="112"/>
  <c r="N2368" i="112"/>
  <c r="R2368" i="112"/>
  <c r="Q2368" i="112"/>
  <c r="P2368" i="112"/>
  <c r="O2368" i="112"/>
  <c r="M2368" i="112"/>
  <c r="S2367" i="112"/>
  <c r="N2367" i="112"/>
  <c r="R2367" i="112"/>
  <c r="Q2367" i="112"/>
  <c r="P2367" i="112"/>
  <c r="O2367" i="112"/>
  <c r="M2367" i="112"/>
  <c r="S2366" i="112"/>
  <c r="N2366" i="112"/>
  <c r="R2366" i="112"/>
  <c r="Q2366" i="112"/>
  <c r="P2366" i="112"/>
  <c r="O2366" i="112"/>
  <c r="M2366" i="112"/>
  <c r="S2365" i="112"/>
  <c r="N2365" i="112"/>
  <c r="R2365" i="112"/>
  <c r="Q2365" i="112"/>
  <c r="P2365" i="112"/>
  <c r="O2365" i="112"/>
  <c r="M2365" i="112"/>
  <c r="S2364" i="112"/>
  <c r="N2364" i="112"/>
  <c r="R2364" i="112"/>
  <c r="Q2364" i="112"/>
  <c r="P2364" i="112"/>
  <c r="O2364" i="112"/>
  <c r="M2364" i="112"/>
  <c r="S2363" i="112"/>
  <c r="N2363" i="112"/>
  <c r="R2363" i="112"/>
  <c r="Q2363" i="112"/>
  <c r="P2363" i="112"/>
  <c r="O2363" i="112"/>
  <c r="M2363" i="112"/>
  <c r="S2362" i="112"/>
  <c r="N2362" i="112"/>
  <c r="R2362" i="112"/>
  <c r="Q2362" i="112"/>
  <c r="P2362" i="112"/>
  <c r="O2362" i="112"/>
  <c r="M2362" i="112"/>
  <c r="S2361" i="112"/>
  <c r="N2361" i="112"/>
  <c r="R2361" i="112"/>
  <c r="Q2361" i="112"/>
  <c r="P2361" i="112"/>
  <c r="O2361" i="112"/>
  <c r="M2361" i="112"/>
  <c r="S2360" i="112"/>
  <c r="N2360" i="112"/>
  <c r="R2360" i="112"/>
  <c r="Q2360" i="112"/>
  <c r="P2360" i="112"/>
  <c r="O2360" i="112"/>
  <c r="M2360" i="112"/>
  <c r="S2359" i="112"/>
  <c r="N2359" i="112"/>
  <c r="R2359" i="112"/>
  <c r="Q2359" i="112"/>
  <c r="P2359" i="112"/>
  <c r="O2359" i="112"/>
  <c r="M2359" i="112"/>
  <c r="S2358" i="112"/>
  <c r="N2358" i="112"/>
  <c r="R2358" i="112"/>
  <c r="Q2358" i="112"/>
  <c r="P2358" i="112"/>
  <c r="O2358" i="112"/>
  <c r="M2358" i="112"/>
  <c r="S2357" i="112"/>
  <c r="N2357" i="112"/>
  <c r="R2357" i="112"/>
  <c r="Q2357" i="112"/>
  <c r="P2357" i="112"/>
  <c r="O2357" i="112"/>
  <c r="M2357" i="112"/>
  <c r="S2356" i="112"/>
  <c r="N2356" i="112"/>
  <c r="R2356" i="112"/>
  <c r="Q2356" i="112"/>
  <c r="P2356" i="112"/>
  <c r="O2356" i="112"/>
  <c r="M2356" i="112"/>
  <c r="S2355" i="112"/>
  <c r="N2355" i="112"/>
  <c r="R2355" i="112"/>
  <c r="Q2355" i="112"/>
  <c r="P2355" i="112"/>
  <c r="O2355" i="112"/>
  <c r="M2355" i="112"/>
  <c r="S2354" i="112"/>
  <c r="N2354" i="112"/>
  <c r="R2354" i="112"/>
  <c r="Q2354" i="112"/>
  <c r="P2354" i="112"/>
  <c r="O2354" i="112"/>
  <c r="M2354" i="112"/>
  <c r="S2353" i="112"/>
  <c r="N2353" i="112"/>
  <c r="R2353" i="112"/>
  <c r="Q2353" i="112"/>
  <c r="P2353" i="112"/>
  <c r="O2353" i="112"/>
  <c r="M2353" i="112"/>
  <c r="S2352" i="112"/>
  <c r="N2352" i="112"/>
  <c r="R2352" i="112"/>
  <c r="Q2352" i="112"/>
  <c r="P2352" i="112"/>
  <c r="O2352" i="112"/>
  <c r="M2352" i="112"/>
  <c r="S2351" i="112"/>
  <c r="N2351" i="112"/>
  <c r="R2351" i="112"/>
  <c r="Q2351" i="112"/>
  <c r="P2351" i="112"/>
  <c r="O2351" i="112"/>
  <c r="M2351" i="112"/>
  <c r="S2350" i="112"/>
  <c r="N2350" i="112"/>
  <c r="R2350" i="112"/>
  <c r="Q2350" i="112"/>
  <c r="P2350" i="112"/>
  <c r="O2350" i="112"/>
  <c r="M2350" i="112"/>
  <c r="S2349" i="112"/>
  <c r="N2349" i="112"/>
  <c r="R2349" i="112"/>
  <c r="Q2349" i="112"/>
  <c r="P2349" i="112"/>
  <c r="O2349" i="112"/>
  <c r="M2349" i="112"/>
  <c r="S2348" i="112"/>
  <c r="N2348" i="112"/>
  <c r="R2348" i="112"/>
  <c r="Q2348" i="112"/>
  <c r="P2348" i="112"/>
  <c r="O2348" i="112"/>
  <c r="M2348" i="112"/>
  <c r="S2347" i="112"/>
  <c r="N2347" i="112"/>
  <c r="R2347" i="112"/>
  <c r="Q2347" i="112"/>
  <c r="P2347" i="112"/>
  <c r="O2347" i="112"/>
  <c r="M2347" i="112"/>
  <c r="S2346" i="112"/>
  <c r="N2346" i="112"/>
  <c r="R2346" i="112"/>
  <c r="Q2346" i="112"/>
  <c r="P2346" i="112"/>
  <c r="O2346" i="112"/>
  <c r="M2346" i="112"/>
  <c r="S2345" i="112"/>
  <c r="N2345" i="112"/>
  <c r="R2345" i="112"/>
  <c r="Q2345" i="112"/>
  <c r="P2345" i="112"/>
  <c r="O2345" i="112"/>
  <c r="M2345" i="112"/>
  <c r="S2344" i="112"/>
  <c r="N2344" i="112"/>
  <c r="R2344" i="112"/>
  <c r="Q2344" i="112"/>
  <c r="P2344" i="112"/>
  <c r="O2344" i="112"/>
  <c r="M2344" i="112"/>
  <c r="S2343" i="112"/>
  <c r="N2343" i="112"/>
  <c r="R2343" i="112"/>
  <c r="Q2343" i="112"/>
  <c r="P2343" i="112"/>
  <c r="O2343" i="112"/>
  <c r="M2343" i="112"/>
  <c r="S2342" i="112"/>
  <c r="N2342" i="112"/>
  <c r="R2342" i="112"/>
  <c r="Q2342" i="112"/>
  <c r="P2342" i="112"/>
  <c r="O2342" i="112"/>
  <c r="M2342" i="112"/>
  <c r="S2341" i="112"/>
  <c r="N2341" i="112"/>
  <c r="R2341" i="112"/>
  <c r="Q2341" i="112"/>
  <c r="P2341" i="112"/>
  <c r="O2341" i="112"/>
  <c r="M2341" i="112"/>
  <c r="S2340" i="112"/>
  <c r="N2340" i="112"/>
  <c r="R2340" i="112"/>
  <c r="Q2340" i="112"/>
  <c r="P2340" i="112"/>
  <c r="O2340" i="112"/>
  <c r="M2340" i="112"/>
  <c r="S2339" i="112"/>
  <c r="N2339" i="112"/>
  <c r="R2339" i="112"/>
  <c r="Q2339" i="112"/>
  <c r="P2339" i="112"/>
  <c r="O2339" i="112"/>
  <c r="M2339" i="112"/>
  <c r="S2338" i="112"/>
  <c r="N2338" i="112"/>
  <c r="R2338" i="112"/>
  <c r="Q2338" i="112"/>
  <c r="P2338" i="112"/>
  <c r="O2338" i="112"/>
  <c r="M2338" i="112"/>
  <c r="S2337" i="112"/>
  <c r="N2337" i="112"/>
  <c r="R2337" i="112"/>
  <c r="Q2337" i="112"/>
  <c r="P2337" i="112"/>
  <c r="O2337" i="112"/>
  <c r="M2337" i="112"/>
  <c r="S2336" i="112"/>
  <c r="N2336" i="112"/>
  <c r="R2336" i="112"/>
  <c r="Q2336" i="112"/>
  <c r="P2336" i="112"/>
  <c r="O2336" i="112"/>
  <c r="M2336" i="112"/>
  <c r="S2335" i="112"/>
  <c r="N2335" i="112"/>
  <c r="R2335" i="112"/>
  <c r="Q2335" i="112"/>
  <c r="P2335" i="112"/>
  <c r="O2335" i="112"/>
  <c r="M2335" i="112"/>
  <c r="S2334" i="112"/>
  <c r="N2334" i="112"/>
  <c r="R2334" i="112"/>
  <c r="Q2334" i="112"/>
  <c r="P2334" i="112"/>
  <c r="O2334" i="112"/>
  <c r="M2334" i="112"/>
  <c r="S2333" i="112"/>
  <c r="N2333" i="112"/>
  <c r="R2333" i="112"/>
  <c r="Q2333" i="112"/>
  <c r="P2333" i="112"/>
  <c r="O2333" i="112"/>
  <c r="M2333" i="112"/>
  <c r="S2332" i="112"/>
  <c r="N2332" i="112"/>
  <c r="R2332" i="112"/>
  <c r="Q2332" i="112"/>
  <c r="P2332" i="112"/>
  <c r="O2332" i="112"/>
  <c r="M2332" i="112"/>
  <c r="S2331" i="112"/>
  <c r="N2331" i="112"/>
  <c r="R2331" i="112"/>
  <c r="Q2331" i="112"/>
  <c r="P2331" i="112"/>
  <c r="O2331" i="112"/>
  <c r="M2331" i="112"/>
  <c r="S2330" i="112"/>
  <c r="N2330" i="112"/>
  <c r="R2330" i="112"/>
  <c r="Q2330" i="112"/>
  <c r="P2330" i="112"/>
  <c r="O2330" i="112"/>
  <c r="M2330" i="112"/>
  <c r="S2329" i="112"/>
  <c r="N2329" i="112"/>
  <c r="R2329" i="112"/>
  <c r="Q2329" i="112"/>
  <c r="P2329" i="112"/>
  <c r="O2329" i="112"/>
  <c r="M2329" i="112"/>
  <c r="S2328" i="112"/>
  <c r="N2328" i="112"/>
  <c r="R2328" i="112"/>
  <c r="Q2328" i="112"/>
  <c r="P2328" i="112"/>
  <c r="O2328" i="112"/>
  <c r="M2328" i="112"/>
  <c r="S2327" i="112"/>
  <c r="N2327" i="112"/>
  <c r="R2327" i="112"/>
  <c r="Q2327" i="112"/>
  <c r="P2327" i="112"/>
  <c r="O2327" i="112"/>
  <c r="M2327" i="112"/>
  <c r="S2326" i="112"/>
  <c r="N2326" i="112"/>
  <c r="R2326" i="112"/>
  <c r="Q2326" i="112"/>
  <c r="P2326" i="112"/>
  <c r="O2326" i="112"/>
  <c r="M2326" i="112"/>
  <c r="S2325" i="112"/>
  <c r="N2325" i="112"/>
  <c r="R2325" i="112"/>
  <c r="Q2325" i="112"/>
  <c r="P2325" i="112"/>
  <c r="O2325" i="112"/>
  <c r="M2325" i="112"/>
  <c r="S2324" i="112"/>
  <c r="N2324" i="112"/>
  <c r="R2324" i="112"/>
  <c r="Q2324" i="112"/>
  <c r="P2324" i="112"/>
  <c r="O2324" i="112"/>
  <c r="M2324" i="112"/>
  <c r="S2323" i="112"/>
  <c r="N2323" i="112"/>
  <c r="R2323" i="112"/>
  <c r="Q2323" i="112"/>
  <c r="P2323" i="112"/>
  <c r="O2323" i="112"/>
  <c r="M2323" i="112"/>
  <c r="S2322" i="112"/>
  <c r="N2322" i="112"/>
  <c r="R2322" i="112"/>
  <c r="Q2322" i="112"/>
  <c r="P2322" i="112"/>
  <c r="O2322" i="112"/>
  <c r="M2322" i="112"/>
  <c r="S2321" i="112"/>
  <c r="N2321" i="112"/>
  <c r="R2321" i="112"/>
  <c r="Q2321" i="112"/>
  <c r="P2321" i="112"/>
  <c r="O2321" i="112"/>
  <c r="M2321" i="112"/>
  <c r="S2320" i="112"/>
  <c r="N2320" i="112"/>
  <c r="R2320" i="112"/>
  <c r="Q2320" i="112"/>
  <c r="P2320" i="112"/>
  <c r="O2320" i="112"/>
  <c r="M2320" i="112"/>
  <c r="S2319" i="112"/>
  <c r="N2319" i="112"/>
  <c r="R2319" i="112"/>
  <c r="Q2319" i="112"/>
  <c r="P2319" i="112"/>
  <c r="O2319" i="112"/>
  <c r="M2319" i="112"/>
  <c r="S2318" i="112"/>
  <c r="N2318" i="112"/>
  <c r="R2318" i="112"/>
  <c r="Q2318" i="112"/>
  <c r="P2318" i="112"/>
  <c r="O2318" i="112"/>
  <c r="M2318" i="112"/>
  <c r="S2317" i="112"/>
  <c r="N2317" i="112"/>
  <c r="R2317" i="112"/>
  <c r="Q2317" i="112"/>
  <c r="P2317" i="112"/>
  <c r="O2317" i="112"/>
  <c r="M2317" i="112"/>
  <c r="S2316" i="112"/>
  <c r="N2316" i="112"/>
  <c r="R2316" i="112"/>
  <c r="Q2316" i="112"/>
  <c r="P2316" i="112"/>
  <c r="O2316" i="112"/>
  <c r="M2316" i="112"/>
  <c r="S2315" i="112"/>
  <c r="N2315" i="112"/>
  <c r="R2315" i="112"/>
  <c r="Q2315" i="112"/>
  <c r="P2315" i="112"/>
  <c r="O2315" i="112"/>
  <c r="M2315" i="112"/>
  <c r="S2314" i="112"/>
  <c r="N2314" i="112"/>
  <c r="R2314" i="112"/>
  <c r="Q2314" i="112"/>
  <c r="P2314" i="112"/>
  <c r="O2314" i="112"/>
  <c r="M2314" i="112"/>
  <c r="S2313" i="112"/>
  <c r="N2313" i="112"/>
  <c r="R2313" i="112"/>
  <c r="Q2313" i="112"/>
  <c r="P2313" i="112"/>
  <c r="O2313" i="112"/>
  <c r="M2313" i="112"/>
  <c r="S2312" i="112"/>
  <c r="N2312" i="112"/>
  <c r="R2312" i="112"/>
  <c r="Q2312" i="112"/>
  <c r="P2312" i="112"/>
  <c r="O2312" i="112"/>
  <c r="M2312" i="112"/>
  <c r="S2311" i="112"/>
  <c r="N2311" i="112"/>
  <c r="R2311" i="112"/>
  <c r="Q2311" i="112"/>
  <c r="P2311" i="112"/>
  <c r="O2311" i="112"/>
  <c r="M2311" i="112"/>
  <c r="S2310" i="112"/>
  <c r="N2310" i="112"/>
  <c r="R2310" i="112"/>
  <c r="Q2310" i="112"/>
  <c r="P2310" i="112"/>
  <c r="O2310" i="112"/>
  <c r="M2310" i="112"/>
  <c r="S2309" i="112"/>
  <c r="N2309" i="112"/>
  <c r="R2309" i="112"/>
  <c r="Q2309" i="112"/>
  <c r="P2309" i="112"/>
  <c r="O2309" i="112"/>
  <c r="M2309" i="112"/>
  <c r="S2308" i="112"/>
  <c r="N2308" i="112"/>
  <c r="R2308" i="112"/>
  <c r="Q2308" i="112"/>
  <c r="P2308" i="112"/>
  <c r="O2308" i="112"/>
  <c r="M2308" i="112"/>
  <c r="S2307" i="112"/>
  <c r="N2307" i="112"/>
  <c r="R2307" i="112"/>
  <c r="Q2307" i="112"/>
  <c r="P2307" i="112"/>
  <c r="O2307" i="112"/>
  <c r="M2307" i="112"/>
  <c r="S2306" i="112"/>
  <c r="N2306" i="112"/>
  <c r="R2306" i="112"/>
  <c r="Q2306" i="112"/>
  <c r="P2306" i="112"/>
  <c r="O2306" i="112"/>
  <c r="M2306" i="112"/>
  <c r="S2305" i="112"/>
  <c r="N2305" i="112"/>
  <c r="R2305" i="112"/>
  <c r="Q2305" i="112"/>
  <c r="P2305" i="112"/>
  <c r="O2305" i="112"/>
  <c r="M2305" i="112"/>
  <c r="S2304" i="112"/>
  <c r="N2304" i="112"/>
  <c r="R2304" i="112"/>
  <c r="Q2304" i="112"/>
  <c r="P2304" i="112"/>
  <c r="O2304" i="112"/>
  <c r="M2304" i="112"/>
  <c r="S2303" i="112"/>
  <c r="N2303" i="112"/>
  <c r="R2303" i="112"/>
  <c r="Q2303" i="112"/>
  <c r="P2303" i="112"/>
  <c r="O2303" i="112"/>
  <c r="M2303" i="112"/>
  <c r="S2302" i="112"/>
  <c r="N2302" i="112"/>
  <c r="R2302" i="112"/>
  <c r="Q2302" i="112"/>
  <c r="P2302" i="112"/>
  <c r="O2302" i="112"/>
  <c r="M2302" i="112"/>
  <c r="S2301" i="112"/>
  <c r="N2301" i="112"/>
  <c r="R2301" i="112"/>
  <c r="Q2301" i="112"/>
  <c r="P2301" i="112"/>
  <c r="O2301" i="112"/>
  <c r="M2301" i="112"/>
  <c r="S2300" i="112"/>
  <c r="N2300" i="112"/>
  <c r="R2300" i="112"/>
  <c r="Q2300" i="112"/>
  <c r="P2300" i="112"/>
  <c r="O2300" i="112"/>
  <c r="M2300" i="112"/>
  <c r="S2299" i="112"/>
  <c r="N2299" i="112"/>
  <c r="R2299" i="112"/>
  <c r="Q2299" i="112"/>
  <c r="P2299" i="112"/>
  <c r="O2299" i="112"/>
  <c r="M2299" i="112"/>
  <c r="S2298" i="112"/>
  <c r="N2298" i="112"/>
  <c r="R2298" i="112"/>
  <c r="Q2298" i="112"/>
  <c r="P2298" i="112"/>
  <c r="O2298" i="112"/>
  <c r="M2298" i="112"/>
  <c r="S2297" i="112"/>
  <c r="N2297" i="112"/>
  <c r="R2297" i="112"/>
  <c r="Q2297" i="112"/>
  <c r="P2297" i="112"/>
  <c r="O2297" i="112"/>
  <c r="M2297" i="112"/>
  <c r="S2296" i="112"/>
  <c r="N2296" i="112"/>
  <c r="R2296" i="112"/>
  <c r="Q2296" i="112"/>
  <c r="P2296" i="112"/>
  <c r="O2296" i="112"/>
  <c r="M2296" i="112"/>
  <c r="S2295" i="112"/>
  <c r="N2295" i="112"/>
  <c r="R2295" i="112"/>
  <c r="Q2295" i="112"/>
  <c r="P2295" i="112"/>
  <c r="O2295" i="112"/>
  <c r="M2295" i="112"/>
  <c r="S2294" i="112"/>
  <c r="N2294" i="112"/>
  <c r="R2294" i="112"/>
  <c r="Q2294" i="112"/>
  <c r="P2294" i="112"/>
  <c r="O2294" i="112"/>
  <c r="M2294" i="112"/>
  <c r="S2293" i="112"/>
  <c r="N2293" i="112"/>
  <c r="R2293" i="112"/>
  <c r="Q2293" i="112"/>
  <c r="P2293" i="112"/>
  <c r="O2293" i="112"/>
  <c r="M2293" i="112"/>
  <c r="S2292" i="112"/>
  <c r="N2292" i="112"/>
  <c r="R2292" i="112"/>
  <c r="Q2292" i="112"/>
  <c r="P2292" i="112"/>
  <c r="O2292" i="112"/>
  <c r="M2292" i="112"/>
  <c r="S2291" i="112"/>
  <c r="N2291" i="112"/>
  <c r="R2291" i="112"/>
  <c r="Q2291" i="112"/>
  <c r="P2291" i="112"/>
  <c r="O2291" i="112"/>
  <c r="M2291" i="112"/>
  <c r="S2290" i="112"/>
  <c r="N2290" i="112"/>
  <c r="R2290" i="112"/>
  <c r="Q2290" i="112"/>
  <c r="P2290" i="112"/>
  <c r="O2290" i="112"/>
  <c r="M2290" i="112"/>
  <c r="S2289" i="112"/>
  <c r="N2289" i="112"/>
  <c r="R2289" i="112"/>
  <c r="Q2289" i="112"/>
  <c r="P2289" i="112"/>
  <c r="O2289" i="112"/>
  <c r="M2289" i="112"/>
  <c r="S2288" i="112"/>
  <c r="N2288" i="112"/>
  <c r="R2288" i="112"/>
  <c r="Q2288" i="112"/>
  <c r="P2288" i="112"/>
  <c r="O2288" i="112"/>
  <c r="M2288" i="112"/>
  <c r="S2287" i="112"/>
  <c r="N2287" i="112"/>
  <c r="R2287" i="112"/>
  <c r="Q2287" i="112"/>
  <c r="P2287" i="112"/>
  <c r="O2287" i="112"/>
  <c r="M2287" i="112"/>
  <c r="S2286" i="112"/>
  <c r="N2286" i="112"/>
  <c r="R2286" i="112"/>
  <c r="Q2286" i="112"/>
  <c r="P2286" i="112"/>
  <c r="O2286" i="112"/>
  <c r="M2286" i="112"/>
  <c r="S2285" i="112"/>
  <c r="N2285" i="112"/>
  <c r="R2285" i="112"/>
  <c r="Q2285" i="112"/>
  <c r="P2285" i="112"/>
  <c r="O2285" i="112"/>
  <c r="M2285" i="112"/>
  <c r="S2284" i="112"/>
  <c r="N2284" i="112"/>
  <c r="R2284" i="112"/>
  <c r="Q2284" i="112"/>
  <c r="P2284" i="112"/>
  <c r="O2284" i="112"/>
  <c r="M2284" i="112"/>
  <c r="S2283" i="112"/>
  <c r="N2283" i="112"/>
  <c r="R2283" i="112"/>
  <c r="Q2283" i="112"/>
  <c r="P2283" i="112"/>
  <c r="O2283" i="112"/>
  <c r="M2283" i="112"/>
  <c r="S2282" i="112"/>
  <c r="N2282" i="112"/>
  <c r="R2282" i="112"/>
  <c r="Q2282" i="112"/>
  <c r="P2282" i="112"/>
  <c r="O2282" i="112"/>
  <c r="M2282" i="112"/>
  <c r="S2281" i="112"/>
  <c r="N2281" i="112"/>
  <c r="R2281" i="112"/>
  <c r="Q2281" i="112"/>
  <c r="P2281" i="112"/>
  <c r="O2281" i="112"/>
  <c r="M2281" i="112"/>
  <c r="S2280" i="112"/>
  <c r="N2280" i="112"/>
  <c r="R2280" i="112"/>
  <c r="Q2280" i="112"/>
  <c r="P2280" i="112"/>
  <c r="O2280" i="112"/>
  <c r="M2280" i="112"/>
  <c r="S2279" i="112"/>
  <c r="N2279" i="112"/>
  <c r="R2279" i="112"/>
  <c r="Q2279" i="112"/>
  <c r="P2279" i="112"/>
  <c r="O2279" i="112"/>
  <c r="M2279" i="112"/>
  <c r="S2278" i="112"/>
  <c r="N2278" i="112"/>
  <c r="R2278" i="112"/>
  <c r="Q2278" i="112"/>
  <c r="P2278" i="112"/>
  <c r="O2278" i="112"/>
  <c r="M2278" i="112"/>
  <c r="S2277" i="112"/>
  <c r="N2277" i="112"/>
  <c r="R2277" i="112"/>
  <c r="Q2277" i="112"/>
  <c r="P2277" i="112"/>
  <c r="O2277" i="112"/>
  <c r="M2277" i="112"/>
  <c r="S2276" i="112"/>
  <c r="N2276" i="112"/>
  <c r="R2276" i="112"/>
  <c r="Q2276" i="112"/>
  <c r="P2276" i="112"/>
  <c r="O2276" i="112"/>
  <c r="M2276" i="112"/>
  <c r="S2275" i="112"/>
  <c r="N2275" i="112"/>
  <c r="R2275" i="112"/>
  <c r="Q2275" i="112"/>
  <c r="P2275" i="112"/>
  <c r="O2275" i="112"/>
  <c r="M2275" i="112"/>
  <c r="S2274" i="112"/>
  <c r="N2274" i="112"/>
  <c r="R2274" i="112"/>
  <c r="Q2274" i="112"/>
  <c r="P2274" i="112"/>
  <c r="O2274" i="112"/>
  <c r="M2274" i="112"/>
  <c r="S2273" i="112"/>
  <c r="N2273" i="112"/>
  <c r="R2273" i="112"/>
  <c r="Q2273" i="112"/>
  <c r="P2273" i="112"/>
  <c r="O2273" i="112"/>
  <c r="M2273" i="112"/>
  <c r="S2272" i="112"/>
  <c r="N2272" i="112"/>
  <c r="R2272" i="112"/>
  <c r="Q2272" i="112"/>
  <c r="P2272" i="112"/>
  <c r="O2272" i="112"/>
  <c r="M2272" i="112"/>
  <c r="S2271" i="112"/>
  <c r="N2271" i="112"/>
  <c r="R2271" i="112"/>
  <c r="Q2271" i="112"/>
  <c r="P2271" i="112"/>
  <c r="O2271" i="112"/>
  <c r="M2271" i="112"/>
  <c r="S2270" i="112"/>
  <c r="N2270" i="112"/>
  <c r="R2270" i="112"/>
  <c r="Q2270" i="112"/>
  <c r="P2270" i="112"/>
  <c r="O2270" i="112"/>
  <c r="M2270" i="112"/>
  <c r="S2269" i="112"/>
  <c r="N2269" i="112"/>
  <c r="R2269" i="112"/>
  <c r="Q2269" i="112"/>
  <c r="P2269" i="112"/>
  <c r="O2269" i="112"/>
  <c r="M2269" i="112"/>
  <c r="S2268" i="112"/>
  <c r="N2268" i="112"/>
  <c r="R2268" i="112"/>
  <c r="Q2268" i="112"/>
  <c r="P2268" i="112"/>
  <c r="O2268" i="112"/>
  <c r="M2268" i="112"/>
  <c r="S2267" i="112"/>
  <c r="N2267" i="112"/>
  <c r="R2267" i="112"/>
  <c r="Q2267" i="112"/>
  <c r="P2267" i="112"/>
  <c r="O2267" i="112"/>
  <c r="M2267" i="112"/>
  <c r="S2266" i="112"/>
  <c r="N2266" i="112"/>
  <c r="R2266" i="112"/>
  <c r="Q2266" i="112"/>
  <c r="P2266" i="112"/>
  <c r="O2266" i="112"/>
  <c r="M2266" i="112"/>
  <c r="S2265" i="112"/>
  <c r="N2265" i="112"/>
  <c r="R2265" i="112"/>
  <c r="Q2265" i="112"/>
  <c r="P2265" i="112"/>
  <c r="O2265" i="112"/>
  <c r="M2265" i="112"/>
  <c r="S2264" i="112"/>
  <c r="N2264" i="112"/>
  <c r="R2264" i="112"/>
  <c r="Q2264" i="112"/>
  <c r="P2264" i="112"/>
  <c r="O2264" i="112"/>
  <c r="M2264" i="112"/>
  <c r="S2263" i="112"/>
  <c r="N2263" i="112"/>
  <c r="R2263" i="112"/>
  <c r="Q2263" i="112"/>
  <c r="P2263" i="112"/>
  <c r="O2263" i="112"/>
  <c r="M2263" i="112"/>
  <c r="S2262" i="112"/>
  <c r="N2262" i="112"/>
  <c r="R2262" i="112"/>
  <c r="Q2262" i="112"/>
  <c r="P2262" i="112"/>
  <c r="O2262" i="112"/>
  <c r="M2262" i="112"/>
  <c r="S2261" i="112"/>
  <c r="N2261" i="112"/>
  <c r="R2261" i="112"/>
  <c r="Q2261" i="112"/>
  <c r="P2261" i="112"/>
  <c r="O2261" i="112"/>
  <c r="M2261" i="112"/>
  <c r="S2260" i="112"/>
  <c r="N2260" i="112"/>
  <c r="R2260" i="112"/>
  <c r="Q2260" i="112"/>
  <c r="P2260" i="112"/>
  <c r="O2260" i="112"/>
  <c r="M2260" i="112"/>
  <c r="S2259" i="112"/>
  <c r="N2259" i="112"/>
  <c r="R2259" i="112"/>
  <c r="Q2259" i="112"/>
  <c r="P2259" i="112"/>
  <c r="O2259" i="112"/>
  <c r="M2259" i="112"/>
  <c r="S2258" i="112"/>
  <c r="N2258" i="112"/>
  <c r="R2258" i="112"/>
  <c r="Q2258" i="112"/>
  <c r="P2258" i="112"/>
  <c r="O2258" i="112"/>
  <c r="M2258" i="112"/>
  <c r="S2257" i="112"/>
  <c r="N2257" i="112"/>
  <c r="R2257" i="112"/>
  <c r="Q2257" i="112"/>
  <c r="P2257" i="112"/>
  <c r="O2257" i="112"/>
  <c r="M2257" i="112"/>
  <c r="S2256" i="112"/>
  <c r="N2256" i="112"/>
  <c r="R2256" i="112"/>
  <c r="Q2256" i="112"/>
  <c r="P2256" i="112"/>
  <c r="O2256" i="112"/>
  <c r="M2256" i="112"/>
  <c r="S2255" i="112"/>
  <c r="N2255" i="112"/>
  <c r="R2255" i="112"/>
  <c r="Q2255" i="112"/>
  <c r="P2255" i="112"/>
  <c r="O2255" i="112"/>
  <c r="M2255" i="112"/>
  <c r="S2254" i="112"/>
  <c r="N2254" i="112"/>
  <c r="R2254" i="112"/>
  <c r="Q2254" i="112"/>
  <c r="P2254" i="112"/>
  <c r="O2254" i="112"/>
  <c r="M2254" i="112"/>
  <c r="S2253" i="112"/>
  <c r="N2253" i="112"/>
  <c r="R2253" i="112"/>
  <c r="Q2253" i="112"/>
  <c r="P2253" i="112"/>
  <c r="O2253" i="112"/>
  <c r="M2253" i="112"/>
  <c r="S2252" i="112"/>
  <c r="N2252" i="112"/>
  <c r="R2252" i="112"/>
  <c r="Q2252" i="112"/>
  <c r="P2252" i="112"/>
  <c r="O2252" i="112"/>
  <c r="M2252" i="112"/>
  <c r="S2251" i="112"/>
  <c r="N2251" i="112"/>
  <c r="R2251" i="112"/>
  <c r="Q2251" i="112"/>
  <c r="P2251" i="112"/>
  <c r="O2251" i="112"/>
  <c r="M2251" i="112"/>
  <c r="S2250" i="112"/>
  <c r="N2250" i="112"/>
  <c r="R2250" i="112"/>
  <c r="Q2250" i="112"/>
  <c r="P2250" i="112"/>
  <c r="O2250" i="112"/>
  <c r="M2250" i="112"/>
  <c r="S2249" i="112"/>
  <c r="N2249" i="112"/>
  <c r="R2249" i="112"/>
  <c r="Q2249" i="112"/>
  <c r="P2249" i="112"/>
  <c r="O2249" i="112"/>
  <c r="M2249" i="112"/>
  <c r="S2248" i="112"/>
  <c r="N2248" i="112"/>
  <c r="R2248" i="112"/>
  <c r="Q2248" i="112"/>
  <c r="P2248" i="112"/>
  <c r="O2248" i="112"/>
  <c r="M2248" i="112"/>
  <c r="S2247" i="112"/>
  <c r="N2247" i="112"/>
  <c r="R2247" i="112"/>
  <c r="Q2247" i="112"/>
  <c r="P2247" i="112"/>
  <c r="O2247" i="112"/>
  <c r="M2247" i="112"/>
  <c r="S2246" i="112"/>
  <c r="N2246" i="112"/>
  <c r="R2246" i="112"/>
  <c r="Q2246" i="112"/>
  <c r="P2246" i="112"/>
  <c r="O2246" i="112"/>
  <c r="M2246" i="112"/>
  <c r="S2245" i="112"/>
  <c r="N2245" i="112"/>
  <c r="R2245" i="112"/>
  <c r="Q2245" i="112"/>
  <c r="P2245" i="112"/>
  <c r="O2245" i="112"/>
  <c r="M2245" i="112"/>
  <c r="S2244" i="112"/>
  <c r="N2244" i="112"/>
  <c r="R2244" i="112"/>
  <c r="Q2244" i="112"/>
  <c r="P2244" i="112"/>
  <c r="O2244" i="112"/>
  <c r="M2244" i="112"/>
  <c r="S2243" i="112"/>
  <c r="N2243" i="112"/>
  <c r="R2243" i="112"/>
  <c r="Q2243" i="112"/>
  <c r="P2243" i="112"/>
  <c r="O2243" i="112"/>
  <c r="M2243" i="112"/>
  <c r="S2242" i="112"/>
  <c r="N2242" i="112"/>
  <c r="R2242" i="112"/>
  <c r="Q2242" i="112"/>
  <c r="P2242" i="112"/>
  <c r="O2242" i="112"/>
  <c r="M2242" i="112"/>
  <c r="S2241" i="112"/>
  <c r="N2241" i="112"/>
  <c r="R2241" i="112"/>
  <c r="Q2241" i="112"/>
  <c r="P2241" i="112"/>
  <c r="O2241" i="112"/>
  <c r="M2241" i="112"/>
  <c r="S2240" i="112"/>
  <c r="N2240" i="112"/>
  <c r="R2240" i="112"/>
  <c r="Q2240" i="112"/>
  <c r="P2240" i="112"/>
  <c r="O2240" i="112"/>
  <c r="M2240" i="112"/>
  <c r="S2239" i="112"/>
  <c r="N2239" i="112"/>
  <c r="R2239" i="112"/>
  <c r="Q2239" i="112"/>
  <c r="P2239" i="112"/>
  <c r="O2239" i="112"/>
  <c r="M2239" i="112"/>
  <c r="S2238" i="112"/>
  <c r="N2238" i="112"/>
  <c r="R2238" i="112"/>
  <c r="Q2238" i="112"/>
  <c r="P2238" i="112"/>
  <c r="O2238" i="112"/>
  <c r="M2238" i="112"/>
  <c r="S2237" i="112"/>
  <c r="N2237" i="112"/>
  <c r="R2237" i="112"/>
  <c r="Q2237" i="112"/>
  <c r="P2237" i="112"/>
  <c r="O2237" i="112"/>
  <c r="M2237" i="112"/>
  <c r="S2236" i="112"/>
  <c r="N2236" i="112"/>
  <c r="R2236" i="112"/>
  <c r="Q2236" i="112"/>
  <c r="P2236" i="112"/>
  <c r="O2236" i="112"/>
  <c r="M2236" i="112"/>
  <c r="S2235" i="112"/>
  <c r="N2235" i="112"/>
  <c r="R2235" i="112"/>
  <c r="Q2235" i="112"/>
  <c r="P2235" i="112"/>
  <c r="O2235" i="112"/>
  <c r="M2235" i="112"/>
  <c r="S2234" i="112"/>
  <c r="N2234" i="112"/>
  <c r="R2234" i="112"/>
  <c r="Q2234" i="112"/>
  <c r="P2234" i="112"/>
  <c r="O2234" i="112"/>
  <c r="M2234" i="112"/>
  <c r="S2233" i="112"/>
  <c r="N2233" i="112"/>
  <c r="R2233" i="112"/>
  <c r="Q2233" i="112"/>
  <c r="P2233" i="112"/>
  <c r="O2233" i="112"/>
  <c r="M2233" i="112"/>
  <c r="S2232" i="112"/>
  <c r="N2232" i="112"/>
  <c r="R2232" i="112"/>
  <c r="Q2232" i="112"/>
  <c r="P2232" i="112"/>
  <c r="O2232" i="112"/>
  <c r="M2232" i="112"/>
  <c r="S2231" i="112"/>
  <c r="N2231" i="112"/>
  <c r="R2231" i="112"/>
  <c r="Q2231" i="112"/>
  <c r="P2231" i="112"/>
  <c r="O2231" i="112"/>
  <c r="M2231" i="112"/>
  <c r="S2230" i="112"/>
  <c r="N2230" i="112"/>
  <c r="R2230" i="112"/>
  <c r="Q2230" i="112"/>
  <c r="P2230" i="112"/>
  <c r="O2230" i="112"/>
  <c r="M2230" i="112"/>
  <c r="S2229" i="112"/>
  <c r="N2229" i="112"/>
  <c r="R2229" i="112"/>
  <c r="Q2229" i="112"/>
  <c r="P2229" i="112"/>
  <c r="O2229" i="112"/>
  <c r="M2229" i="112"/>
  <c r="S2228" i="112"/>
  <c r="N2228" i="112"/>
  <c r="R2228" i="112"/>
  <c r="Q2228" i="112"/>
  <c r="P2228" i="112"/>
  <c r="O2228" i="112"/>
  <c r="M2228" i="112"/>
  <c r="S2227" i="112"/>
  <c r="N2227" i="112"/>
  <c r="R2227" i="112"/>
  <c r="Q2227" i="112"/>
  <c r="P2227" i="112"/>
  <c r="O2227" i="112"/>
  <c r="M2227" i="112"/>
  <c r="S2226" i="112"/>
  <c r="N2226" i="112"/>
  <c r="R2226" i="112"/>
  <c r="Q2226" i="112"/>
  <c r="P2226" i="112"/>
  <c r="O2226" i="112"/>
  <c r="M2226" i="112"/>
  <c r="S2225" i="112"/>
  <c r="N2225" i="112"/>
  <c r="R2225" i="112"/>
  <c r="Q2225" i="112"/>
  <c r="P2225" i="112"/>
  <c r="O2225" i="112"/>
  <c r="M2225" i="112"/>
  <c r="S2224" i="112"/>
  <c r="N2224" i="112"/>
  <c r="R2224" i="112"/>
  <c r="Q2224" i="112"/>
  <c r="P2224" i="112"/>
  <c r="O2224" i="112"/>
  <c r="M2224" i="112"/>
  <c r="S2223" i="112"/>
  <c r="N2223" i="112"/>
  <c r="R2223" i="112"/>
  <c r="Q2223" i="112"/>
  <c r="P2223" i="112"/>
  <c r="O2223" i="112"/>
  <c r="M2223" i="112"/>
  <c r="S2222" i="112"/>
  <c r="N2222" i="112"/>
  <c r="R2222" i="112"/>
  <c r="Q2222" i="112"/>
  <c r="P2222" i="112"/>
  <c r="O2222" i="112"/>
  <c r="M2222" i="112"/>
  <c r="S2221" i="112"/>
  <c r="N2221" i="112"/>
  <c r="R2221" i="112"/>
  <c r="Q2221" i="112"/>
  <c r="P2221" i="112"/>
  <c r="O2221" i="112"/>
  <c r="M2221" i="112"/>
  <c r="S2220" i="112"/>
  <c r="N2220" i="112"/>
  <c r="R2220" i="112"/>
  <c r="Q2220" i="112"/>
  <c r="P2220" i="112"/>
  <c r="O2220" i="112"/>
  <c r="M2220" i="112"/>
  <c r="S2219" i="112"/>
  <c r="N2219" i="112"/>
  <c r="R2219" i="112"/>
  <c r="Q2219" i="112"/>
  <c r="P2219" i="112"/>
  <c r="O2219" i="112"/>
  <c r="M2219" i="112"/>
  <c r="S2218" i="112"/>
  <c r="N2218" i="112"/>
  <c r="R2218" i="112"/>
  <c r="Q2218" i="112"/>
  <c r="P2218" i="112"/>
  <c r="O2218" i="112"/>
  <c r="M2218" i="112"/>
  <c r="S2217" i="112"/>
  <c r="N2217" i="112"/>
  <c r="R2217" i="112"/>
  <c r="Q2217" i="112"/>
  <c r="P2217" i="112"/>
  <c r="O2217" i="112"/>
  <c r="M2217" i="112"/>
  <c r="S2216" i="112"/>
  <c r="N2216" i="112"/>
  <c r="R2216" i="112"/>
  <c r="Q2216" i="112"/>
  <c r="P2216" i="112"/>
  <c r="O2216" i="112"/>
  <c r="M2216" i="112"/>
  <c r="S2215" i="112"/>
  <c r="N2215" i="112"/>
  <c r="R2215" i="112"/>
  <c r="Q2215" i="112"/>
  <c r="P2215" i="112"/>
  <c r="O2215" i="112"/>
  <c r="M2215" i="112"/>
  <c r="S2214" i="112"/>
  <c r="N2214" i="112"/>
  <c r="R2214" i="112"/>
  <c r="Q2214" i="112"/>
  <c r="P2214" i="112"/>
  <c r="O2214" i="112"/>
  <c r="M2214" i="112"/>
  <c r="S2213" i="112"/>
  <c r="N2213" i="112"/>
  <c r="R2213" i="112"/>
  <c r="Q2213" i="112"/>
  <c r="P2213" i="112"/>
  <c r="O2213" i="112"/>
  <c r="M2213" i="112"/>
  <c r="S2212" i="112"/>
  <c r="N2212" i="112"/>
  <c r="R2212" i="112"/>
  <c r="Q2212" i="112"/>
  <c r="P2212" i="112"/>
  <c r="O2212" i="112"/>
  <c r="M2212" i="112"/>
  <c r="S2211" i="112"/>
  <c r="N2211" i="112"/>
  <c r="R2211" i="112"/>
  <c r="Q2211" i="112"/>
  <c r="P2211" i="112"/>
  <c r="O2211" i="112"/>
  <c r="M2211" i="112"/>
  <c r="S2210" i="112"/>
  <c r="N2210" i="112"/>
  <c r="R2210" i="112"/>
  <c r="Q2210" i="112"/>
  <c r="P2210" i="112"/>
  <c r="O2210" i="112"/>
  <c r="M2210" i="112"/>
  <c r="S2209" i="112"/>
  <c r="N2209" i="112"/>
  <c r="R2209" i="112"/>
  <c r="Q2209" i="112"/>
  <c r="P2209" i="112"/>
  <c r="O2209" i="112"/>
  <c r="M2209" i="112"/>
  <c r="S2208" i="112"/>
  <c r="N2208" i="112"/>
  <c r="R2208" i="112"/>
  <c r="Q2208" i="112"/>
  <c r="P2208" i="112"/>
  <c r="O2208" i="112"/>
  <c r="M2208" i="112"/>
  <c r="S2207" i="112"/>
  <c r="N2207" i="112"/>
  <c r="R2207" i="112"/>
  <c r="Q2207" i="112"/>
  <c r="P2207" i="112"/>
  <c r="O2207" i="112"/>
  <c r="M2207" i="112"/>
  <c r="S2206" i="112"/>
  <c r="N2206" i="112"/>
  <c r="R2206" i="112"/>
  <c r="Q2206" i="112"/>
  <c r="P2206" i="112"/>
  <c r="O2206" i="112"/>
  <c r="M2206" i="112"/>
  <c r="S2205" i="112"/>
  <c r="N2205" i="112"/>
  <c r="R2205" i="112"/>
  <c r="Q2205" i="112"/>
  <c r="P2205" i="112"/>
  <c r="O2205" i="112"/>
  <c r="M2205" i="112"/>
  <c r="S2204" i="112"/>
  <c r="N2204" i="112"/>
  <c r="R2204" i="112"/>
  <c r="Q2204" i="112"/>
  <c r="P2204" i="112"/>
  <c r="O2204" i="112"/>
  <c r="M2204" i="112"/>
  <c r="S2203" i="112"/>
  <c r="N2203" i="112"/>
  <c r="R2203" i="112"/>
  <c r="Q2203" i="112"/>
  <c r="P2203" i="112"/>
  <c r="O2203" i="112"/>
  <c r="M2203" i="112"/>
  <c r="S2202" i="112"/>
  <c r="N2202" i="112"/>
  <c r="R2202" i="112"/>
  <c r="Q2202" i="112"/>
  <c r="P2202" i="112"/>
  <c r="O2202" i="112"/>
  <c r="M2202" i="112"/>
  <c r="S2201" i="112"/>
  <c r="N2201" i="112"/>
  <c r="R2201" i="112"/>
  <c r="Q2201" i="112"/>
  <c r="P2201" i="112"/>
  <c r="O2201" i="112"/>
  <c r="M2201" i="112"/>
  <c r="S2200" i="112"/>
  <c r="N2200" i="112"/>
  <c r="R2200" i="112"/>
  <c r="Q2200" i="112"/>
  <c r="P2200" i="112"/>
  <c r="O2200" i="112"/>
  <c r="M2200" i="112"/>
  <c r="S2199" i="112"/>
  <c r="N2199" i="112"/>
  <c r="R2199" i="112"/>
  <c r="Q2199" i="112"/>
  <c r="P2199" i="112"/>
  <c r="O2199" i="112"/>
  <c r="M2199" i="112"/>
  <c r="S2198" i="112"/>
  <c r="N2198" i="112"/>
  <c r="R2198" i="112"/>
  <c r="Q2198" i="112"/>
  <c r="P2198" i="112"/>
  <c r="O2198" i="112"/>
  <c r="M2198" i="112"/>
  <c r="S2197" i="112"/>
  <c r="N2197" i="112"/>
  <c r="R2197" i="112"/>
  <c r="Q2197" i="112"/>
  <c r="P2197" i="112"/>
  <c r="O2197" i="112"/>
  <c r="M2197" i="112"/>
  <c r="S2196" i="112"/>
  <c r="N2196" i="112"/>
  <c r="R2196" i="112"/>
  <c r="Q2196" i="112"/>
  <c r="P2196" i="112"/>
  <c r="O2196" i="112"/>
  <c r="M2196" i="112"/>
  <c r="S2195" i="112"/>
  <c r="N2195" i="112"/>
  <c r="R2195" i="112"/>
  <c r="Q2195" i="112"/>
  <c r="P2195" i="112"/>
  <c r="O2195" i="112"/>
  <c r="M2195" i="112"/>
  <c r="S2194" i="112"/>
  <c r="N2194" i="112"/>
  <c r="R2194" i="112"/>
  <c r="Q2194" i="112"/>
  <c r="P2194" i="112"/>
  <c r="O2194" i="112"/>
  <c r="M2194" i="112"/>
  <c r="S2193" i="112"/>
  <c r="N2193" i="112"/>
  <c r="R2193" i="112"/>
  <c r="Q2193" i="112"/>
  <c r="P2193" i="112"/>
  <c r="O2193" i="112"/>
  <c r="M2193" i="112"/>
  <c r="S2192" i="112"/>
  <c r="N2192" i="112"/>
  <c r="R2192" i="112"/>
  <c r="Q2192" i="112"/>
  <c r="P2192" i="112"/>
  <c r="O2192" i="112"/>
  <c r="M2192" i="112"/>
  <c r="S2191" i="112"/>
  <c r="N2191" i="112"/>
  <c r="R2191" i="112"/>
  <c r="Q2191" i="112"/>
  <c r="P2191" i="112"/>
  <c r="O2191" i="112"/>
  <c r="M2191" i="112"/>
  <c r="S2190" i="112"/>
  <c r="N2190" i="112"/>
  <c r="R2190" i="112"/>
  <c r="Q2190" i="112"/>
  <c r="P2190" i="112"/>
  <c r="O2190" i="112"/>
  <c r="M2190" i="112"/>
  <c r="S2189" i="112"/>
  <c r="N2189" i="112"/>
  <c r="R2189" i="112"/>
  <c r="Q2189" i="112"/>
  <c r="P2189" i="112"/>
  <c r="O2189" i="112"/>
  <c r="M2189" i="112"/>
  <c r="S2188" i="112"/>
  <c r="N2188" i="112"/>
  <c r="R2188" i="112"/>
  <c r="Q2188" i="112"/>
  <c r="P2188" i="112"/>
  <c r="O2188" i="112"/>
  <c r="M2188" i="112"/>
  <c r="S2187" i="112"/>
  <c r="N2187" i="112"/>
  <c r="R2187" i="112"/>
  <c r="Q2187" i="112"/>
  <c r="P2187" i="112"/>
  <c r="O2187" i="112"/>
  <c r="M2187" i="112"/>
  <c r="S2186" i="112"/>
  <c r="N2186" i="112"/>
  <c r="R2186" i="112"/>
  <c r="Q2186" i="112"/>
  <c r="P2186" i="112"/>
  <c r="O2186" i="112"/>
  <c r="M2186" i="112"/>
  <c r="S2185" i="112"/>
  <c r="N2185" i="112"/>
  <c r="R2185" i="112"/>
  <c r="Q2185" i="112"/>
  <c r="P2185" i="112"/>
  <c r="O2185" i="112"/>
  <c r="M2185" i="112"/>
  <c r="S2184" i="112"/>
  <c r="N2184" i="112"/>
  <c r="R2184" i="112"/>
  <c r="Q2184" i="112"/>
  <c r="P2184" i="112"/>
  <c r="O2184" i="112"/>
  <c r="M2184" i="112"/>
  <c r="S2183" i="112"/>
  <c r="N2183" i="112"/>
  <c r="R2183" i="112"/>
  <c r="Q2183" i="112"/>
  <c r="P2183" i="112"/>
  <c r="O2183" i="112"/>
  <c r="M2183" i="112"/>
  <c r="S2182" i="112"/>
  <c r="N2182" i="112"/>
  <c r="R2182" i="112"/>
  <c r="Q2182" i="112"/>
  <c r="P2182" i="112"/>
  <c r="O2182" i="112"/>
  <c r="M2182" i="112"/>
  <c r="S2181" i="112"/>
  <c r="N2181" i="112"/>
  <c r="R2181" i="112"/>
  <c r="Q2181" i="112"/>
  <c r="P2181" i="112"/>
  <c r="O2181" i="112"/>
  <c r="M2181" i="112"/>
  <c r="S2180" i="112"/>
  <c r="N2180" i="112"/>
  <c r="R2180" i="112"/>
  <c r="Q2180" i="112"/>
  <c r="P2180" i="112"/>
  <c r="O2180" i="112"/>
  <c r="M2180" i="112"/>
  <c r="S2179" i="112"/>
  <c r="N2179" i="112"/>
  <c r="R2179" i="112"/>
  <c r="Q2179" i="112"/>
  <c r="P2179" i="112"/>
  <c r="O2179" i="112"/>
  <c r="M2179" i="112"/>
  <c r="S2178" i="112"/>
  <c r="N2178" i="112"/>
  <c r="R2178" i="112"/>
  <c r="Q2178" i="112"/>
  <c r="P2178" i="112"/>
  <c r="O2178" i="112"/>
  <c r="M2178" i="112"/>
  <c r="S2177" i="112"/>
  <c r="N2177" i="112"/>
  <c r="R2177" i="112"/>
  <c r="Q2177" i="112"/>
  <c r="P2177" i="112"/>
  <c r="O2177" i="112"/>
  <c r="M2177" i="112"/>
  <c r="S2176" i="112"/>
  <c r="N2176" i="112"/>
  <c r="R2176" i="112"/>
  <c r="Q2176" i="112"/>
  <c r="P2176" i="112"/>
  <c r="O2176" i="112"/>
  <c r="M2176" i="112"/>
  <c r="S2175" i="112"/>
  <c r="N2175" i="112"/>
  <c r="R2175" i="112"/>
  <c r="Q2175" i="112"/>
  <c r="P2175" i="112"/>
  <c r="O2175" i="112"/>
  <c r="M2175" i="112"/>
  <c r="S2174" i="112"/>
  <c r="N2174" i="112"/>
  <c r="R2174" i="112"/>
  <c r="Q2174" i="112"/>
  <c r="P2174" i="112"/>
  <c r="O2174" i="112"/>
  <c r="M2174" i="112"/>
  <c r="S2173" i="112"/>
  <c r="N2173" i="112"/>
  <c r="R2173" i="112"/>
  <c r="Q2173" i="112"/>
  <c r="P2173" i="112"/>
  <c r="O2173" i="112"/>
  <c r="M2173" i="112"/>
  <c r="S2172" i="112"/>
  <c r="N2172" i="112"/>
  <c r="R2172" i="112"/>
  <c r="Q2172" i="112"/>
  <c r="P2172" i="112"/>
  <c r="O2172" i="112"/>
  <c r="M2172" i="112"/>
  <c r="S2171" i="112"/>
  <c r="N2171" i="112"/>
  <c r="R2171" i="112"/>
  <c r="Q2171" i="112"/>
  <c r="P2171" i="112"/>
  <c r="O2171" i="112"/>
  <c r="M2171" i="112"/>
  <c r="S2170" i="112"/>
  <c r="N2170" i="112"/>
  <c r="R2170" i="112"/>
  <c r="Q2170" i="112"/>
  <c r="P2170" i="112"/>
  <c r="O2170" i="112"/>
  <c r="M2170" i="112"/>
  <c r="S2169" i="112"/>
  <c r="N2169" i="112"/>
  <c r="R2169" i="112"/>
  <c r="Q2169" i="112"/>
  <c r="P2169" i="112"/>
  <c r="O2169" i="112"/>
  <c r="M2169" i="112"/>
  <c r="S2168" i="112"/>
  <c r="N2168" i="112"/>
  <c r="R2168" i="112"/>
  <c r="Q2168" i="112"/>
  <c r="P2168" i="112"/>
  <c r="O2168" i="112"/>
  <c r="M2168" i="112"/>
  <c r="S2167" i="112"/>
  <c r="N2167" i="112"/>
  <c r="R2167" i="112"/>
  <c r="Q2167" i="112"/>
  <c r="P2167" i="112"/>
  <c r="O2167" i="112"/>
  <c r="M2167" i="112"/>
  <c r="S2166" i="112"/>
  <c r="N2166" i="112"/>
  <c r="R2166" i="112"/>
  <c r="Q2166" i="112"/>
  <c r="P2166" i="112"/>
  <c r="O2166" i="112"/>
  <c r="M2166" i="112"/>
  <c r="S2165" i="112"/>
  <c r="N2165" i="112"/>
  <c r="R2165" i="112"/>
  <c r="Q2165" i="112"/>
  <c r="P2165" i="112"/>
  <c r="O2165" i="112"/>
  <c r="M2165" i="112"/>
  <c r="S2164" i="112"/>
  <c r="N2164" i="112"/>
  <c r="R2164" i="112"/>
  <c r="Q2164" i="112"/>
  <c r="P2164" i="112"/>
  <c r="O2164" i="112"/>
  <c r="M2164" i="112"/>
  <c r="S2163" i="112"/>
  <c r="N2163" i="112"/>
  <c r="R2163" i="112"/>
  <c r="Q2163" i="112"/>
  <c r="P2163" i="112"/>
  <c r="O2163" i="112"/>
  <c r="M2163" i="112"/>
  <c r="S2162" i="112"/>
  <c r="N2162" i="112"/>
  <c r="R2162" i="112"/>
  <c r="Q2162" i="112"/>
  <c r="P2162" i="112"/>
  <c r="O2162" i="112"/>
  <c r="M2162" i="112"/>
  <c r="S2161" i="112"/>
  <c r="N2161" i="112"/>
  <c r="R2161" i="112"/>
  <c r="Q2161" i="112"/>
  <c r="P2161" i="112"/>
  <c r="O2161" i="112"/>
  <c r="M2161" i="112"/>
  <c r="S2160" i="112"/>
  <c r="N2160" i="112"/>
  <c r="R2160" i="112"/>
  <c r="Q2160" i="112"/>
  <c r="P2160" i="112"/>
  <c r="O2160" i="112"/>
  <c r="M2160" i="112"/>
  <c r="S2159" i="112"/>
  <c r="N2159" i="112"/>
  <c r="R2159" i="112"/>
  <c r="Q2159" i="112"/>
  <c r="P2159" i="112"/>
  <c r="O2159" i="112"/>
  <c r="M2159" i="112"/>
  <c r="S2158" i="112"/>
  <c r="N2158" i="112"/>
  <c r="R2158" i="112"/>
  <c r="Q2158" i="112"/>
  <c r="P2158" i="112"/>
  <c r="O2158" i="112"/>
  <c r="M2158" i="112"/>
  <c r="S2157" i="112"/>
  <c r="N2157" i="112"/>
  <c r="R2157" i="112"/>
  <c r="Q2157" i="112"/>
  <c r="P2157" i="112"/>
  <c r="O2157" i="112"/>
  <c r="M2157" i="112"/>
  <c r="S2156" i="112"/>
  <c r="N2156" i="112"/>
  <c r="R2156" i="112"/>
  <c r="Q2156" i="112"/>
  <c r="P2156" i="112"/>
  <c r="O2156" i="112"/>
  <c r="M2156" i="112"/>
  <c r="S2155" i="112"/>
  <c r="N2155" i="112"/>
  <c r="R2155" i="112"/>
  <c r="Q2155" i="112"/>
  <c r="P2155" i="112"/>
  <c r="O2155" i="112"/>
  <c r="M2155" i="112"/>
  <c r="S2154" i="112"/>
  <c r="N2154" i="112"/>
  <c r="R2154" i="112"/>
  <c r="Q2154" i="112"/>
  <c r="P2154" i="112"/>
  <c r="O2154" i="112"/>
  <c r="M2154" i="112"/>
  <c r="S2153" i="112"/>
  <c r="N2153" i="112"/>
  <c r="R2153" i="112"/>
  <c r="Q2153" i="112"/>
  <c r="P2153" i="112"/>
  <c r="O2153" i="112"/>
  <c r="M2153" i="112"/>
  <c r="S2152" i="112"/>
  <c r="N2152" i="112"/>
  <c r="R2152" i="112"/>
  <c r="Q2152" i="112"/>
  <c r="P2152" i="112"/>
  <c r="O2152" i="112"/>
  <c r="M2152" i="112"/>
  <c r="S2151" i="112"/>
  <c r="N2151" i="112"/>
  <c r="R2151" i="112"/>
  <c r="Q2151" i="112"/>
  <c r="P2151" i="112"/>
  <c r="O2151" i="112"/>
  <c r="M2151" i="112"/>
  <c r="S2150" i="112"/>
  <c r="N2150" i="112"/>
  <c r="R2150" i="112"/>
  <c r="Q2150" i="112"/>
  <c r="P2150" i="112"/>
  <c r="O2150" i="112"/>
  <c r="M2150" i="112"/>
  <c r="S2149" i="112"/>
  <c r="N2149" i="112"/>
  <c r="R2149" i="112"/>
  <c r="Q2149" i="112"/>
  <c r="P2149" i="112"/>
  <c r="O2149" i="112"/>
  <c r="M2149" i="112"/>
  <c r="S2148" i="112"/>
  <c r="N2148" i="112"/>
  <c r="R2148" i="112"/>
  <c r="Q2148" i="112"/>
  <c r="P2148" i="112"/>
  <c r="O2148" i="112"/>
  <c r="M2148" i="112"/>
  <c r="S2147" i="112"/>
  <c r="N2147" i="112"/>
  <c r="R2147" i="112"/>
  <c r="Q2147" i="112"/>
  <c r="P2147" i="112"/>
  <c r="O2147" i="112"/>
  <c r="M2147" i="112"/>
  <c r="S2146" i="112"/>
  <c r="N2146" i="112"/>
  <c r="R2146" i="112"/>
  <c r="Q2146" i="112"/>
  <c r="P2146" i="112"/>
  <c r="O2146" i="112"/>
  <c r="M2146" i="112"/>
  <c r="S2145" i="112"/>
  <c r="N2145" i="112"/>
  <c r="R2145" i="112"/>
  <c r="Q2145" i="112"/>
  <c r="P2145" i="112"/>
  <c r="O2145" i="112"/>
  <c r="M2145" i="112"/>
  <c r="S2144" i="112"/>
  <c r="N2144" i="112"/>
  <c r="R2144" i="112"/>
  <c r="Q2144" i="112"/>
  <c r="P2144" i="112"/>
  <c r="O2144" i="112"/>
  <c r="M2144" i="112"/>
  <c r="S2143" i="112"/>
  <c r="N2143" i="112"/>
  <c r="R2143" i="112"/>
  <c r="Q2143" i="112"/>
  <c r="P2143" i="112"/>
  <c r="O2143" i="112"/>
  <c r="M2143" i="112"/>
  <c r="S2142" i="112"/>
  <c r="N2142" i="112"/>
  <c r="R2142" i="112"/>
  <c r="Q2142" i="112"/>
  <c r="P2142" i="112"/>
  <c r="O2142" i="112"/>
  <c r="M2142" i="112"/>
  <c r="S2141" i="112"/>
  <c r="N2141" i="112"/>
  <c r="R2141" i="112"/>
  <c r="Q2141" i="112"/>
  <c r="P2141" i="112"/>
  <c r="O2141" i="112"/>
  <c r="M2141" i="112"/>
  <c r="S2140" i="112"/>
  <c r="N2140" i="112"/>
  <c r="R2140" i="112"/>
  <c r="Q2140" i="112"/>
  <c r="P2140" i="112"/>
  <c r="O2140" i="112"/>
  <c r="M2140" i="112"/>
  <c r="S2139" i="112"/>
  <c r="N2139" i="112"/>
  <c r="R2139" i="112"/>
  <c r="Q2139" i="112"/>
  <c r="P2139" i="112"/>
  <c r="O2139" i="112"/>
  <c r="M2139" i="112"/>
  <c r="S2138" i="112"/>
  <c r="N2138" i="112"/>
  <c r="R2138" i="112"/>
  <c r="Q2138" i="112"/>
  <c r="P2138" i="112"/>
  <c r="O2138" i="112"/>
  <c r="M2138" i="112"/>
  <c r="S2137" i="112"/>
  <c r="N2137" i="112"/>
  <c r="R2137" i="112"/>
  <c r="Q2137" i="112"/>
  <c r="P2137" i="112"/>
  <c r="O2137" i="112"/>
  <c r="M2137" i="112"/>
  <c r="S2136" i="112"/>
  <c r="N2136" i="112"/>
  <c r="R2136" i="112"/>
  <c r="Q2136" i="112"/>
  <c r="P2136" i="112"/>
  <c r="O2136" i="112"/>
  <c r="M2136" i="112"/>
  <c r="S2135" i="112"/>
  <c r="N2135" i="112"/>
  <c r="R2135" i="112"/>
  <c r="Q2135" i="112"/>
  <c r="P2135" i="112"/>
  <c r="O2135" i="112"/>
  <c r="M2135" i="112"/>
  <c r="S2134" i="112"/>
  <c r="N2134" i="112"/>
  <c r="R2134" i="112"/>
  <c r="Q2134" i="112"/>
  <c r="P2134" i="112"/>
  <c r="O2134" i="112"/>
  <c r="M2134" i="112"/>
  <c r="S2133" i="112"/>
  <c r="N2133" i="112"/>
  <c r="R2133" i="112"/>
  <c r="Q2133" i="112"/>
  <c r="P2133" i="112"/>
  <c r="O2133" i="112"/>
  <c r="M2133" i="112"/>
  <c r="S2132" i="112"/>
  <c r="N2132" i="112"/>
  <c r="R2132" i="112"/>
  <c r="Q2132" i="112"/>
  <c r="P2132" i="112"/>
  <c r="O2132" i="112"/>
  <c r="M2132" i="112"/>
  <c r="S2131" i="112"/>
  <c r="N2131" i="112"/>
  <c r="R2131" i="112"/>
  <c r="Q2131" i="112"/>
  <c r="P2131" i="112"/>
  <c r="O2131" i="112"/>
  <c r="M2131" i="112"/>
  <c r="S2130" i="112"/>
  <c r="N2130" i="112"/>
  <c r="R2130" i="112"/>
  <c r="Q2130" i="112"/>
  <c r="P2130" i="112"/>
  <c r="O2130" i="112"/>
  <c r="M2130" i="112"/>
  <c r="S2129" i="112"/>
  <c r="N2129" i="112"/>
  <c r="R2129" i="112"/>
  <c r="Q2129" i="112"/>
  <c r="P2129" i="112"/>
  <c r="O2129" i="112"/>
  <c r="M2129" i="112"/>
  <c r="S2128" i="112"/>
  <c r="N2128" i="112"/>
  <c r="R2128" i="112"/>
  <c r="Q2128" i="112"/>
  <c r="P2128" i="112"/>
  <c r="O2128" i="112"/>
  <c r="M2128" i="112"/>
  <c r="S2127" i="112"/>
  <c r="N2127" i="112"/>
  <c r="R2127" i="112"/>
  <c r="Q2127" i="112"/>
  <c r="P2127" i="112"/>
  <c r="O2127" i="112"/>
  <c r="M2127" i="112"/>
  <c r="S2126" i="112"/>
  <c r="N2126" i="112"/>
  <c r="R2126" i="112"/>
  <c r="Q2126" i="112"/>
  <c r="P2126" i="112"/>
  <c r="O2126" i="112"/>
  <c r="M2126" i="112"/>
  <c r="S2125" i="112"/>
  <c r="N2125" i="112"/>
  <c r="R2125" i="112"/>
  <c r="Q2125" i="112"/>
  <c r="P2125" i="112"/>
  <c r="O2125" i="112"/>
  <c r="M2125" i="112"/>
  <c r="S2124" i="112"/>
  <c r="N2124" i="112"/>
  <c r="R2124" i="112"/>
  <c r="Q2124" i="112"/>
  <c r="P2124" i="112"/>
  <c r="O2124" i="112"/>
  <c r="M2124" i="112"/>
  <c r="S2123" i="112"/>
  <c r="N2123" i="112"/>
  <c r="R2123" i="112"/>
  <c r="Q2123" i="112"/>
  <c r="P2123" i="112"/>
  <c r="O2123" i="112"/>
  <c r="M2123" i="112"/>
  <c r="S2122" i="112"/>
  <c r="N2122" i="112"/>
  <c r="R2122" i="112"/>
  <c r="Q2122" i="112"/>
  <c r="P2122" i="112"/>
  <c r="O2122" i="112"/>
  <c r="M2122" i="112"/>
  <c r="S2121" i="112"/>
  <c r="N2121" i="112"/>
  <c r="R2121" i="112"/>
  <c r="Q2121" i="112"/>
  <c r="P2121" i="112"/>
  <c r="O2121" i="112"/>
  <c r="M2121" i="112"/>
  <c r="S2120" i="112"/>
  <c r="N2120" i="112"/>
  <c r="R2120" i="112"/>
  <c r="Q2120" i="112"/>
  <c r="P2120" i="112"/>
  <c r="O2120" i="112"/>
  <c r="M2120" i="112"/>
  <c r="S2119" i="112"/>
  <c r="N2119" i="112"/>
  <c r="R2119" i="112"/>
  <c r="Q2119" i="112"/>
  <c r="P2119" i="112"/>
  <c r="O2119" i="112"/>
  <c r="M2119" i="112"/>
  <c r="S2118" i="112"/>
  <c r="N2118" i="112"/>
  <c r="R2118" i="112"/>
  <c r="Q2118" i="112"/>
  <c r="P2118" i="112"/>
  <c r="O2118" i="112"/>
  <c r="M2118" i="112"/>
  <c r="S2117" i="112"/>
  <c r="N2117" i="112"/>
  <c r="R2117" i="112"/>
  <c r="Q2117" i="112"/>
  <c r="P2117" i="112"/>
  <c r="O2117" i="112"/>
  <c r="M2117" i="112"/>
  <c r="S2116" i="112"/>
  <c r="N2116" i="112"/>
  <c r="R2116" i="112"/>
  <c r="Q2116" i="112"/>
  <c r="P2116" i="112"/>
  <c r="O2116" i="112"/>
  <c r="M2116" i="112"/>
  <c r="S2115" i="112"/>
  <c r="N2115" i="112"/>
  <c r="R2115" i="112"/>
  <c r="Q2115" i="112"/>
  <c r="P2115" i="112"/>
  <c r="O2115" i="112"/>
  <c r="M2115" i="112"/>
  <c r="S2114" i="112"/>
  <c r="N2114" i="112"/>
  <c r="R2114" i="112"/>
  <c r="Q2114" i="112"/>
  <c r="P2114" i="112"/>
  <c r="O2114" i="112"/>
  <c r="M2114" i="112"/>
  <c r="S2113" i="112"/>
  <c r="N2113" i="112"/>
  <c r="R2113" i="112"/>
  <c r="Q2113" i="112"/>
  <c r="P2113" i="112"/>
  <c r="O2113" i="112"/>
  <c r="M2113" i="112"/>
  <c r="S2112" i="112"/>
  <c r="N2112" i="112"/>
  <c r="R2112" i="112"/>
  <c r="Q2112" i="112"/>
  <c r="P2112" i="112"/>
  <c r="O2112" i="112"/>
  <c r="M2112" i="112"/>
  <c r="S2111" i="112"/>
  <c r="N2111" i="112"/>
  <c r="R2111" i="112"/>
  <c r="Q2111" i="112"/>
  <c r="P2111" i="112"/>
  <c r="O2111" i="112"/>
  <c r="M2111" i="112"/>
  <c r="S2110" i="112"/>
  <c r="N2110" i="112"/>
  <c r="R2110" i="112"/>
  <c r="Q2110" i="112"/>
  <c r="P2110" i="112"/>
  <c r="O2110" i="112"/>
  <c r="M2110" i="112"/>
  <c r="S2109" i="112"/>
  <c r="N2109" i="112"/>
  <c r="R2109" i="112"/>
  <c r="Q2109" i="112"/>
  <c r="P2109" i="112"/>
  <c r="O2109" i="112"/>
  <c r="M2109" i="112"/>
  <c r="S2108" i="112"/>
  <c r="N2108" i="112"/>
  <c r="R2108" i="112"/>
  <c r="Q2108" i="112"/>
  <c r="P2108" i="112"/>
  <c r="O2108" i="112"/>
  <c r="M2108" i="112"/>
  <c r="S2107" i="112"/>
  <c r="N2107" i="112"/>
  <c r="R2107" i="112"/>
  <c r="Q2107" i="112"/>
  <c r="P2107" i="112"/>
  <c r="O2107" i="112"/>
  <c r="M2107" i="112"/>
  <c r="S2106" i="112"/>
  <c r="N2106" i="112"/>
  <c r="R2106" i="112"/>
  <c r="Q2106" i="112"/>
  <c r="P2106" i="112"/>
  <c r="O2106" i="112"/>
  <c r="M2106" i="112"/>
  <c r="S2105" i="112"/>
  <c r="N2105" i="112"/>
  <c r="R2105" i="112"/>
  <c r="Q2105" i="112"/>
  <c r="P2105" i="112"/>
  <c r="O2105" i="112"/>
  <c r="M2105" i="112"/>
  <c r="S2104" i="112"/>
  <c r="N2104" i="112"/>
  <c r="R2104" i="112"/>
  <c r="Q2104" i="112"/>
  <c r="P2104" i="112"/>
  <c r="O2104" i="112"/>
  <c r="M2104" i="112"/>
  <c r="S2103" i="112"/>
  <c r="N2103" i="112"/>
  <c r="R2103" i="112"/>
  <c r="Q2103" i="112"/>
  <c r="P2103" i="112"/>
  <c r="O2103" i="112"/>
  <c r="M2103" i="112"/>
  <c r="S2102" i="112"/>
  <c r="N2102" i="112"/>
  <c r="R2102" i="112"/>
  <c r="Q2102" i="112"/>
  <c r="P2102" i="112"/>
  <c r="O2102" i="112"/>
  <c r="M2102" i="112"/>
  <c r="S2101" i="112"/>
  <c r="N2101" i="112"/>
  <c r="R2101" i="112"/>
  <c r="Q2101" i="112"/>
  <c r="P2101" i="112"/>
  <c r="O2101" i="112"/>
  <c r="M2101" i="112"/>
  <c r="S2100" i="112"/>
  <c r="N2100" i="112"/>
  <c r="R2100" i="112"/>
  <c r="Q2100" i="112"/>
  <c r="P2100" i="112"/>
  <c r="O2100" i="112"/>
  <c r="M2100" i="112"/>
  <c r="S2099" i="112"/>
  <c r="N2099" i="112"/>
  <c r="R2099" i="112"/>
  <c r="Q2099" i="112"/>
  <c r="P2099" i="112"/>
  <c r="O2099" i="112"/>
  <c r="M2099" i="112"/>
  <c r="S2098" i="112"/>
  <c r="N2098" i="112"/>
  <c r="R2098" i="112"/>
  <c r="Q2098" i="112"/>
  <c r="P2098" i="112"/>
  <c r="O2098" i="112"/>
  <c r="M2098" i="112"/>
  <c r="S2097" i="112"/>
  <c r="N2097" i="112"/>
  <c r="R2097" i="112"/>
  <c r="Q2097" i="112"/>
  <c r="P2097" i="112"/>
  <c r="O2097" i="112"/>
  <c r="M2097" i="112"/>
  <c r="S2096" i="112"/>
  <c r="N2096" i="112"/>
  <c r="R2096" i="112"/>
  <c r="Q2096" i="112"/>
  <c r="P2096" i="112"/>
  <c r="O2096" i="112"/>
  <c r="M2096" i="112"/>
  <c r="S2095" i="112"/>
  <c r="N2095" i="112"/>
  <c r="R2095" i="112"/>
  <c r="Q2095" i="112"/>
  <c r="P2095" i="112"/>
  <c r="O2095" i="112"/>
  <c r="M2095" i="112"/>
  <c r="S2094" i="112"/>
  <c r="N2094" i="112"/>
  <c r="R2094" i="112"/>
  <c r="Q2094" i="112"/>
  <c r="P2094" i="112"/>
  <c r="O2094" i="112"/>
  <c r="M2094" i="112"/>
  <c r="S2093" i="112"/>
  <c r="N2093" i="112"/>
  <c r="R2093" i="112"/>
  <c r="Q2093" i="112"/>
  <c r="P2093" i="112"/>
  <c r="O2093" i="112"/>
  <c r="M2093" i="112"/>
  <c r="S2092" i="112"/>
  <c r="N2092" i="112"/>
  <c r="R2092" i="112"/>
  <c r="Q2092" i="112"/>
  <c r="P2092" i="112"/>
  <c r="O2092" i="112"/>
  <c r="M2092" i="112"/>
  <c r="S2091" i="112"/>
  <c r="N2091" i="112"/>
  <c r="R2091" i="112"/>
  <c r="Q2091" i="112"/>
  <c r="P2091" i="112"/>
  <c r="O2091" i="112"/>
  <c r="M2091" i="112"/>
  <c r="S2090" i="112"/>
  <c r="N2090" i="112"/>
  <c r="R2090" i="112"/>
  <c r="Q2090" i="112"/>
  <c r="P2090" i="112"/>
  <c r="O2090" i="112"/>
  <c r="M2090" i="112"/>
  <c r="S2089" i="112"/>
  <c r="N2089" i="112"/>
  <c r="R2089" i="112"/>
  <c r="Q2089" i="112"/>
  <c r="P2089" i="112"/>
  <c r="O2089" i="112"/>
  <c r="M2089" i="112"/>
  <c r="S2088" i="112"/>
  <c r="N2088" i="112"/>
  <c r="R2088" i="112"/>
  <c r="Q2088" i="112"/>
  <c r="P2088" i="112"/>
  <c r="O2088" i="112"/>
  <c r="M2088" i="112"/>
  <c r="S2087" i="112"/>
  <c r="N2087" i="112"/>
  <c r="R2087" i="112"/>
  <c r="Q2087" i="112"/>
  <c r="P2087" i="112"/>
  <c r="O2087" i="112"/>
  <c r="M2087" i="112"/>
  <c r="S2086" i="112"/>
  <c r="N2086" i="112"/>
  <c r="R2086" i="112"/>
  <c r="Q2086" i="112"/>
  <c r="P2086" i="112"/>
  <c r="O2086" i="112"/>
  <c r="M2086" i="112"/>
  <c r="S2085" i="112"/>
  <c r="N2085" i="112"/>
  <c r="R2085" i="112"/>
  <c r="Q2085" i="112"/>
  <c r="P2085" i="112"/>
  <c r="O2085" i="112"/>
  <c r="M2085" i="112"/>
  <c r="S2084" i="112"/>
  <c r="N2084" i="112"/>
  <c r="R2084" i="112"/>
  <c r="Q2084" i="112"/>
  <c r="P2084" i="112"/>
  <c r="O2084" i="112"/>
  <c r="M2084" i="112"/>
  <c r="S2083" i="112"/>
  <c r="N2083" i="112"/>
  <c r="R2083" i="112"/>
  <c r="Q2083" i="112"/>
  <c r="P2083" i="112"/>
  <c r="O2083" i="112"/>
  <c r="M2083" i="112"/>
  <c r="S2082" i="112"/>
  <c r="N2082" i="112"/>
  <c r="R2082" i="112"/>
  <c r="Q2082" i="112"/>
  <c r="P2082" i="112"/>
  <c r="O2082" i="112"/>
  <c r="M2082" i="112"/>
  <c r="S2081" i="112"/>
  <c r="N2081" i="112"/>
  <c r="R2081" i="112"/>
  <c r="Q2081" i="112"/>
  <c r="P2081" i="112"/>
  <c r="O2081" i="112"/>
  <c r="M2081" i="112"/>
  <c r="S2080" i="112"/>
  <c r="N2080" i="112"/>
  <c r="R2080" i="112"/>
  <c r="Q2080" i="112"/>
  <c r="P2080" i="112"/>
  <c r="O2080" i="112"/>
  <c r="M2080" i="112"/>
  <c r="S2079" i="112"/>
  <c r="N2079" i="112"/>
  <c r="R2079" i="112"/>
  <c r="Q2079" i="112"/>
  <c r="P2079" i="112"/>
  <c r="O2079" i="112"/>
  <c r="M2079" i="112"/>
  <c r="S2078" i="112"/>
  <c r="N2078" i="112"/>
  <c r="R2078" i="112"/>
  <c r="Q2078" i="112"/>
  <c r="P2078" i="112"/>
  <c r="O2078" i="112"/>
  <c r="M2078" i="112"/>
  <c r="S2077" i="112"/>
  <c r="N2077" i="112"/>
  <c r="R2077" i="112"/>
  <c r="Q2077" i="112"/>
  <c r="P2077" i="112"/>
  <c r="O2077" i="112"/>
  <c r="M2077" i="112"/>
  <c r="S2076" i="112"/>
  <c r="N2076" i="112"/>
  <c r="R2076" i="112"/>
  <c r="Q2076" i="112"/>
  <c r="P2076" i="112"/>
  <c r="O2076" i="112"/>
  <c r="M2076" i="112"/>
  <c r="S2075" i="112"/>
  <c r="N2075" i="112"/>
  <c r="R2075" i="112"/>
  <c r="Q2075" i="112"/>
  <c r="P2075" i="112"/>
  <c r="O2075" i="112"/>
  <c r="M2075" i="112"/>
  <c r="S2074" i="112"/>
  <c r="N2074" i="112"/>
  <c r="R2074" i="112"/>
  <c r="Q2074" i="112"/>
  <c r="P2074" i="112"/>
  <c r="O2074" i="112"/>
  <c r="M2074" i="112"/>
  <c r="S2073" i="112"/>
  <c r="N2073" i="112"/>
  <c r="R2073" i="112"/>
  <c r="Q2073" i="112"/>
  <c r="P2073" i="112"/>
  <c r="O2073" i="112"/>
  <c r="M2073" i="112"/>
  <c r="S2072" i="112"/>
  <c r="N2072" i="112"/>
  <c r="R2072" i="112"/>
  <c r="Q2072" i="112"/>
  <c r="P2072" i="112"/>
  <c r="O2072" i="112"/>
  <c r="M2072" i="112"/>
  <c r="S2071" i="112"/>
  <c r="N2071" i="112"/>
  <c r="R2071" i="112"/>
  <c r="Q2071" i="112"/>
  <c r="P2071" i="112"/>
  <c r="O2071" i="112"/>
  <c r="M2071" i="112"/>
  <c r="S2070" i="112"/>
  <c r="N2070" i="112"/>
  <c r="R2070" i="112"/>
  <c r="Q2070" i="112"/>
  <c r="P2070" i="112"/>
  <c r="O2070" i="112"/>
  <c r="M2070" i="112"/>
  <c r="S2069" i="112"/>
  <c r="N2069" i="112"/>
  <c r="R2069" i="112"/>
  <c r="Q2069" i="112"/>
  <c r="P2069" i="112"/>
  <c r="O2069" i="112"/>
  <c r="M2069" i="112"/>
  <c r="S2068" i="112"/>
  <c r="N2068" i="112"/>
  <c r="R2068" i="112"/>
  <c r="Q2068" i="112"/>
  <c r="P2068" i="112"/>
  <c r="O2068" i="112"/>
  <c r="M2068" i="112"/>
  <c r="S2067" i="112"/>
  <c r="N2067" i="112"/>
  <c r="R2067" i="112"/>
  <c r="Q2067" i="112"/>
  <c r="P2067" i="112"/>
  <c r="O2067" i="112"/>
  <c r="M2067" i="112"/>
  <c r="S2066" i="112"/>
  <c r="N2066" i="112"/>
  <c r="R2066" i="112"/>
  <c r="Q2066" i="112"/>
  <c r="P2066" i="112"/>
  <c r="O2066" i="112"/>
  <c r="M2066" i="112"/>
  <c r="S2065" i="112"/>
  <c r="N2065" i="112"/>
  <c r="R2065" i="112"/>
  <c r="Q2065" i="112"/>
  <c r="P2065" i="112"/>
  <c r="O2065" i="112"/>
  <c r="M2065" i="112"/>
  <c r="S2064" i="112"/>
  <c r="N2064" i="112"/>
  <c r="R2064" i="112"/>
  <c r="Q2064" i="112"/>
  <c r="P2064" i="112"/>
  <c r="O2064" i="112"/>
  <c r="M2064" i="112"/>
  <c r="S2063" i="112"/>
  <c r="N2063" i="112"/>
  <c r="R2063" i="112"/>
  <c r="Q2063" i="112"/>
  <c r="P2063" i="112"/>
  <c r="O2063" i="112"/>
  <c r="M2063" i="112"/>
  <c r="S2062" i="112"/>
  <c r="N2062" i="112"/>
  <c r="R2062" i="112"/>
  <c r="Q2062" i="112"/>
  <c r="P2062" i="112"/>
  <c r="O2062" i="112"/>
  <c r="M2062" i="112"/>
  <c r="S2061" i="112"/>
  <c r="N2061" i="112"/>
  <c r="R2061" i="112"/>
  <c r="Q2061" i="112"/>
  <c r="P2061" i="112"/>
  <c r="O2061" i="112"/>
  <c r="M2061" i="112"/>
  <c r="S2060" i="112"/>
  <c r="N2060" i="112"/>
  <c r="R2060" i="112"/>
  <c r="Q2060" i="112"/>
  <c r="P2060" i="112"/>
  <c r="O2060" i="112"/>
  <c r="M2060" i="112"/>
  <c r="S2059" i="112"/>
  <c r="N2059" i="112"/>
  <c r="R2059" i="112"/>
  <c r="Q2059" i="112"/>
  <c r="P2059" i="112"/>
  <c r="O2059" i="112"/>
  <c r="M2059" i="112"/>
  <c r="S2058" i="112"/>
  <c r="N2058" i="112"/>
  <c r="R2058" i="112"/>
  <c r="Q2058" i="112"/>
  <c r="P2058" i="112"/>
  <c r="O2058" i="112"/>
  <c r="M2058" i="112"/>
  <c r="S2057" i="112"/>
  <c r="N2057" i="112"/>
  <c r="R2057" i="112"/>
  <c r="Q2057" i="112"/>
  <c r="P2057" i="112"/>
  <c r="O2057" i="112"/>
  <c r="M2057" i="112"/>
  <c r="S2056" i="112"/>
  <c r="N2056" i="112"/>
  <c r="R2056" i="112"/>
  <c r="Q2056" i="112"/>
  <c r="P2056" i="112"/>
  <c r="O2056" i="112"/>
  <c r="M2056" i="112"/>
  <c r="S2055" i="112"/>
  <c r="N2055" i="112"/>
  <c r="R2055" i="112"/>
  <c r="Q2055" i="112"/>
  <c r="P2055" i="112"/>
  <c r="O2055" i="112"/>
  <c r="M2055" i="112"/>
  <c r="S2054" i="112"/>
  <c r="N2054" i="112"/>
  <c r="R2054" i="112"/>
  <c r="Q2054" i="112"/>
  <c r="P2054" i="112"/>
  <c r="O2054" i="112"/>
  <c r="M2054" i="112"/>
  <c r="S2053" i="112"/>
  <c r="N2053" i="112"/>
  <c r="R2053" i="112"/>
  <c r="Q2053" i="112"/>
  <c r="P2053" i="112"/>
  <c r="O2053" i="112"/>
  <c r="M2053" i="112"/>
  <c r="S2052" i="112"/>
  <c r="N2052" i="112"/>
  <c r="R2052" i="112"/>
  <c r="Q2052" i="112"/>
  <c r="P2052" i="112"/>
  <c r="O2052" i="112"/>
  <c r="M2052" i="112"/>
  <c r="S2051" i="112"/>
  <c r="N2051" i="112"/>
  <c r="R2051" i="112"/>
  <c r="Q2051" i="112"/>
  <c r="P2051" i="112"/>
  <c r="O2051" i="112"/>
  <c r="M2051" i="112"/>
  <c r="S2050" i="112"/>
  <c r="N2050" i="112"/>
  <c r="R2050" i="112"/>
  <c r="Q2050" i="112"/>
  <c r="P2050" i="112"/>
  <c r="O2050" i="112"/>
  <c r="M2050" i="112"/>
  <c r="S2049" i="112"/>
  <c r="N2049" i="112"/>
  <c r="R2049" i="112"/>
  <c r="Q2049" i="112"/>
  <c r="P2049" i="112"/>
  <c r="O2049" i="112"/>
  <c r="M2049" i="112"/>
  <c r="S2048" i="112"/>
  <c r="N2048" i="112"/>
  <c r="R2048" i="112"/>
  <c r="Q2048" i="112"/>
  <c r="P2048" i="112"/>
  <c r="O2048" i="112"/>
  <c r="M2048" i="112"/>
  <c r="S2047" i="112"/>
  <c r="N2047" i="112"/>
  <c r="R2047" i="112"/>
  <c r="Q2047" i="112"/>
  <c r="P2047" i="112"/>
  <c r="O2047" i="112"/>
  <c r="M2047" i="112"/>
  <c r="S2046" i="112"/>
  <c r="N2046" i="112"/>
  <c r="R2046" i="112"/>
  <c r="Q2046" i="112"/>
  <c r="P2046" i="112"/>
  <c r="O2046" i="112"/>
  <c r="M2046" i="112"/>
  <c r="S2045" i="112"/>
  <c r="N2045" i="112"/>
  <c r="R2045" i="112"/>
  <c r="Q2045" i="112"/>
  <c r="P2045" i="112"/>
  <c r="O2045" i="112"/>
  <c r="M2045" i="112"/>
  <c r="S2044" i="112"/>
  <c r="N2044" i="112"/>
  <c r="R2044" i="112"/>
  <c r="Q2044" i="112"/>
  <c r="P2044" i="112"/>
  <c r="O2044" i="112"/>
  <c r="M2044" i="112"/>
  <c r="S2043" i="112"/>
  <c r="N2043" i="112"/>
  <c r="R2043" i="112"/>
  <c r="Q2043" i="112"/>
  <c r="P2043" i="112"/>
  <c r="O2043" i="112"/>
  <c r="M2043" i="112"/>
  <c r="S2042" i="112"/>
  <c r="N2042" i="112"/>
  <c r="R2042" i="112"/>
  <c r="Q2042" i="112"/>
  <c r="P2042" i="112"/>
  <c r="O2042" i="112"/>
  <c r="M2042" i="112"/>
  <c r="S2041" i="112"/>
  <c r="N2041" i="112"/>
  <c r="R2041" i="112"/>
  <c r="Q2041" i="112"/>
  <c r="P2041" i="112"/>
  <c r="O2041" i="112"/>
  <c r="M2041" i="112"/>
  <c r="S2040" i="112"/>
  <c r="N2040" i="112"/>
  <c r="R2040" i="112"/>
  <c r="Q2040" i="112"/>
  <c r="P2040" i="112"/>
  <c r="O2040" i="112"/>
  <c r="M2040" i="112"/>
  <c r="S2039" i="112"/>
  <c r="N2039" i="112"/>
  <c r="R2039" i="112"/>
  <c r="Q2039" i="112"/>
  <c r="P2039" i="112"/>
  <c r="O2039" i="112"/>
  <c r="M2039" i="112"/>
  <c r="S2038" i="112"/>
  <c r="N2038" i="112"/>
  <c r="R2038" i="112"/>
  <c r="Q2038" i="112"/>
  <c r="P2038" i="112"/>
  <c r="O2038" i="112"/>
  <c r="M2038" i="112"/>
  <c r="S2037" i="112"/>
  <c r="N2037" i="112"/>
  <c r="R2037" i="112"/>
  <c r="Q2037" i="112"/>
  <c r="P2037" i="112"/>
  <c r="O2037" i="112"/>
  <c r="M2037" i="112"/>
  <c r="S2036" i="112"/>
  <c r="N2036" i="112"/>
  <c r="R2036" i="112"/>
  <c r="Q2036" i="112"/>
  <c r="P2036" i="112"/>
  <c r="O2036" i="112"/>
  <c r="M2036" i="112"/>
  <c r="S2035" i="112"/>
  <c r="N2035" i="112"/>
  <c r="R2035" i="112"/>
  <c r="Q2035" i="112"/>
  <c r="P2035" i="112"/>
  <c r="O2035" i="112"/>
  <c r="M2035" i="112"/>
  <c r="S2034" i="112"/>
  <c r="N2034" i="112"/>
  <c r="R2034" i="112"/>
  <c r="Q2034" i="112"/>
  <c r="P2034" i="112"/>
  <c r="O2034" i="112"/>
  <c r="M2034" i="112"/>
  <c r="S2033" i="112"/>
  <c r="N2033" i="112"/>
  <c r="R2033" i="112"/>
  <c r="Q2033" i="112"/>
  <c r="P2033" i="112"/>
  <c r="O2033" i="112"/>
  <c r="M2033" i="112"/>
  <c r="S2032" i="112"/>
  <c r="N2032" i="112"/>
  <c r="R2032" i="112"/>
  <c r="Q2032" i="112"/>
  <c r="P2032" i="112"/>
  <c r="O2032" i="112"/>
  <c r="M2032" i="112"/>
  <c r="S2031" i="112"/>
  <c r="N2031" i="112"/>
  <c r="R2031" i="112"/>
  <c r="Q2031" i="112"/>
  <c r="P2031" i="112"/>
  <c r="O2031" i="112"/>
  <c r="M2031" i="112"/>
  <c r="S2030" i="112"/>
  <c r="N2030" i="112"/>
  <c r="R2030" i="112"/>
  <c r="Q2030" i="112"/>
  <c r="P2030" i="112"/>
  <c r="O2030" i="112"/>
  <c r="M2030" i="112"/>
  <c r="S2029" i="112"/>
  <c r="N2029" i="112"/>
  <c r="R2029" i="112"/>
  <c r="Q2029" i="112"/>
  <c r="P2029" i="112"/>
  <c r="O2029" i="112"/>
  <c r="M2029" i="112"/>
  <c r="S2028" i="112"/>
  <c r="N2028" i="112"/>
  <c r="R2028" i="112"/>
  <c r="Q2028" i="112"/>
  <c r="P2028" i="112"/>
  <c r="O2028" i="112"/>
  <c r="M2028" i="112"/>
  <c r="S2027" i="112"/>
  <c r="N2027" i="112"/>
  <c r="R2027" i="112"/>
  <c r="Q2027" i="112"/>
  <c r="P2027" i="112"/>
  <c r="O2027" i="112"/>
  <c r="M2027" i="112"/>
  <c r="S2026" i="112"/>
  <c r="N2026" i="112"/>
  <c r="R2026" i="112"/>
  <c r="Q2026" i="112"/>
  <c r="P2026" i="112"/>
  <c r="O2026" i="112"/>
  <c r="M2026" i="112"/>
  <c r="S2025" i="112"/>
  <c r="N2025" i="112"/>
  <c r="R2025" i="112"/>
  <c r="Q2025" i="112"/>
  <c r="P2025" i="112"/>
  <c r="O2025" i="112"/>
  <c r="M2025" i="112"/>
  <c r="S2024" i="112"/>
  <c r="N2024" i="112"/>
  <c r="R2024" i="112"/>
  <c r="Q2024" i="112"/>
  <c r="P2024" i="112"/>
  <c r="O2024" i="112"/>
  <c r="M2024" i="112"/>
  <c r="S2023" i="112"/>
  <c r="N2023" i="112"/>
  <c r="R2023" i="112"/>
  <c r="Q2023" i="112"/>
  <c r="P2023" i="112"/>
  <c r="O2023" i="112"/>
  <c r="M2023" i="112"/>
  <c r="S2022" i="112"/>
  <c r="N2022" i="112"/>
  <c r="R2022" i="112"/>
  <c r="Q2022" i="112"/>
  <c r="P2022" i="112"/>
  <c r="O2022" i="112"/>
  <c r="M2022" i="112"/>
  <c r="S2021" i="112"/>
  <c r="N2021" i="112"/>
  <c r="R2021" i="112"/>
  <c r="Q2021" i="112"/>
  <c r="P2021" i="112"/>
  <c r="O2021" i="112"/>
  <c r="M2021" i="112"/>
  <c r="S2020" i="112"/>
  <c r="N2020" i="112"/>
  <c r="R2020" i="112"/>
  <c r="Q2020" i="112"/>
  <c r="P2020" i="112"/>
  <c r="O2020" i="112"/>
  <c r="M2020" i="112"/>
  <c r="S2019" i="112"/>
  <c r="N2019" i="112"/>
  <c r="R2019" i="112"/>
  <c r="Q2019" i="112"/>
  <c r="P2019" i="112"/>
  <c r="O2019" i="112"/>
  <c r="M2019" i="112"/>
  <c r="S2018" i="112"/>
  <c r="N2018" i="112"/>
  <c r="R2018" i="112"/>
  <c r="Q2018" i="112"/>
  <c r="P2018" i="112"/>
  <c r="O2018" i="112"/>
  <c r="M2018" i="112"/>
  <c r="S2017" i="112"/>
  <c r="N2017" i="112"/>
  <c r="R2017" i="112"/>
  <c r="Q2017" i="112"/>
  <c r="P2017" i="112"/>
  <c r="O2017" i="112"/>
  <c r="M2017" i="112"/>
  <c r="S2016" i="112"/>
  <c r="N2016" i="112"/>
  <c r="R2016" i="112"/>
  <c r="Q2016" i="112"/>
  <c r="P2016" i="112"/>
  <c r="O2016" i="112"/>
  <c r="M2016" i="112"/>
  <c r="S2015" i="112"/>
  <c r="N2015" i="112"/>
  <c r="R2015" i="112"/>
  <c r="Q2015" i="112"/>
  <c r="P2015" i="112"/>
  <c r="O2015" i="112"/>
  <c r="M2015" i="112"/>
  <c r="S2014" i="112"/>
  <c r="N2014" i="112"/>
  <c r="R2014" i="112"/>
  <c r="Q2014" i="112"/>
  <c r="P2014" i="112"/>
  <c r="O2014" i="112"/>
  <c r="M2014" i="112"/>
  <c r="S2013" i="112"/>
  <c r="N2013" i="112"/>
  <c r="R2013" i="112"/>
  <c r="Q2013" i="112"/>
  <c r="P2013" i="112"/>
  <c r="O2013" i="112"/>
  <c r="M2013" i="112"/>
  <c r="S2012" i="112"/>
  <c r="N2012" i="112"/>
  <c r="R2012" i="112"/>
  <c r="Q2012" i="112"/>
  <c r="P2012" i="112"/>
  <c r="O2012" i="112"/>
  <c r="M2012" i="112"/>
  <c r="S2011" i="112"/>
  <c r="N2011" i="112"/>
  <c r="R2011" i="112"/>
  <c r="Q2011" i="112"/>
  <c r="P2011" i="112"/>
  <c r="O2011" i="112"/>
  <c r="M2011" i="112"/>
  <c r="S2010" i="112"/>
  <c r="N2010" i="112"/>
  <c r="R2010" i="112"/>
  <c r="Q2010" i="112"/>
  <c r="P2010" i="112"/>
  <c r="O2010" i="112"/>
  <c r="M2010" i="112"/>
  <c r="S2009" i="112"/>
  <c r="N2009" i="112"/>
  <c r="R2009" i="112"/>
  <c r="Q2009" i="112"/>
  <c r="P2009" i="112"/>
  <c r="O2009" i="112"/>
  <c r="M2009" i="112"/>
  <c r="S2008" i="112"/>
  <c r="N2008" i="112"/>
  <c r="R2008" i="112"/>
  <c r="Q2008" i="112"/>
  <c r="P2008" i="112"/>
  <c r="O2008" i="112"/>
  <c r="M2008" i="112"/>
  <c r="S2007" i="112"/>
  <c r="N2007" i="112"/>
  <c r="R2007" i="112"/>
  <c r="Q2007" i="112"/>
  <c r="P2007" i="112"/>
  <c r="O2007" i="112"/>
  <c r="M2007" i="112"/>
  <c r="S2006" i="112"/>
  <c r="N2006" i="112"/>
  <c r="R2006" i="112"/>
  <c r="Q2006" i="112"/>
  <c r="P2006" i="112"/>
  <c r="O2006" i="112"/>
  <c r="M2006" i="112"/>
  <c r="S2005" i="112"/>
  <c r="N2005" i="112"/>
  <c r="R2005" i="112"/>
  <c r="Q2005" i="112"/>
  <c r="P2005" i="112"/>
  <c r="O2005" i="112"/>
  <c r="M2005" i="112"/>
  <c r="S2004" i="112"/>
  <c r="N2004" i="112"/>
  <c r="R2004" i="112"/>
  <c r="Q2004" i="112"/>
  <c r="P2004" i="112"/>
  <c r="O2004" i="112"/>
  <c r="M2004" i="112"/>
  <c r="S2003" i="112"/>
  <c r="N2003" i="112"/>
  <c r="R2003" i="112"/>
  <c r="Q2003" i="112"/>
  <c r="P2003" i="112"/>
  <c r="O2003" i="112"/>
  <c r="M2003" i="112"/>
  <c r="S2002" i="112"/>
  <c r="N2002" i="112"/>
  <c r="R2002" i="112"/>
  <c r="Q2002" i="112"/>
  <c r="P2002" i="112"/>
  <c r="O2002" i="112"/>
  <c r="M2002" i="112"/>
  <c r="S2001" i="112"/>
  <c r="N2001" i="112"/>
  <c r="R2001" i="112"/>
  <c r="Q2001" i="112"/>
  <c r="P2001" i="112"/>
  <c r="O2001" i="112"/>
  <c r="M2001" i="112"/>
  <c r="S2000" i="112"/>
  <c r="N2000" i="112"/>
  <c r="R2000" i="112"/>
  <c r="Q2000" i="112"/>
  <c r="P2000" i="112"/>
  <c r="O2000" i="112"/>
  <c r="M2000" i="112"/>
  <c r="S1999" i="112"/>
  <c r="N1999" i="112"/>
  <c r="R1999" i="112"/>
  <c r="Q1999" i="112"/>
  <c r="P1999" i="112"/>
  <c r="O1999" i="112"/>
  <c r="M1999" i="112"/>
  <c r="S1998" i="112"/>
  <c r="N1998" i="112"/>
  <c r="R1998" i="112"/>
  <c r="Q1998" i="112"/>
  <c r="P1998" i="112"/>
  <c r="O1998" i="112"/>
  <c r="M1998" i="112"/>
  <c r="S1997" i="112"/>
  <c r="N1997" i="112"/>
  <c r="R1997" i="112"/>
  <c r="Q1997" i="112"/>
  <c r="P1997" i="112"/>
  <c r="O1997" i="112"/>
  <c r="M1997" i="112"/>
  <c r="S1996" i="112"/>
  <c r="N1996" i="112"/>
  <c r="R1996" i="112"/>
  <c r="Q1996" i="112"/>
  <c r="P1996" i="112"/>
  <c r="O1996" i="112"/>
  <c r="M1996" i="112"/>
  <c r="S1995" i="112"/>
  <c r="N1995" i="112"/>
  <c r="R1995" i="112"/>
  <c r="Q1995" i="112"/>
  <c r="P1995" i="112"/>
  <c r="O1995" i="112"/>
  <c r="M1995" i="112"/>
  <c r="S1994" i="112"/>
  <c r="N1994" i="112"/>
  <c r="R1994" i="112"/>
  <c r="Q1994" i="112"/>
  <c r="P1994" i="112"/>
  <c r="O1994" i="112"/>
  <c r="M1994" i="112"/>
  <c r="S1993" i="112"/>
  <c r="N1993" i="112"/>
  <c r="R1993" i="112"/>
  <c r="Q1993" i="112"/>
  <c r="P1993" i="112"/>
  <c r="O1993" i="112"/>
  <c r="M1993" i="112"/>
  <c r="S1992" i="112"/>
  <c r="N1992" i="112"/>
  <c r="R1992" i="112"/>
  <c r="Q1992" i="112"/>
  <c r="P1992" i="112"/>
  <c r="O1992" i="112"/>
  <c r="M1992" i="112"/>
  <c r="S1991" i="112"/>
  <c r="N1991" i="112"/>
  <c r="R1991" i="112"/>
  <c r="Q1991" i="112"/>
  <c r="P1991" i="112"/>
  <c r="O1991" i="112"/>
  <c r="M1991" i="112"/>
  <c r="S1990" i="112"/>
  <c r="N1990" i="112"/>
  <c r="R1990" i="112"/>
  <c r="Q1990" i="112"/>
  <c r="P1990" i="112"/>
  <c r="O1990" i="112"/>
  <c r="M1990" i="112"/>
  <c r="S1989" i="112"/>
  <c r="N1989" i="112"/>
  <c r="R1989" i="112"/>
  <c r="Q1989" i="112"/>
  <c r="P1989" i="112"/>
  <c r="O1989" i="112"/>
  <c r="M1989" i="112"/>
  <c r="S1988" i="112"/>
  <c r="N1988" i="112"/>
  <c r="R1988" i="112"/>
  <c r="Q1988" i="112"/>
  <c r="P1988" i="112"/>
  <c r="O1988" i="112"/>
  <c r="M1988" i="112"/>
  <c r="S1987" i="112"/>
  <c r="N1987" i="112"/>
  <c r="R1987" i="112"/>
  <c r="Q1987" i="112"/>
  <c r="P1987" i="112"/>
  <c r="O1987" i="112"/>
  <c r="M1987" i="112"/>
  <c r="S1986" i="112"/>
  <c r="N1986" i="112"/>
  <c r="R1986" i="112"/>
  <c r="Q1986" i="112"/>
  <c r="P1986" i="112"/>
  <c r="O1986" i="112"/>
  <c r="M1986" i="112"/>
  <c r="S1985" i="112"/>
  <c r="N1985" i="112"/>
  <c r="R1985" i="112"/>
  <c r="Q1985" i="112"/>
  <c r="P1985" i="112"/>
  <c r="O1985" i="112"/>
  <c r="M1985" i="112"/>
  <c r="S1984" i="112"/>
  <c r="N1984" i="112"/>
  <c r="R1984" i="112"/>
  <c r="Q1984" i="112"/>
  <c r="P1984" i="112"/>
  <c r="O1984" i="112"/>
  <c r="M1984" i="112"/>
  <c r="S1983" i="112"/>
  <c r="N1983" i="112"/>
  <c r="R1983" i="112"/>
  <c r="Q1983" i="112"/>
  <c r="P1983" i="112"/>
  <c r="O1983" i="112"/>
  <c r="M1983" i="112"/>
  <c r="S1982" i="112"/>
  <c r="N1982" i="112"/>
  <c r="R1982" i="112"/>
  <c r="Q1982" i="112"/>
  <c r="P1982" i="112"/>
  <c r="O1982" i="112"/>
  <c r="M1982" i="112"/>
  <c r="S1981" i="112"/>
  <c r="N1981" i="112"/>
  <c r="R1981" i="112"/>
  <c r="Q1981" i="112"/>
  <c r="P1981" i="112"/>
  <c r="O1981" i="112"/>
  <c r="M1981" i="112"/>
  <c r="S1980" i="112"/>
  <c r="N1980" i="112"/>
  <c r="R1980" i="112"/>
  <c r="Q1980" i="112"/>
  <c r="P1980" i="112"/>
  <c r="O1980" i="112"/>
  <c r="M1980" i="112"/>
  <c r="S1979" i="112"/>
  <c r="N1979" i="112"/>
  <c r="R1979" i="112"/>
  <c r="Q1979" i="112"/>
  <c r="P1979" i="112"/>
  <c r="O1979" i="112"/>
  <c r="M1979" i="112"/>
  <c r="S1978" i="112"/>
  <c r="N1978" i="112"/>
  <c r="R1978" i="112"/>
  <c r="Q1978" i="112"/>
  <c r="P1978" i="112"/>
  <c r="O1978" i="112"/>
  <c r="M1978" i="112"/>
  <c r="S1977" i="112"/>
  <c r="N1977" i="112"/>
  <c r="R1977" i="112"/>
  <c r="Q1977" i="112"/>
  <c r="P1977" i="112"/>
  <c r="O1977" i="112"/>
  <c r="M1977" i="112"/>
  <c r="S1976" i="112"/>
  <c r="N1976" i="112"/>
  <c r="R1976" i="112"/>
  <c r="Q1976" i="112"/>
  <c r="P1976" i="112"/>
  <c r="O1976" i="112"/>
  <c r="M1976" i="112"/>
  <c r="S1975" i="112"/>
  <c r="N1975" i="112"/>
  <c r="R1975" i="112"/>
  <c r="Q1975" i="112"/>
  <c r="P1975" i="112"/>
  <c r="O1975" i="112"/>
  <c r="M1975" i="112"/>
  <c r="S1974" i="112"/>
  <c r="N1974" i="112"/>
  <c r="R1974" i="112"/>
  <c r="Q1974" i="112"/>
  <c r="P1974" i="112"/>
  <c r="O1974" i="112"/>
  <c r="M1974" i="112"/>
  <c r="S1973" i="112"/>
  <c r="N1973" i="112"/>
  <c r="R1973" i="112"/>
  <c r="Q1973" i="112"/>
  <c r="P1973" i="112"/>
  <c r="O1973" i="112"/>
  <c r="M1973" i="112"/>
  <c r="S1972" i="112"/>
  <c r="N1972" i="112"/>
  <c r="R1972" i="112"/>
  <c r="Q1972" i="112"/>
  <c r="P1972" i="112"/>
  <c r="O1972" i="112"/>
  <c r="M1972" i="112"/>
  <c r="S1971" i="112"/>
  <c r="N1971" i="112"/>
  <c r="R1971" i="112"/>
  <c r="Q1971" i="112"/>
  <c r="P1971" i="112"/>
  <c r="O1971" i="112"/>
  <c r="M1971" i="112"/>
  <c r="S1970" i="112"/>
  <c r="N1970" i="112"/>
  <c r="R1970" i="112"/>
  <c r="Q1970" i="112"/>
  <c r="P1970" i="112"/>
  <c r="O1970" i="112"/>
  <c r="M1970" i="112"/>
  <c r="S1969" i="112"/>
  <c r="N1969" i="112"/>
  <c r="R1969" i="112"/>
  <c r="Q1969" i="112"/>
  <c r="P1969" i="112"/>
  <c r="O1969" i="112"/>
  <c r="M1969" i="112"/>
  <c r="S1968" i="112"/>
  <c r="N1968" i="112"/>
  <c r="R1968" i="112"/>
  <c r="Q1968" i="112"/>
  <c r="P1968" i="112"/>
  <c r="O1968" i="112"/>
  <c r="M1968" i="112"/>
  <c r="S1967" i="112"/>
  <c r="N1967" i="112"/>
  <c r="R1967" i="112"/>
  <c r="Q1967" i="112"/>
  <c r="P1967" i="112"/>
  <c r="O1967" i="112"/>
  <c r="M1967" i="112"/>
  <c r="S1966" i="112"/>
  <c r="N1966" i="112"/>
  <c r="R1966" i="112"/>
  <c r="Q1966" i="112"/>
  <c r="P1966" i="112"/>
  <c r="O1966" i="112"/>
  <c r="M1966" i="112"/>
  <c r="S1965" i="112"/>
  <c r="N1965" i="112"/>
  <c r="R1965" i="112"/>
  <c r="Q1965" i="112"/>
  <c r="P1965" i="112"/>
  <c r="O1965" i="112"/>
  <c r="M1965" i="112"/>
  <c r="S1964" i="112"/>
  <c r="N1964" i="112"/>
  <c r="R1964" i="112"/>
  <c r="Q1964" i="112"/>
  <c r="P1964" i="112"/>
  <c r="O1964" i="112"/>
  <c r="M1964" i="112"/>
  <c r="S1963" i="112"/>
  <c r="N1963" i="112"/>
  <c r="R1963" i="112"/>
  <c r="Q1963" i="112"/>
  <c r="P1963" i="112"/>
  <c r="O1963" i="112"/>
  <c r="M1963" i="112"/>
  <c r="S1962" i="112"/>
  <c r="N1962" i="112"/>
  <c r="R1962" i="112"/>
  <c r="Q1962" i="112"/>
  <c r="P1962" i="112"/>
  <c r="O1962" i="112"/>
  <c r="M1962" i="112"/>
  <c r="S1961" i="112"/>
  <c r="N1961" i="112"/>
  <c r="R1961" i="112"/>
  <c r="Q1961" i="112"/>
  <c r="P1961" i="112"/>
  <c r="O1961" i="112"/>
  <c r="M1961" i="112"/>
  <c r="S1960" i="112"/>
  <c r="N1960" i="112"/>
  <c r="R1960" i="112"/>
  <c r="Q1960" i="112"/>
  <c r="P1960" i="112"/>
  <c r="O1960" i="112"/>
  <c r="M1960" i="112"/>
  <c r="S1959" i="112"/>
  <c r="N1959" i="112"/>
  <c r="R1959" i="112"/>
  <c r="Q1959" i="112"/>
  <c r="P1959" i="112"/>
  <c r="O1959" i="112"/>
  <c r="M1959" i="112"/>
  <c r="S1958" i="112"/>
  <c r="N1958" i="112"/>
  <c r="R1958" i="112"/>
  <c r="Q1958" i="112"/>
  <c r="P1958" i="112"/>
  <c r="O1958" i="112"/>
  <c r="M1958" i="112"/>
  <c r="S1957" i="112"/>
  <c r="N1957" i="112"/>
  <c r="R1957" i="112"/>
  <c r="Q1957" i="112"/>
  <c r="P1957" i="112"/>
  <c r="O1957" i="112"/>
  <c r="M1957" i="112"/>
  <c r="S1956" i="112"/>
  <c r="N1956" i="112"/>
  <c r="R1956" i="112"/>
  <c r="Q1956" i="112"/>
  <c r="P1956" i="112"/>
  <c r="O1956" i="112"/>
  <c r="M1956" i="112"/>
  <c r="S1955" i="112"/>
  <c r="N1955" i="112"/>
  <c r="R1955" i="112"/>
  <c r="Q1955" i="112"/>
  <c r="P1955" i="112"/>
  <c r="O1955" i="112"/>
  <c r="M1955" i="112"/>
  <c r="S1954" i="112"/>
  <c r="N1954" i="112"/>
  <c r="R1954" i="112"/>
  <c r="Q1954" i="112"/>
  <c r="P1954" i="112"/>
  <c r="O1954" i="112"/>
  <c r="M1954" i="112"/>
  <c r="S1953" i="112"/>
  <c r="N1953" i="112"/>
  <c r="R1953" i="112"/>
  <c r="Q1953" i="112"/>
  <c r="P1953" i="112"/>
  <c r="O1953" i="112"/>
  <c r="M1953" i="112"/>
  <c r="S1952" i="112"/>
  <c r="N1952" i="112"/>
  <c r="R1952" i="112"/>
  <c r="Q1952" i="112"/>
  <c r="P1952" i="112"/>
  <c r="O1952" i="112"/>
  <c r="M1952" i="112"/>
  <c r="S1951" i="112"/>
  <c r="N1951" i="112"/>
  <c r="R1951" i="112"/>
  <c r="Q1951" i="112"/>
  <c r="P1951" i="112"/>
  <c r="O1951" i="112"/>
  <c r="M1951" i="112"/>
  <c r="S1950" i="112"/>
  <c r="N1950" i="112"/>
  <c r="R1950" i="112"/>
  <c r="Q1950" i="112"/>
  <c r="P1950" i="112"/>
  <c r="O1950" i="112"/>
  <c r="M1950" i="112"/>
  <c r="S1949" i="112"/>
  <c r="N1949" i="112"/>
  <c r="R1949" i="112"/>
  <c r="Q1949" i="112"/>
  <c r="P1949" i="112"/>
  <c r="O1949" i="112"/>
  <c r="M1949" i="112"/>
  <c r="S1948" i="112"/>
  <c r="N1948" i="112"/>
  <c r="R1948" i="112"/>
  <c r="Q1948" i="112"/>
  <c r="P1948" i="112"/>
  <c r="O1948" i="112"/>
  <c r="M1948" i="112"/>
  <c r="S1947" i="112"/>
  <c r="N1947" i="112"/>
  <c r="R1947" i="112"/>
  <c r="Q1947" i="112"/>
  <c r="P1947" i="112"/>
  <c r="O1947" i="112"/>
  <c r="M1947" i="112"/>
  <c r="S1946" i="112"/>
  <c r="N1946" i="112"/>
  <c r="R1946" i="112"/>
  <c r="Q1946" i="112"/>
  <c r="P1946" i="112"/>
  <c r="O1946" i="112"/>
  <c r="M1946" i="112"/>
  <c r="S1945" i="112"/>
  <c r="N1945" i="112"/>
  <c r="R1945" i="112"/>
  <c r="Q1945" i="112"/>
  <c r="P1945" i="112"/>
  <c r="O1945" i="112"/>
  <c r="M1945" i="112"/>
  <c r="S1944" i="112"/>
  <c r="N1944" i="112"/>
  <c r="R1944" i="112"/>
  <c r="Q1944" i="112"/>
  <c r="P1944" i="112"/>
  <c r="O1944" i="112"/>
  <c r="M1944" i="112"/>
  <c r="S1943" i="112"/>
  <c r="N1943" i="112"/>
  <c r="R1943" i="112"/>
  <c r="Q1943" i="112"/>
  <c r="P1943" i="112"/>
  <c r="O1943" i="112"/>
  <c r="M1943" i="112"/>
  <c r="S1942" i="112"/>
  <c r="N1942" i="112"/>
  <c r="R1942" i="112"/>
  <c r="Q1942" i="112"/>
  <c r="P1942" i="112"/>
  <c r="O1942" i="112"/>
  <c r="M1942" i="112"/>
  <c r="S1941" i="112"/>
  <c r="N1941" i="112"/>
  <c r="R1941" i="112"/>
  <c r="Q1941" i="112"/>
  <c r="P1941" i="112"/>
  <c r="O1941" i="112"/>
  <c r="M1941" i="112"/>
  <c r="S1940" i="112"/>
  <c r="N1940" i="112"/>
  <c r="R1940" i="112"/>
  <c r="Q1940" i="112"/>
  <c r="P1940" i="112"/>
  <c r="O1940" i="112"/>
  <c r="M1940" i="112"/>
  <c r="S1939" i="112"/>
  <c r="N1939" i="112"/>
  <c r="R1939" i="112"/>
  <c r="Q1939" i="112"/>
  <c r="P1939" i="112"/>
  <c r="O1939" i="112"/>
  <c r="M1939" i="112"/>
  <c r="S1938" i="112"/>
  <c r="N1938" i="112"/>
  <c r="R1938" i="112"/>
  <c r="Q1938" i="112"/>
  <c r="P1938" i="112"/>
  <c r="O1938" i="112"/>
  <c r="M1938" i="112"/>
  <c r="S1937" i="112"/>
  <c r="N1937" i="112"/>
  <c r="R1937" i="112"/>
  <c r="Q1937" i="112"/>
  <c r="P1937" i="112"/>
  <c r="O1937" i="112"/>
  <c r="M1937" i="112"/>
  <c r="S1936" i="112"/>
  <c r="N1936" i="112"/>
  <c r="R1936" i="112"/>
  <c r="Q1936" i="112"/>
  <c r="P1936" i="112"/>
  <c r="O1936" i="112"/>
  <c r="M1936" i="112"/>
  <c r="S1935" i="112"/>
  <c r="N1935" i="112"/>
  <c r="R1935" i="112"/>
  <c r="Q1935" i="112"/>
  <c r="P1935" i="112"/>
  <c r="O1935" i="112"/>
  <c r="M1935" i="112"/>
  <c r="S1934" i="112"/>
  <c r="N1934" i="112"/>
  <c r="R1934" i="112"/>
  <c r="Q1934" i="112"/>
  <c r="P1934" i="112"/>
  <c r="O1934" i="112"/>
  <c r="M1934" i="112"/>
  <c r="S1933" i="112"/>
  <c r="N1933" i="112"/>
  <c r="R1933" i="112"/>
  <c r="Q1933" i="112"/>
  <c r="P1933" i="112"/>
  <c r="O1933" i="112"/>
  <c r="M1933" i="112"/>
  <c r="S1932" i="112"/>
  <c r="N1932" i="112"/>
  <c r="R1932" i="112"/>
  <c r="Q1932" i="112"/>
  <c r="P1932" i="112"/>
  <c r="O1932" i="112"/>
  <c r="M1932" i="112"/>
  <c r="S1931" i="112"/>
  <c r="N1931" i="112"/>
  <c r="R1931" i="112"/>
  <c r="Q1931" i="112"/>
  <c r="P1931" i="112"/>
  <c r="O1931" i="112"/>
  <c r="M1931" i="112"/>
  <c r="S1930" i="112"/>
  <c r="N1930" i="112"/>
  <c r="R1930" i="112"/>
  <c r="Q1930" i="112"/>
  <c r="P1930" i="112"/>
  <c r="O1930" i="112"/>
  <c r="M1930" i="112"/>
  <c r="S1929" i="112"/>
  <c r="N1929" i="112"/>
  <c r="R1929" i="112"/>
  <c r="Q1929" i="112"/>
  <c r="P1929" i="112"/>
  <c r="O1929" i="112"/>
  <c r="M1929" i="112"/>
  <c r="S1928" i="112"/>
  <c r="N1928" i="112"/>
  <c r="R1928" i="112"/>
  <c r="Q1928" i="112"/>
  <c r="P1928" i="112"/>
  <c r="O1928" i="112"/>
  <c r="M1928" i="112"/>
  <c r="S1927" i="112"/>
  <c r="N1927" i="112"/>
  <c r="R1927" i="112"/>
  <c r="Q1927" i="112"/>
  <c r="P1927" i="112"/>
  <c r="O1927" i="112"/>
  <c r="M1927" i="112"/>
  <c r="S1926" i="112"/>
  <c r="N1926" i="112"/>
  <c r="R1926" i="112"/>
  <c r="Q1926" i="112"/>
  <c r="P1926" i="112"/>
  <c r="O1926" i="112"/>
  <c r="M1926" i="112"/>
  <c r="S1925" i="112"/>
  <c r="N1925" i="112"/>
  <c r="R1925" i="112"/>
  <c r="Q1925" i="112"/>
  <c r="P1925" i="112"/>
  <c r="O1925" i="112"/>
  <c r="M1925" i="112"/>
  <c r="S1924" i="112"/>
  <c r="N1924" i="112"/>
  <c r="R1924" i="112"/>
  <c r="Q1924" i="112"/>
  <c r="P1924" i="112"/>
  <c r="O1924" i="112"/>
  <c r="M1924" i="112"/>
  <c r="S1923" i="112"/>
  <c r="N1923" i="112"/>
  <c r="R1923" i="112"/>
  <c r="Q1923" i="112"/>
  <c r="P1923" i="112"/>
  <c r="O1923" i="112"/>
  <c r="M1923" i="112"/>
  <c r="S1922" i="112"/>
  <c r="N1922" i="112"/>
  <c r="R1922" i="112"/>
  <c r="Q1922" i="112"/>
  <c r="P1922" i="112"/>
  <c r="O1922" i="112"/>
  <c r="M1922" i="112"/>
  <c r="S1921" i="112"/>
  <c r="N1921" i="112"/>
  <c r="R1921" i="112"/>
  <c r="Q1921" i="112"/>
  <c r="P1921" i="112"/>
  <c r="O1921" i="112"/>
  <c r="M1921" i="112"/>
  <c r="S1920" i="112"/>
  <c r="N1920" i="112"/>
  <c r="R1920" i="112"/>
  <c r="Q1920" i="112"/>
  <c r="P1920" i="112"/>
  <c r="O1920" i="112"/>
  <c r="M1920" i="112"/>
  <c r="S1919" i="112"/>
  <c r="N1919" i="112"/>
  <c r="R1919" i="112"/>
  <c r="Q1919" i="112"/>
  <c r="P1919" i="112"/>
  <c r="O1919" i="112"/>
  <c r="M1919" i="112"/>
  <c r="S1918" i="112"/>
  <c r="N1918" i="112"/>
  <c r="R1918" i="112"/>
  <c r="Q1918" i="112"/>
  <c r="P1918" i="112"/>
  <c r="O1918" i="112"/>
  <c r="M1918" i="112"/>
  <c r="S1917" i="112"/>
  <c r="N1917" i="112"/>
  <c r="R1917" i="112"/>
  <c r="Q1917" i="112"/>
  <c r="P1917" i="112"/>
  <c r="O1917" i="112"/>
  <c r="M1917" i="112"/>
  <c r="S1916" i="112"/>
  <c r="N1916" i="112"/>
  <c r="R1916" i="112"/>
  <c r="Q1916" i="112"/>
  <c r="P1916" i="112"/>
  <c r="O1916" i="112"/>
  <c r="M1916" i="112"/>
  <c r="S1915" i="112"/>
  <c r="N1915" i="112"/>
  <c r="R1915" i="112"/>
  <c r="Q1915" i="112"/>
  <c r="P1915" i="112"/>
  <c r="O1915" i="112"/>
  <c r="M1915" i="112"/>
  <c r="S1914" i="112"/>
  <c r="N1914" i="112"/>
  <c r="R1914" i="112"/>
  <c r="Q1914" i="112"/>
  <c r="P1914" i="112"/>
  <c r="O1914" i="112"/>
  <c r="M1914" i="112"/>
  <c r="S1913" i="112"/>
  <c r="N1913" i="112"/>
  <c r="R1913" i="112"/>
  <c r="Q1913" i="112"/>
  <c r="P1913" i="112"/>
  <c r="O1913" i="112"/>
  <c r="M1913" i="112"/>
  <c r="S1912" i="112"/>
  <c r="N1912" i="112"/>
  <c r="R1912" i="112"/>
  <c r="Q1912" i="112"/>
  <c r="P1912" i="112"/>
  <c r="O1912" i="112"/>
  <c r="M1912" i="112"/>
  <c r="S1911" i="112"/>
  <c r="N1911" i="112"/>
  <c r="R1911" i="112"/>
  <c r="Q1911" i="112"/>
  <c r="P1911" i="112"/>
  <c r="O1911" i="112"/>
  <c r="M1911" i="112"/>
  <c r="S1910" i="112"/>
  <c r="N1910" i="112"/>
  <c r="R1910" i="112"/>
  <c r="Q1910" i="112"/>
  <c r="P1910" i="112"/>
  <c r="O1910" i="112"/>
  <c r="M1910" i="112"/>
  <c r="S1909" i="112"/>
  <c r="N1909" i="112"/>
  <c r="R1909" i="112"/>
  <c r="Q1909" i="112"/>
  <c r="P1909" i="112"/>
  <c r="O1909" i="112"/>
  <c r="M1909" i="112"/>
  <c r="S1908" i="112"/>
  <c r="N1908" i="112"/>
  <c r="R1908" i="112"/>
  <c r="Q1908" i="112"/>
  <c r="P1908" i="112"/>
  <c r="O1908" i="112"/>
  <c r="M1908" i="112"/>
  <c r="S1907" i="112"/>
  <c r="N1907" i="112"/>
  <c r="R1907" i="112"/>
  <c r="Q1907" i="112"/>
  <c r="P1907" i="112"/>
  <c r="O1907" i="112"/>
  <c r="M1907" i="112"/>
  <c r="S1906" i="112"/>
  <c r="N1906" i="112"/>
  <c r="R1906" i="112"/>
  <c r="Q1906" i="112"/>
  <c r="P1906" i="112"/>
  <c r="O1906" i="112"/>
  <c r="M1906" i="112"/>
  <c r="S1905" i="112"/>
  <c r="N1905" i="112"/>
  <c r="R1905" i="112"/>
  <c r="Q1905" i="112"/>
  <c r="P1905" i="112"/>
  <c r="O1905" i="112"/>
  <c r="M1905" i="112"/>
  <c r="S1904" i="112"/>
  <c r="N1904" i="112"/>
  <c r="R1904" i="112"/>
  <c r="Q1904" i="112"/>
  <c r="P1904" i="112"/>
  <c r="O1904" i="112"/>
  <c r="M1904" i="112"/>
  <c r="S1903" i="112"/>
  <c r="N1903" i="112"/>
  <c r="R1903" i="112"/>
  <c r="Q1903" i="112"/>
  <c r="P1903" i="112"/>
  <c r="O1903" i="112"/>
  <c r="M1903" i="112"/>
  <c r="S1902" i="112"/>
  <c r="N1902" i="112"/>
  <c r="R1902" i="112"/>
  <c r="Q1902" i="112"/>
  <c r="P1902" i="112"/>
  <c r="O1902" i="112"/>
  <c r="M1902" i="112"/>
  <c r="S1901" i="112"/>
  <c r="N1901" i="112"/>
  <c r="R1901" i="112"/>
  <c r="Q1901" i="112"/>
  <c r="P1901" i="112"/>
  <c r="O1901" i="112"/>
  <c r="M1901" i="112"/>
  <c r="S1900" i="112"/>
  <c r="N1900" i="112"/>
  <c r="R1900" i="112"/>
  <c r="Q1900" i="112"/>
  <c r="P1900" i="112"/>
  <c r="O1900" i="112"/>
  <c r="M1900" i="112"/>
  <c r="S1899" i="112"/>
  <c r="N1899" i="112"/>
  <c r="R1899" i="112"/>
  <c r="Q1899" i="112"/>
  <c r="P1899" i="112"/>
  <c r="O1899" i="112"/>
  <c r="M1899" i="112"/>
  <c r="S1898" i="112"/>
  <c r="N1898" i="112"/>
  <c r="R1898" i="112"/>
  <c r="Q1898" i="112"/>
  <c r="P1898" i="112"/>
  <c r="O1898" i="112"/>
  <c r="M1898" i="112"/>
  <c r="S1897" i="112"/>
  <c r="N1897" i="112"/>
  <c r="R1897" i="112"/>
  <c r="Q1897" i="112"/>
  <c r="P1897" i="112"/>
  <c r="O1897" i="112"/>
  <c r="M1897" i="112"/>
  <c r="S1896" i="112"/>
  <c r="N1896" i="112"/>
  <c r="R1896" i="112"/>
  <c r="Q1896" i="112"/>
  <c r="P1896" i="112"/>
  <c r="O1896" i="112"/>
  <c r="M1896" i="112"/>
  <c r="S1895" i="112"/>
  <c r="N1895" i="112"/>
  <c r="R1895" i="112"/>
  <c r="Q1895" i="112"/>
  <c r="P1895" i="112"/>
  <c r="O1895" i="112"/>
  <c r="M1895" i="112"/>
  <c r="S1894" i="112"/>
  <c r="N1894" i="112"/>
  <c r="R1894" i="112"/>
  <c r="Q1894" i="112"/>
  <c r="P1894" i="112"/>
  <c r="O1894" i="112"/>
  <c r="M1894" i="112"/>
  <c r="S1893" i="112"/>
  <c r="N1893" i="112"/>
  <c r="R1893" i="112"/>
  <c r="Q1893" i="112"/>
  <c r="P1893" i="112"/>
  <c r="O1893" i="112"/>
  <c r="M1893" i="112"/>
  <c r="S1892" i="112"/>
  <c r="N1892" i="112"/>
  <c r="R1892" i="112"/>
  <c r="Q1892" i="112"/>
  <c r="P1892" i="112"/>
  <c r="O1892" i="112"/>
  <c r="M1892" i="112"/>
  <c r="S1891" i="112"/>
  <c r="N1891" i="112"/>
  <c r="R1891" i="112"/>
  <c r="Q1891" i="112"/>
  <c r="P1891" i="112"/>
  <c r="O1891" i="112"/>
  <c r="M1891" i="112"/>
  <c r="S1890" i="112"/>
  <c r="N1890" i="112"/>
  <c r="R1890" i="112"/>
  <c r="Q1890" i="112"/>
  <c r="P1890" i="112"/>
  <c r="O1890" i="112"/>
  <c r="M1890" i="112"/>
  <c r="S1889" i="112"/>
  <c r="N1889" i="112"/>
  <c r="R1889" i="112"/>
  <c r="Q1889" i="112"/>
  <c r="P1889" i="112"/>
  <c r="O1889" i="112"/>
  <c r="M1889" i="112"/>
  <c r="S1888" i="112"/>
  <c r="N1888" i="112"/>
  <c r="R1888" i="112"/>
  <c r="Q1888" i="112"/>
  <c r="P1888" i="112"/>
  <c r="O1888" i="112"/>
  <c r="M1888" i="112"/>
  <c r="S1887" i="112"/>
  <c r="N1887" i="112"/>
  <c r="R1887" i="112"/>
  <c r="Q1887" i="112"/>
  <c r="P1887" i="112"/>
  <c r="O1887" i="112"/>
  <c r="M1887" i="112"/>
  <c r="S1886" i="112"/>
  <c r="N1886" i="112"/>
  <c r="R1886" i="112"/>
  <c r="Q1886" i="112"/>
  <c r="P1886" i="112"/>
  <c r="O1886" i="112"/>
  <c r="M1886" i="112"/>
  <c r="S1885" i="112"/>
  <c r="N1885" i="112"/>
  <c r="R1885" i="112"/>
  <c r="Q1885" i="112"/>
  <c r="P1885" i="112"/>
  <c r="O1885" i="112"/>
  <c r="M1885" i="112"/>
  <c r="S1884" i="112"/>
  <c r="N1884" i="112"/>
  <c r="R1884" i="112"/>
  <c r="Q1884" i="112"/>
  <c r="P1884" i="112"/>
  <c r="O1884" i="112"/>
  <c r="M1884" i="112"/>
  <c r="S1883" i="112"/>
  <c r="N1883" i="112"/>
  <c r="R1883" i="112"/>
  <c r="Q1883" i="112"/>
  <c r="P1883" i="112"/>
  <c r="O1883" i="112"/>
  <c r="M1883" i="112"/>
  <c r="S1882" i="112"/>
  <c r="N1882" i="112"/>
  <c r="R1882" i="112"/>
  <c r="Q1882" i="112"/>
  <c r="P1882" i="112"/>
  <c r="O1882" i="112"/>
  <c r="M1882" i="112"/>
  <c r="S1881" i="112"/>
  <c r="N1881" i="112"/>
  <c r="R1881" i="112"/>
  <c r="Q1881" i="112"/>
  <c r="P1881" i="112"/>
  <c r="O1881" i="112"/>
  <c r="M1881" i="112"/>
  <c r="S1880" i="112"/>
  <c r="N1880" i="112"/>
  <c r="R1880" i="112"/>
  <c r="Q1880" i="112"/>
  <c r="P1880" i="112"/>
  <c r="O1880" i="112"/>
  <c r="M1880" i="112"/>
  <c r="S1879" i="112"/>
  <c r="N1879" i="112"/>
  <c r="R1879" i="112"/>
  <c r="Q1879" i="112"/>
  <c r="P1879" i="112"/>
  <c r="O1879" i="112"/>
  <c r="M1879" i="112"/>
  <c r="S1878" i="112"/>
  <c r="N1878" i="112"/>
  <c r="R1878" i="112"/>
  <c r="Q1878" i="112"/>
  <c r="P1878" i="112"/>
  <c r="O1878" i="112"/>
  <c r="M1878" i="112"/>
  <c r="S1877" i="112"/>
  <c r="N1877" i="112"/>
  <c r="R1877" i="112"/>
  <c r="Q1877" i="112"/>
  <c r="P1877" i="112"/>
  <c r="O1877" i="112"/>
  <c r="M1877" i="112"/>
  <c r="S1876" i="112"/>
  <c r="N1876" i="112"/>
  <c r="R1876" i="112"/>
  <c r="Q1876" i="112"/>
  <c r="P1876" i="112"/>
  <c r="O1876" i="112"/>
  <c r="M1876" i="112"/>
  <c r="S1875" i="112"/>
  <c r="N1875" i="112"/>
  <c r="R1875" i="112"/>
  <c r="Q1875" i="112"/>
  <c r="P1875" i="112"/>
  <c r="O1875" i="112"/>
  <c r="M1875" i="112"/>
  <c r="S1874" i="112"/>
  <c r="N1874" i="112"/>
  <c r="R1874" i="112"/>
  <c r="Q1874" i="112"/>
  <c r="P1874" i="112"/>
  <c r="O1874" i="112"/>
  <c r="M1874" i="112"/>
  <c r="S1873" i="112"/>
  <c r="N1873" i="112"/>
  <c r="R1873" i="112"/>
  <c r="Q1873" i="112"/>
  <c r="P1873" i="112"/>
  <c r="O1873" i="112"/>
  <c r="M1873" i="112"/>
  <c r="S1872" i="112"/>
  <c r="N1872" i="112"/>
  <c r="R1872" i="112"/>
  <c r="Q1872" i="112"/>
  <c r="P1872" i="112"/>
  <c r="O1872" i="112"/>
  <c r="M1872" i="112"/>
  <c r="S1871" i="112"/>
  <c r="N1871" i="112"/>
  <c r="R1871" i="112"/>
  <c r="Q1871" i="112"/>
  <c r="P1871" i="112"/>
  <c r="O1871" i="112"/>
  <c r="M1871" i="112"/>
  <c r="S1870" i="112"/>
  <c r="N1870" i="112"/>
  <c r="R1870" i="112"/>
  <c r="Q1870" i="112"/>
  <c r="P1870" i="112"/>
  <c r="O1870" i="112"/>
  <c r="M1870" i="112"/>
  <c r="S1869" i="112"/>
  <c r="N1869" i="112"/>
  <c r="R1869" i="112"/>
  <c r="Q1869" i="112"/>
  <c r="P1869" i="112"/>
  <c r="O1869" i="112"/>
  <c r="M1869" i="112"/>
  <c r="S1868" i="112"/>
  <c r="N1868" i="112"/>
  <c r="R1868" i="112"/>
  <c r="Q1868" i="112"/>
  <c r="P1868" i="112"/>
  <c r="O1868" i="112"/>
  <c r="M1868" i="112"/>
  <c r="S1867" i="112"/>
  <c r="N1867" i="112"/>
  <c r="R1867" i="112"/>
  <c r="Q1867" i="112"/>
  <c r="P1867" i="112"/>
  <c r="O1867" i="112"/>
  <c r="M1867" i="112"/>
  <c r="S1866" i="112"/>
  <c r="N1866" i="112"/>
  <c r="R1866" i="112"/>
  <c r="Q1866" i="112"/>
  <c r="P1866" i="112"/>
  <c r="O1866" i="112"/>
  <c r="M1866" i="112"/>
  <c r="S1865" i="112"/>
  <c r="N1865" i="112"/>
  <c r="R1865" i="112"/>
  <c r="Q1865" i="112"/>
  <c r="P1865" i="112"/>
  <c r="O1865" i="112"/>
  <c r="M1865" i="112"/>
  <c r="S1864" i="112"/>
  <c r="N1864" i="112"/>
  <c r="R1864" i="112"/>
  <c r="Q1864" i="112"/>
  <c r="P1864" i="112"/>
  <c r="O1864" i="112"/>
  <c r="M1864" i="112"/>
  <c r="S1863" i="112"/>
  <c r="N1863" i="112"/>
  <c r="R1863" i="112"/>
  <c r="Q1863" i="112"/>
  <c r="P1863" i="112"/>
  <c r="O1863" i="112"/>
  <c r="M1863" i="112"/>
  <c r="S1862" i="112"/>
  <c r="N1862" i="112"/>
  <c r="R1862" i="112"/>
  <c r="Q1862" i="112"/>
  <c r="P1862" i="112"/>
  <c r="O1862" i="112"/>
  <c r="M1862" i="112"/>
  <c r="S1861" i="112"/>
  <c r="N1861" i="112"/>
  <c r="R1861" i="112"/>
  <c r="Q1861" i="112"/>
  <c r="P1861" i="112"/>
  <c r="O1861" i="112"/>
  <c r="M1861" i="112"/>
  <c r="S1860" i="112"/>
  <c r="N1860" i="112"/>
  <c r="R1860" i="112"/>
  <c r="Q1860" i="112"/>
  <c r="P1860" i="112"/>
  <c r="O1860" i="112"/>
  <c r="M1860" i="112"/>
  <c r="S1859" i="112"/>
  <c r="N1859" i="112"/>
  <c r="R1859" i="112"/>
  <c r="Q1859" i="112"/>
  <c r="P1859" i="112"/>
  <c r="O1859" i="112"/>
  <c r="M1859" i="112"/>
  <c r="S1858" i="112"/>
  <c r="N1858" i="112"/>
  <c r="R1858" i="112"/>
  <c r="Q1858" i="112"/>
  <c r="P1858" i="112"/>
  <c r="O1858" i="112"/>
  <c r="M1858" i="112"/>
  <c r="S1857" i="112"/>
  <c r="N1857" i="112"/>
  <c r="R1857" i="112"/>
  <c r="Q1857" i="112"/>
  <c r="P1857" i="112"/>
  <c r="O1857" i="112"/>
  <c r="M1857" i="112"/>
  <c r="S1856" i="112"/>
  <c r="N1856" i="112"/>
  <c r="R1856" i="112"/>
  <c r="Q1856" i="112"/>
  <c r="P1856" i="112"/>
  <c r="O1856" i="112"/>
  <c r="M1856" i="112"/>
  <c r="S1855" i="112"/>
  <c r="N1855" i="112"/>
  <c r="R1855" i="112"/>
  <c r="Q1855" i="112"/>
  <c r="P1855" i="112"/>
  <c r="O1855" i="112"/>
  <c r="M1855" i="112"/>
  <c r="S1854" i="112"/>
  <c r="N1854" i="112"/>
  <c r="R1854" i="112"/>
  <c r="Q1854" i="112"/>
  <c r="P1854" i="112"/>
  <c r="O1854" i="112"/>
  <c r="M1854" i="112"/>
  <c r="S1853" i="112"/>
  <c r="N1853" i="112"/>
  <c r="R1853" i="112"/>
  <c r="Q1853" i="112"/>
  <c r="P1853" i="112"/>
  <c r="O1853" i="112"/>
  <c r="M1853" i="112"/>
  <c r="S1852" i="112"/>
  <c r="N1852" i="112"/>
  <c r="R1852" i="112"/>
  <c r="Q1852" i="112"/>
  <c r="P1852" i="112"/>
  <c r="O1852" i="112"/>
  <c r="M1852" i="112"/>
  <c r="S1851" i="112"/>
  <c r="N1851" i="112"/>
  <c r="R1851" i="112"/>
  <c r="Q1851" i="112"/>
  <c r="P1851" i="112"/>
  <c r="O1851" i="112"/>
  <c r="M1851" i="112"/>
  <c r="S1850" i="112"/>
  <c r="N1850" i="112"/>
  <c r="R1850" i="112"/>
  <c r="Q1850" i="112"/>
  <c r="P1850" i="112"/>
  <c r="O1850" i="112"/>
  <c r="M1850" i="112"/>
  <c r="S1849" i="112"/>
  <c r="N1849" i="112"/>
  <c r="R1849" i="112"/>
  <c r="Q1849" i="112"/>
  <c r="P1849" i="112"/>
  <c r="O1849" i="112"/>
  <c r="M1849" i="112"/>
  <c r="S1848" i="112"/>
  <c r="N1848" i="112"/>
  <c r="R1848" i="112"/>
  <c r="Q1848" i="112"/>
  <c r="P1848" i="112"/>
  <c r="O1848" i="112"/>
  <c r="M1848" i="112"/>
  <c r="S1847" i="112"/>
  <c r="N1847" i="112"/>
  <c r="R1847" i="112"/>
  <c r="Q1847" i="112"/>
  <c r="P1847" i="112"/>
  <c r="O1847" i="112"/>
  <c r="M1847" i="112"/>
  <c r="S1846" i="112"/>
  <c r="N1846" i="112"/>
  <c r="R1846" i="112"/>
  <c r="Q1846" i="112"/>
  <c r="P1846" i="112"/>
  <c r="O1846" i="112"/>
  <c r="M1846" i="112"/>
  <c r="S1845" i="112"/>
  <c r="N1845" i="112"/>
  <c r="R1845" i="112"/>
  <c r="Q1845" i="112"/>
  <c r="P1845" i="112"/>
  <c r="O1845" i="112"/>
  <c r="M1845" i="112"/>
  <c r="S1844" i="112"/>
  <c r="N1844" i="112"/>
  <c r="R1844" i="112"/>
  <c r="Q1844" i="112"/>
  <c r="P1844" i="112"/>
  <c r="O1844" i="112"/>
  <c r="M1844" i="112"/>
  <c r="S1843" i="112"/>
  <c r="N1843" i="112"/>
  <c r="R1843" i="112"/>
  <c r="Q1843" i="112"/>
  <c r="P1843" i="112"/>
  <c r="O1843" i="112"/>
  <c r="M1843" i="112"/>
  <c r="S1842" i="112"/>
  <c r="N1842" i="112"/>
  <c r="R1842" i="112"/>
  <c r="Q1842" i="112"/>
  <c r="P1842" i="112"/>
  <c r="O1842" i="112"/>
  <c r="M1842" i="112"/>
  <c r="S1841" i="112"/>
  <c r="N1841" i="112"/>
  <c r="R1841" i="112"/>
  <c r="Q1841" i="112"/>
  <c r="P1841" i="112"/>
  <c r="O1841" i="112"/>
  <c r="M1841" i="112"/>
  <c r="S1840" i="112"/>
  <c r="N1840" i="112"/>
  <c r="R1840" i="112"/>
  <c r="Q1840" i="112"/>
  <c r="P1840" i="112"/>
  <c r="O1840" i="112"/>
  <c r="M1840" i="112"/>
  <c r="S1839" i="112"/>
  <c r="N1839" i="112"/>
  <c r="R1839" i="112"/>
  <c r="Q1839" i="112"/>
  <c r="P1839" i="112"/>
  <c r="O1839" i="112"/>
  <c r="M1839" i="112"/>
  <c r="S1838" i="112"/>
  <c r="N1838" i="112"/>
  <c r="R1838" i="112"/>
  <c r="Q1838" i="112"/>
  <c r="P1838" i="112"/>
  <c r="O1838" i="112"/>
  <c r="M1838" i="112"/>
  <c r="S1837" i="112"/>
  <c r="N1837" i="112"/>
  <c r="R1837" i="112"/>
  <c r="Q1837" i="112"/>
  <c r="P1837" i="112"/>
  <c r="O1837" i="112"/>
  <c r="M1837" i="112"/>
  <c r="S1836" i="112"/>
  <c r="N1836" i="112"/>
  <c r="R1836" i="112"/>
  <c r="Q1836" i="112"/>
  <c r="P1836" i="112"/>
  <c r="O1836" i="112"/>
  <c r="M1836" i="112"/>
  <c r="S1835" i="112"/>
  <c r="N1835" i="112"/>
  <c r="R1835" i="112"/>
  <c r="Q1835" i="112"/>
  <c r="P1835" i="112"/>
  <c r="O1835" i="112"/>
  <c r="M1835" i="112"/>
  <c r="S1834" i="112"/>
  <c r="N1834" i="112"/>
  <c r="R1834" i="112"/>
  <c r="Q1834" i="112"/>
  <c r="P1834" i="112"/>
  <c r="O1834" i="112"/>
  <c r="M1834" i="112"/>
  <c r="S1833" i="112"/>
  <c r="N1833" i="112"/>
  <c r="R1833" i="112"/>
  <c r="Q1833" i="112"/>
  <c r="P1833" i="112"/>
  <c r="O1833" i="112"/>
  <c r="M1833" i="112"/>
  <c r="S1832" i="112"/>
  <c r="N1832" i="112"/>
  <c r="R1832" i="112"/>
  <c r="Q1832" i="112"/>
  <c r="P1832" i="112"/>
  <c r="O1832" i="112"/>
  <c r="M1832" i="112"/>
  <c r="S1831" i="112"/>
  <c r="N1831" i="112"/>
  <c r="R1831" i="112"/>
  <c r="Q1831" i="112"/>
  <c r="P1831" i="112"/>
  <c r="O1831" i="112"/>
  <c r="M1831" i="112"/>
  <c r="S1830" i="112"/>
  <c r="N1830" i="112"/>
  <c r="R1830" i="112"/>
  <c r="Q1830" i="112"/>
  <c r="P1830" i="112"/>
  <c r="O1830" i="112"/>
  <c r="M1830" i="112"/>
  <c r="S1829" i="112"/>
  <c r="N1829" i="112"/>
  <c r="R1829" i="112"/>
  <c r="Q1829" i="112"/>
  <c r="P1829" i="112"/>
  <c r="O1829" i="112"/>
  <c r="M1829" i="112"/>
  <c r="S1828" i="112"/>
  <c r="N1828" i="112"/>
  <c r="R1828" i="112"/>
  <c r="Q1828" i="112"/>
  <c r="P1828" i="112"/>
  <c r="O1828" i="112"/>
  <c r="M1828" i="112"/>
  <c r="S1827" i="112"/>
  <c r="N1827" i="112"/>
  <c r="R1827" i="112"/>
  <c r="Q1827" i="112"/>
  <c r="P1827" i="112"/>
  <c r="O1827" i="112"/>
  <c r="M1827" i="112"/>
  <c r="S1826" i="112"/>
  <c r="N1826" i="112"/>
  <c r="R1826" i="112"/>
  <c r="Q1826" i="112"/>
  <c r="P1826" i="112"/>
  <c r="O1826" i="112"/>
  <c r="M1826" i="112"/>
  <c r="S1825" i="112"/>
  <c r="N1825" i="112"/>
  <c r="R1825" i="112"/>
  <c r="Q1825" i="112"/>
  <c r="P1825" i="112"/>
  <c r="O1825" i="112"/>
  <c r="M1825" i="112"/>
  <c r="S1824" i="112"/>
  <c r="N1824" i="112"/>
  <c r="R1824" i="112"/>
  <c r="Q1824" i="112"/>
  <c r="P1824" i="112"/>
  <c r="O1824" i="112"/>
  <c r="M1824" i="112"/>
  <c r="S1823" i="112"/>
  <c r="N1823" i="112"/>
  <c r="R1823" i="112"/>
  <c r="Q1823" i="112"/>
  <c r="P1823" i="112"/>
  <c r="O1823" i="112"/>
  <c r="M1823" i="112"/>
  <c r="S1822" i="112"/>
  <c r="N1822" i="112"/>
  <c r="R1822" i="112"/>
  <c r="Q1822" i="112"/>
  <c r="P1822" i="112"/>
  <c r="O1822" i="112"/>
  <c r="M1822" i="112"/>
  <c r="S1821" i="112"/>
  <c r="N1821" i="112"/>
  <c r="R1821" i="112"/>
  <c r="Q1821" i="112"/>
  <c r="P1821" i="112"/>
  <c r="O1821" i="112"/>
  <c r="M1821" i="112"/>
  <c r="S1820" i="112"/>
  <c r="N1820" i="112"/>
  <c r="R1820" i="112"/>
  <c r="Q1820" i="112"/>
  <c r="P1820" i="112"/>
  <c r="O1820" i="112"/>
  <c r="M1820" i="112"/>
  <c r="S1819" i="112"/>
  <c r="N1819" i="112"/>
  <c r="R1819" i="112"/>
  <c r="Q1819" i="112"/>
  <c r="P1819" i="112"/>
  <c r="O1819" i="112"/>
  <c r="M1819" i="112"/>
  <c r="S1818" i="112"/>
  <c r="N1818" i="112"/>
  <c r="R1818" i="112"/>
  <c r="Q1818" i="112"/>
  <c r="P1818" i="112"/>
  <c r="O1818" i="112"/>
  <c r="M1818" i="112"/>
  <c r="S1817" i="112"/>
  <c r="N1817" i="112"/>
  <c r="R1817" i="112"/>
  <c r="Q1817" i="112"/>
  <c r="P1817" i="112"/>
  <c r="O1817" i="112"/>
  <c r="M1817" i="112"/>
  <c r="S1816" i="112"/>
  <c r="N1816" i="112"/>
  <c r="R1816" i="112"/>
  <c r="Q1816" i="112"/>
  <c r="P1816" i="112"/>
  <c r="O1816" i="112"/>
  <c r="M1816" i="112"/>
  <c r="S1815" i="112"/>
  <c r="N1815" i="112"/>
  <c r="R1815" i="112"/>
  <c r="Q1815" i="112"/>
  <c r="P1815" i="112"/>
  <c r="O1815" i="112"/>
  <c r="M1815" i="112"/>
  <c r="S1814" i="112"/>
  <c r="N1814" i="112"/>
  <c r="R1814" i="112"/>
  <c r="Q1814" i="112"/>
  <c r="P1814" i="112"/>
  <c r="O1814" i="112"/>
  <c r="M1814" i="112"/>
  <c r="S1813" i="112"/>
  <c r="N1813" i="112"/>
  <c r="R1813" i="112"/>
  <c r="Q1813" i="112"/>
  <c r="P1813" i="112"/>
  <c r="O1813" i="112"/>
  <c r="M1813" i="112"/>
  <c r="S1812" i="112"/>
  <c r="N1812" i="112"/>
  <c r="R1812" i="112"/>
  <c r="Q1812" i="112"/>
  <c r="P1812" i="112"/>
  <c r="O1812" i="112"/>
  <c r="M1812" i="112"/>
  <c r="S1811" i="112"/>
  <c r="N1811" i="112"/>
  <c r="R1811" i="112"/>
  <c r="Q1811" i="112"/>
  <c r="P1811" i="112"/>
  <c r="O1811" i="112"/>
  <c r="M1811" i="112"/>
  <c r="S1810" i="112"/>
  <c r="N1810" i="112"/>
  <c r="R1810" i="112"/>
  <c r="Q1810" i="112"/>
  <c r="P1810" i="112"/>
  <c r="O1810" i="112"/>
  <c r="M1810" i="112"/>
  <c r="S1809" i="112"/>
  <c r="N1809" i="112"/>
  <c r="R1809" i="112"/>
  <c r="Q1809" i="112"/>
  <c r="P1809" i="112"/>
  <c r="O1809" i="112"/>
  <c r="M1809" i="112"/>
  <c r="S1808" i="112"/>
  <c r="N1808" i="112"/>
  <c r="R1808" i="112"/>
  <c r="Q1808" i="112"/>
  <c r="P1808" i="112"/>
  <c r="O1808" i="112"/>
  <c r="M1808" i="112"/>
  <c r="S1807" i="112"/>
  <c r="N1807" i="112"/>
  <c r="R1807" i="112"/>
  <c r="Q1807" i="112"/>
  <c r="P1807" i="112"/>
  <c r="O1807" i="112"/>
  <c r="M1807" i="112"/>
  <c r="S1806" i="112"/>
  <c r="N1806" i="112"/>
  <c r="R1806" i="112"/>
  <c r="Q1806" i="112"/>
  <c r="P1806" i="112"/>
  <c r="O1806" i="112"/>
  <c r="M1806" i="112"/>
  <c r="S1805" i="112"/>
  <c r="N1805" i="112"/>
  <c r="R1805" i="112"/>
  <c r="Q1805" i="112"/>
  <c r="P1805" i="112"/>
  <c r="O1805" i="112"/>
  <c r="M1805" i="112"/>
  <c r="S1804" i="112"/>
  <c r="N1804" i="112"/>
  <c r="R1804" i="112"/>
  <c r="Q1804" i="112"/>
  <c r="P1804" i="112"/>
  <c r="O1804" i="112"/>
  <c r="M1804" i="112"/>
  <c r="S1803" i="112"/>
  <c r="N1803" i="112"/>
  <c r="R1803" i="112"/>
  <c r="Q1803" i="112"/>
  <c r="P1803" i="112"/>
  <c r="O1803" i="112"/>
  <c r="M1803" i="112"/>
  <c r="S1802" i="112"/>
  <c r="N1802" i="112"/>
  <c r="R1802" i="112"/>
  <c r="Q1802" i="112"/>
  <c r="P1802" i="112"/>
  <c r="O1802" i="112"/>
  <c r="M1802" i="112"/>
  <c r="S1801" i="112"/>
  <c r="N1801" i="112"/>
  <c r="R1801" i="112"/>
  <c r="Q1801" i="112"/>
  <c r="P1801" i="112"/>
  <c r="O1801" i="112"/>
  <c r="M1801" i="112"/>
  <c r="S1800" i="112"/>
  <c r="N1800" i="112"/>
  <c r="R1800" i="112"/>
  <c r="Q1800" i="112"/>
  <c r="P1800" i="112"/>
  <c r="O1800" i="112"/>
  <c r="M1800" i="112"/>
  <c r="S1799" i="112"/>
  <c r="N1799" i="112"/>
  <c r="R1799" i="112"/>
  <c r="Q1799" i="112"/>
  <c r="P1799" i="112"/>
  <c r="O1799" i="112"/>
  <c r="M1799" i="112"/>
  <c r="S1798" i="112"/>
  <c r="N1798" i="112"/>
  <c r="R1798" i="112"/>
  <c r="Q1798" i="112"/>
  <c r="P1798" i="112"/>
  <c r="O1798" i="112"/>
  <c r="M1798" i="112"/>
  <c r="S1797" i="112"/>
  <c r="N1797" i="112"/>
  <c r="R1797" i="112"/>
  <c r="Q1797" i="112"/>
  <c r="P1797" i="112"/>
  <c r="O1797" i="112"/>
  <c r="M1797" i="112"/>
  <c r="S1796" i="112"/>
  <c r="N1796" i="112"/>
  <c r="R1796" i="112"/>
  <c r="Q1796" i="112"/>
  <c r="P1796" i="112"/>
  <c r="O1796" i="112"/>
  <c r="M1796" i="112"/>
  <c r="S1795" i="112"/>
  <c r="N1795" i="112"/>
  <c r="R1795" i="112"/>
  <c r="Q1795" i="112"/>
  <c r="P1795" i="112"/>
  <c r="O1795" i="112"/>
  <c r="M1795" i="112"/>
  <c r="S1794" i="112"/>
  <c r="N1794" i="112"/>
  <c r="R1794" i="112"/>
  <c r="Q1794" i="112"/>
  <c r="P1794" i="112"/>
  <c r="O1794" i="112"/>
  <c r="M1794" i="112"/>
  <c r="S1793" i="112"/>
  <c r="N1793" i="112"/>
  <c r="R1793" i="112"/>
  <c r="Q1793" i="112"/>
  <c r="P1793" i="112"/>
  <c r="O1793" i="112"/>
  <c r="M1793" i="112"/>
  <c r="S1792" i="112"/>
  <c r="N1792" i="112"/>
  <c r="R1792" i="112"/>
  <c r="Q1792" i="112"/>
  <c r="P1792" i="112"/>
  <c r="O1792" i="112"/>
  <c r="M1792" i="112"/>
  <c r="S1791" i="112"/>
  <c r="N1791" i="112"/>
  <c r="R1791" i="112"/>
  <c r="Q1791" i="112"/>
  <c r="P1791" i="112"/>
  <c r="O1791" i="112"/>
  <c r="M1791" i="112"/>
  <c r="S1790" i="112"/>
  <c r="N1790" i="112"/>
  <c r="R1790" i="112"/>
  <c r="Q1790" i="112"/>
  <c r="P1790" i="112"/>
  <c r="O1790" i="112"/>
  <c r="M1790" i="112"/>
  <c r="S1789" i="112"/>
  <c r="N1789" i="112"/>
  <c r="R1789" i="112"/>
  <c r="Q1789" i="112"/>
  <c r="P1789" i="112"/>
  <c r="O1789" i="112"/>
  <c r="M1789" i="112"/>
  <c r="S1788" i="112"/>
  <c r="N1788" i="112"/>
  <c r="R1788" i="112"/>
  <c r="Q1788" i="112"/>
  <c r="P1788" i="112"/>
  <c r="O1788" i="112"/>
  <c r="M1788" i="112"/>
  <c r="S1787" i="112"/>
  <c r="N1787" i="112"/>
  <c r="R1787" i="112"/>
  <c r="Q1787" i="112"/>
  <c r="P1787" i="112"/>
  <c r="O1787" i="112"/>
  <c r="M1787" i="112"/>
  <c r="S1786" i="112"/>
  <c r="N1786" i="112"/>
  <c r="R1786" i="112"/>
  <c r="Q1786" i="112"/>
  <c r="P1786" i="112"/>
  <c r="O1786" i="112"/>
  <c r="M1786" i="112"/>
  <c r="S1785" i="112"/>
  <c r="N1785" i="112"/>
  <c r="R1785" i="112"/>
  <c r="Q1785" i="112"/>
  <c r="P1785" i="112"/>
  <c r="O1785" i="112"/>
  <c r="M1785" i="112"/>
  <c r="S1784" i="112"/>
  <c r="N1784" i="112"/>
  <c r="R1784" i="112"/>
  <c r="Q1784" i="112"/>
  <c r="P1784" i="112"/>
  <c r="O1784" i="112"/>
  <c r="M1784" i="112"/>
  <c r="S1783" i="112"/>
  <c r="N1783" i="112"/>
  <c r="R1783" i="112"/>
  <c r="Q1783" i="112"/>
  <c r="P1783" i="112"/>
  <c r="O1783" i="112"/>
  <c r="M1783" i="112"/>
  <c r="S1782" i="112"/>
  <c r="N1782" i="112"/>
  <c r="R1782" i="112"/>
  <c r="Q1782" i="112"/>
  <c r="P1782" i="112"/>
  <c r="O1782" i="112"/>
  <c r="M1782" i="112"/>
  <c r="S1781" i="112"/>
  <c r="N1781" i="112"/>
  <c r="R1781" i="112"/>
  <c r="Q1781" i="112"/>
  <c r="P1781" i="112"/>
  <c r="O1781" i="112"/>
  <c r="M1781" i="112"/>
  <c r="S1780" i="112"/>
  <c r="N1780" i="112"/>
  <c r="R1780" i="112"/>
  <c r="Q1780" i="112"/>
  <c r="P1780" i="112"/>
  <c r="O1780" i="112"/>
  <c r="M1780" i="112"/>
  <c r="S1779" i="112"/>
  <c r="N1779" i="112"/>
  <c r="R1779" i="112"/>
  <c r="Q1779" i="112"/>
  <c r="P1779" i="112"/>
  <c r="O1779" i="112"/>
  <c r="M1779" i="112"/>
  <c r="S1778" i="112"/>
  <c r="N1778" i="112"/>
  <c r="R1778" i="112"/>
  <c r="Q1778" i="112"/>
  <c r="P1778" i="112"/>
  <c r="O1778" i="112"/>
  <c r="M1778" i="112"/>
  <c r="S1777" i="112"/>
  <c r="N1777" i="112"/>
  <c r="R1777" i="112"/>
  <c r="Q1777" i="112"/>
  <c r="P1777" i="112"/>
  <c r="O1777" i="112"/>
  <c r="M1777" i="112"/>
  <c r="S1776" i="112"/>
  <c r="N1776" i="112"/>
  <c r="R1776" i="112"/>
  <c r="Q1776" i="112"/>
  <c r="P1776" i="112"/>
  <c r="O1776" i="112"/>
  <c r="M1776" i="112"/>
  <c r="S1775" i="112"/>
  <c r="N1775" i="112"/>
  <c r="R1775" i="112"/>
  <c r="Q1775" i="112"/>
  <c r="P1775" i="112"/>
  <c r="O1775" i="112"/>
  <c r="M1775" i="112"/>
  <c r="S1774" i="112"/>
  <c r="N1774" i="112"/>
  <c r="R1774" i="112"/>
  <c r="Q1774" i="112"/>
  <c r="P1774" i="112"/>
  <c r="O1774" i="112"/>
  <c r="M1774" i="112"/>
  <c r="S1773" i="112"/>
  <c r="N1773" i="112"/>
  <c r="R1773" i="112"/>
  <c r="Q1773" i="112"/>
  <c r="P1773" i="112"/>
  <c r="O1773" i="112"/>
  <c r="M1773" i="112"/>
  <c r="S1772" i="112"/>
  <c r="N1772" i="112"/>
  <c r="R1772" i="112"/>
  <c r="Q1772" i="112"/>
  <c r="P1772" i="112"/>
  <c r="O1772" i="112"/>
  <c r="M1772" i="112"/>
  <c r="S1771" i="112"/>
  <c r="N1771" i="112"/>
  <c r="R1771" i="112"/>
  <c r="Q1771" i="112"/>
  <c r="P1771" i="112"/>
  <c r="O1771" i="112"/>
  <c r="M1771" i="112"/>
  <c r="S1770" i="112"/>
  <c r="N1770" i="112"/>
  <c r="R1770" i="112"/>
  <c r="Q1770" i="112"/>
  <c r="P1770" i="112"/>
  <c r="O1770" i="112"/>
  <c r="M1770" i="112"/>
  <c r="S1769" i="112"/>
  <c r="N1769" i="112"/>
  <c r="R1769" i="112"/>
  <c r="Q1769" i="112"/>
  <c r="P1769" i="112"/>
  <c r="O1769" i="112"/>
  <c r="M1769" i="112"/>
  <c r="S1768" i="112"/>
  <c r="N1768" i="112"/>
  <c r="R1768" i="112"/>
  <c r="Q1768" i="112"/>
  <c r="P1768" i="112"/>
  <c r="O1768" i="112"/>
  <c r="M1768" i="112"/>
  <c r="S1767" i="112"/>
  <c r="N1767" i="112"/>
  <c r="R1767" i="112"/>
  <c r="Q1767" i="112"/>
  <c r="P1767" i="112"/>
  <c r="O1767" i="112"/>
  <c r="M1767" i="112"/>
  <c r="S1766" i="112"/>
  <c r="N1766" i="112"/>
  <c r="R1766" i="112"/>
  <c r="Q1766" i="112"/>
  <c r="P1766" i="112"/>
  <c r="O1766" i="112"/>
  <c r="M1766" i="112"/>
  <c r="S1765" i="112"/>
  <c r="N1765" i="112"/>
  <c r="R1765" i="112"/>
  <c r="Q1765" i="112"/>
  <c r="P1765" i="112"/>
  <c r="O1765" i="112"/>
  <c r="M1765" i="112"/>
  <c r="S1764" i="112"/>
  <c r="N1764" i="112"/>
  <c r="R1764" i="112"/>
  <c r="Q1764" i="112"/>
  <c r="P1764" i="112"/>
  <c r="O1764" i="112"/>
  <c r="M1764" i="112"/>
  <c r="S1763" i="112"/>
  <c r="N1763" i="112"/>
  <c r="R1763" i="112"/>
  <c r="Q1763" i="112"/>
  <c r="P1763" i="112"/>
  <c r="O1763" i="112"/>
  <c r="M1763" i="112"/>
  <c r="S1762" i="112"/>
  <c r="N1762" i="112"/>
  <c r="R1762" i="112"/>
  <c r="Q1762" i="112"/>
  <c r="P1762" i="112"/>
  <c r="O1762" i="112"/>
  <c r="M1762" i="112"/>
  <c r="S1761" i="112"/>
  <c r="N1761" i="112"/>
  <c r="R1761" i="112"/>
  <c r="Q1761" i="112"/>
  <c r="P1761" i="112"/>
  <c r="O1761" i="112"/>
  <c r="M1761" i="112"/>
  <c r="S1760" i="112"/>
  <c r="N1760" i="112"/>
  <c r="R1760" i="112"/>
  <c r="Q1760" i="112"/>
  <c r="P1760" i="112"/>
  <c r="O1760" i="112"/>
  <c r="M1760" i="112"/>
  <c r="S1759" i="112"/>
  <c r="N1759" i="112"/>
  <c r="R1759" i="112"/>
  <c r="Q1759" i="112"/>
  <c r="P1759" i="112"/>
  <c r="O1759" i="112"/>
  <c r="M1759" i="112"/>
  <c r="S1758" i="112"/>
  <c r="N1758" i="112"/>
  <c r="R1758" i="112"/>
  <c r="Q1758" i="112"/>
  <c r="P1758" i="112"/>
  <c r="O1758" i="112"/>
  <c r="M1758" i="112"/>
  <c r="S1757" i="112"/>
  <c r="N1757" i="112"/>
  <c r="R1757" i="112"/>
  <c r="Q1757" i="112"/>
  <c r="P1757" i="112"/>
  <c r="O1757" i="112"/>
  <c r="M1757" i="112"/>
  <c r="S1756" i="112"/>
  <c r="N1756" i="112"/>
  <c r="R1756" i="112"/>
  <c r="Q1756" i="112"/>
  <c r="P1756" i="112"/>
  <c r="O1756" i="112"/>
  <c r="M1756" i="112"/>
  <c r="S1755" i="112"/>
  <c r="N1755" i="112"/>
  <c r="R1755" i="112"/>
  <c r="Q1755" i="112"/>
  <c r="P1755" i="112"/>
  <c r="O1755" i="112"/>
  <c r="M1755" i="112"/>
  <c r="S1754" i="112"/>
  <c r="N1754" i="112"/>
  <c r="R1754" i="112"/>
  <c r="Q1754" i="112"/>
  <c r="P1754" i="112"/>
  <c r="O1754" i="112"/>
  <c r="M1754" i="112"/>
  <c r="S1753" i="112"/>
  <c r="N1753" i="112"/>
  <c r="R1753" i="112"/>
  <c r="Q1753" i="112"/>
  <c r="P1753" i="112"/>
  <c r="O1753" i="112"/>
  <c r="M1753" i="112"/>
  <c r="S1752" i="112"/>
  <c r="N1752" i="112"/>
  <c r="R1752" i="112"/>
  <c r="Q1752" i="112"/>
  <c r="P1752" i="112"/>
  <c r="O1752" i="112"/>
  <c r="M1752" i="112"/>
  <c r="S1751" i="112"/>
  <c r="N1751" i="112"/>
  <c r="R1751" i="112"/>
  <c r="Q1751" i="112"/>
  <c r="P1751" i="112"/>
  <c r="O1751" i="112"/>
  <c r="M1751" i="112"/>
  <c r="S1750" i="112"/>
  <c r="N1750" i="112"/>
  <c r="R1750" i="112"/>
  <c r="Q1750" i="112"/>
  <c r="P1750" i="112"/>
  <c r="O1750" i="112"/>
  <c r="M1750" i="112"/>
  <c r="S1749" i="112"/>
  <c r="N1749" i="112"/>
  <c r="R1749" i="112"/>
  <c r="Q1749" i="112"/>
  <c r="P1749" i="112"/>
  <c r="O1749" i="112"/>
  <c r="M1749" i="112"/>
  <c r="S1748" i="112"/>
  <c r="N1748" i="112"/>
  <c r="R1748" i="112"/>
  <c r="Q1748" i="112"/>
  <c r="P1748" i="112"/>
  <c r="O1748" i="112"/>
  <c r="M1748" i="112"/>
  <c r="S1747" i="112"/>
  <c r="N1747" i="112"/>
  <c r="R1747" i="112"/>
  <c r="Q1747" i="112"/>
  <c r="P1747" i="112"/>
  <c r="O1747" i="112"/>
  <c r="M1747" i="112"/>
  <c r="S1746" i="112"/>
  <c r="N1746" i="112"/>
  <c r="R1746" i="112"/>
  <c r="Q1746" i="112"/>
  <c r="P1746" i="112"/>
  <c r="O1746" i="112"/>
  <c r="M1746" i="112"/>
  <c r="S1745" i="112"/>
  <c r="N1745" i="112"/>
  <c r="R1745" i="112"/>
  <c r="Q1745" i="112"/>
  <c r="P1745" i="112"/>
  <c r="O1745" i="112"/>
  <c r="M1745" i="112"/>
  <c r="S1744" i="112"/>
  <c r="N1744" i="112"/>
  <c r="R1744" i="112"/>
  <c r="Q1744" i="112"/>
  <c r="P1744" i="112"/>
  <c r="O1744" i="112"/>
  <c r="M1744" i="112"/>
  <c r="S1743" i="112"/>
  <c r="N1743" i="112"/>
  <c r="R1743" i="112"/>
  <c r="Q1743" i="112"/>
  <c r="P1743" i="112"/>
  <c r="O1743" i="112"/>
  <c r="M1743" i="112"/>
  <c r="S1742" i="112"/>
  <c r="N1742" i="112"/>
  <c r="R1742" i="112"/>
  <c r="Q1742" i="112"/>
  <c r="P1742" i="112"/>
  <c r="O1742" i="112"/>
  <c r="M1742" i="112"/>
  <c r="S1741" i="112"/>
  <c r="N1741" i="112"/>
  <c r="R1741" i="112"/>
  <c r="Q1741" i="112"/>
  <c r="P1741" i="112"/>
  <c r="O1741" i="112"/>
  <c r="M1741" i="112"/>
  <c r="S1740" i="112"/>
  <c r="N1740" i="112"/>
  <c r="R1740" i="112"/>
  <c r="Q1740" i="112"/>
  <c r="P1740" i="112"/>
  <c r="O1740" i="112"/>
  <c r="M1740" i="112"/>
  <c r="S1739" i="112"/>
  <c r="N1739" i="112"/>
  <c r="R1739" i="112"/>
  <c r="Q1739" i="112"/>
  <c r="P1739" i="112"/>
  <c r="O1739" i="112"/>
  <c r="M1739" i="112"/>
  <c r="S1738" i="112"/>
  <c r="N1738" i="112"/>
  <c r="R1738" i="112"/>
  <c r="Q1738" i="112"/>
  <c r="P1738" i="112"/>
  <c r="O1738" i="112"/>
  <c r="M1738" i="112"/>
  <c r="S1737" i="112"/>
  <c r="N1737" i="112"/>
  <c r="R1737" i="112"/>
  <c r="Q1737" i="112"/>
  <c r="P1737" i="112"/>
  <c r="O1737" i="112"/>
  <c r="M1737" i="112"/>
  <c r="S1736" i="112"/>
  <c r="N1736" i="112"/>
  <c r="R1736" i="112"/>
  <c r="Q1736" i="112"/>
  <c r="P1736" i="112"/>
  <c r="O1736" i="112"/>
  <c r="M1736" i="112"/>
  <c r="S1735" i="112"/>
  <c r="N1735" i="112"/>
  <c r="R1735" i="112"/>
  <c r="Q1735" i="112"/>
  <c r="P1735" i="112"/>
  <c r="O1735" i="112"/>
  <c r="M1735" i="112"/>
  <c r="S1734" i="112"/>
  <c r="N1734" i="112"/>
  <c r="R1734" i="112"/>
  <c r="Q1734" i="112"/>
  <c r="P1734" i="112"/>
  <c r="O1734" i="112"/>
  <c r="M1734" i="112"/>
  <c r="S1733" i="112"/>
  <c r="N1733" i="112"/>
  <c r="R1733" i="112"/>
  <c r="Q1733" i="112"/>
  <c r="P1733" i="112"/>
  <c r="O1733" i="112"/>
  <c r="M1733" i="112"/>
  <c r="S1732" i="112"/>
  <c r="N1732" i="112"/>
  <c r="R1732" i="112"/>
  <c r="Q1732" i="112"/>
  <c r="P1732" i="112"/>
  <c r="O1732" i="112"/>
  <c r="M1732" i="112"/>
  <c r="S1731" i="112"/>
  <c r="N1731" i="112"/>
  <c r="R1731" i="112"/>
  <c r="Q1731" i="112"/>
  <c r="P1731" i="112"/>
  <c r="O1731" i="112"/>
  <c r="M1731" i="112"/>
  <c r="S1730" i="112"/>
  <c r="N1730" i="112"/>
  <c r="R1730" i="112"/>
  <c r="Q1730" i="112"/>
  <c r="P1730" i="112"/>
  <c r="O1730" i="112"/>
  <c r="M1730" i="112"/>
  <c r="S1729" i="112"/>
  <c r="N1729" i="112"/>
  <c r="R1729" i="112"/>
  <c r="Q1729" i="112"/>
  <c r="P1729" i="112"/>
  <c r="O1729" i="112"/>
  <c r="M1729" i="112"/>
  <c r="S1728" i="112"/>
  <c r="N1728" i="112"/>
  <c r="R1728" i="112"/>
  <c r="Q1728" i="112"/>
  <c r="P1728" i="112"/>
  <c r="O1728" i="112"/>
  <c r="M1728" i="112"/>
  <c r="S1727" i="112"/>
  <c r="N1727" i="112"/>
  <c r="R1727" i="112"/>
  <c r="Q1727" i="112"/>
  <c r="P1727" i="112"/>
  <c r="O1727" i="112"/>
  <c r="M1727" i="112"/>
  <c r="S1726" i="112"/>
  <c r="N1726" i="112"/>
  <c r="R1726" i="112"/>
  <c r="Q1726" i="112"/>
  <c r="P1726" i="112"/>
  <c r="O1726" i="112"/>
  <c r="M1726" i="112"/>
  <c r="S1725" i="112"/>
  <c r="N1725" i="112"/>
  <c r="R1725" i="112"/>
  <c r="Q1725" i="112"/>
  <c r="P1725" i="112"/>
  <c r="O1725" i="112"/>
  <c r="M1725" i="112"/>
  <c r="S1724" i="112"/>
  <c r="N1724" i="112"/>
  <c r="R1724" i="112"/>
  <c r="Q1724" i="112"/>
  <c r="P1724" i="112"/>
  <c r="O1724" i="112"/>
  <c r="M1724" i="112"/>
  <c r="S1723" i="112"/>
  <c r="N1723" i="112"/>
  <c r="R1723" i="112"/>
  <c r="Q1723" i="112"/>
  <c r="P1723" i="112"/>
  <c r="O1723" i="112"/>
  <c r="M1723" i="112"/>
  <c r="S1722" i="112"/>
  <c r="N1722" i="112"/>
  <c r="R1722" i="112"/>
  <c r="Q1722" i="112"/>
  <c r="P1722" i="112"/>
  <c r="O1722" i="112"/>
  <c r="M1722" i="112"/>
  <c r="S1721" i="112"/>
  <c r="N1721" i="112"/>
  <c r="R1721" i="112"/>
  <c r="Q1721" i="112"/>
  <c r="P1721" i="112"/>
  <c r="O1721" i="112"/>
  <c r="M1721" i="112"/>
  <c r="S1720" i="112"/>
  <c r="N1720" i="112"/>
  <c r="R1720" i="112"/>
  <c r="Q1720" i="112"/>
  <c r="P1720" i="112"/>
  <c r="O1720" i="112"/>
  <c r="M1720" i="112"/>
  <c r="S1719" i="112"/>
  <c r="N1719" i="112"/>
  <c r="R1719" i="112"/>
  <c r="Q1719" i="112"/>
  <c r="P1719" i="112"/>
  <c r="O1719" i="112"/>
  <c r="M1719" i="112"/>
  <c r="S1718" i="112"/>
  <c r="N1718" i="112"/>
  <c r="R1718" i="112"/>
  <c r="Q1718" i="112"/>
  <c r="P1718" i="112"/>
  <c r="O1718" i="112"/>
  <c r="M1718" i="112"/>
  <c r="S1717" i="112"/>
  <c r="N1717" i="112"/>
  <c r="R1717" i="112"/>
  <c r="Q1717" i="112"/>
  <c r="P1717" i="112"/>
  <c r="O1717" i="112"/>
  <c r="M1717" i="112"/>
  <c r="S1716" i="112"/>
  <c r="N1716" i="112"/>
  <c r="R1716" i="112"/>
  <c r="Q1716" i="112"/>
  <c r="P1716" i="112"/>
  <c r="O1716" i="112"/>
  <c r="M1716" i="112"/>
  <c r="S1715" i="112"/>
  <c r="N1715" i="112"/>
  <c r="R1715" i="112"/>
  <c r="Q1715" i="112"/>
  <c r="P1715" i="112"/>
  <c r="O1715" i="112"/>
  <c r="M1715" i="112"/>
  <c r="S1714" i="112"/>
  <c r="N1714" i="112"/>
  <c r="R1714" i="112"/>
  <c r="Q1714" i="112"/>
  <c r="P1714" i="112"/>
  <c r="O1714" i="112"/>
  <c r="M1714" i="112"/>
  <c r="S1713" i="112"/>
  <c r="N1713" i="112"/>
  <c r="R1713" i="112"/>
  <c r="Q1713" i="112"/>
  <c r="P1713" i="112"/>
  <c r="O1713" i="112"/>
  <c r="M1713" i="112"/>
  <c r="S1712" i="112"/>
  <c r="N1712" i="112"/>
  <c r="R1712" i="112"/>
  <c r="Q1712" i="112"/>
  <c r="P1712" i="112"/>
  <c r="O1712" i="112"/>
  <c r="M1712" i="112"/>
  <c r="S1711" i="112"/>
  <c r="N1711" i="112"/>
  <c r="R1711" i="112"/>
  <c r="Q1711" i="112"/>
  <c r="P1711" i="112"/>
  <c r="O1711" i="112"/>
  <c r="M1711" i="112"/>
  <c r="S1710" i="112"/>
  <c r="N1710" i="112"/>
  <c r="R1710" i="112"/>
  <c r="Q1710" i="112"/>
  <c r="P1710" i="112"/>
  <c r="O1710" i="112"/>
  <c r="M1710" i="112"/>
  <c r="S1709" i="112"/>
  <c r="N1709" i="112"/>
  <c r="R1709" i="112"/>
  <c r="Q1709" i="112"/>
  <c r="P1709" i="112"/>
  <c r="O1709" i="112"/>
  <c r="M1709" i="112"/>
  <c r="S1708" i="112"/>
  <c r="N1708" i="112"/>
  <c r="R1708" i="112"/>
  <c r="Q1708" i="112"/>
  <c r="P1708" i="112"/>
  <c r="O1708" i="112"/>
  <c r="M1708" i="112"/>
  <c r="S1707" i="112"/>
  <c r="N1707" i="112"/>
  <c r="R1707" i="112"/>
  <c r="Q1707" i="112"/>
  <c r="P1707" i="112"/>
  <c r="O1707" i="112"/>
  <c r="M1707" i="112"/>
  <c r="S1706" i="112"/>
  <c r="N1706" i="112"/>
  <c r="R1706" i="112"/>
  <c r="Q1706" i="112"/>
  <c r="P1706" i="112"/>
  <c r="O1706" i="112"/>
  <c r="M1706" i="112"/>
  <c r="S1705" i="112"/>
  <c r="N1705" i="112"/>
  <c r="R1705" i="112"/>
  <c r="Q1705" i="112"/>
  <c r="P1705" i="112"/>
  <c r="O1705" i="112"/>
  <c r="M1705" i="112"/>
  <c r="S1704" i="112"/>
  <c r="N1704" i="112"/>
  <c r="R1704" i="112"/>
  <c r="Q1704" i="112"/>
  <c r="P1704" i="112"/>
  <c r="O1704" i="112"/>
  <c r="M1704" i="112"/>
  <c r="S1703" i="112"/>
  <c r="N1703" i="112"/>
  <c r="R1703" i="112"/>
  <c r="Q1703" i="112"/>
  <c r="P1703" i="112"/>
  <c r="O1703" i="112"/>
  <c r="M1703" i="112"/>
  <c r="S1702" i="112"/>
  <c r="N1702" i="112"/>
  <c r="R1702" i="112"/>
  <c r="Q1702" i="112"/>
  <c r="P1702" i="112"/>
  <c r="O1702" i="112"/>
  <c r="M1702" i="112"/>
  <c r="S1701" i="112"/>
  <c r="N1701" i="112"/>
  <c r="R1701" i="112"/>
  <c r="Q1701" i="112"/>
  <c r="P1701" i="112"/>
  <c r="O1701" i="112"/>
  <c r="M1701" i="112"/>
  <c r="S1700" i="112"/>
  <c r="N1700" i="112"/>
  <c r="R1700" i="112"/>
  <c r="Q1700" i="112"/>
  <c r="P1700" i="112"/>
  <c r="O1700" i="112"/>
  <c r="M1700" i="112"/>
  <c r="S1699" i="112"/>
  <c r="N1699" i="112"/>
  <c r="R1699" i="112"/>
  <c r="Q1699" i="112"/>
  <c r="P1699" i="112"/>
  <c r="O1699" i="112"/>
  <c r="M1699" i="112"/>
  <c r="S1698" i="112"/>
  <c r="N1698" i="112"/>
  <c r="R1698" i="112"/>
  <c r="Q1698" i="112"/>
  <c r="P1698" i="112"/>
  <c r="O1698" i="112"/>
  <c r="M1698" i="112"/>
  <c r="S1697" i="112"/>
  <c r="N1697" i="112"/>
  <c r="R1697" i="112"/>
  <c r="Q1697" i="112"/>
  <c r="P1697" i="112"/>
  <c r="O1697" i="112"/>
  <c r="M1697" i="112"/>
  <c r="S1696" i="112"/>
  <c r="N1696" i="112"/>
  <c r="R1696" i="112"/>
  <c r="Q1696" i="112"/>
  <c r="P1696" i="112"/>
  <c r="O1696" i="112"/>
  <c r="M1696" i="112"/>
  <c r="S1695" i="112"/>
  <c r="N1695" i="112"/>
  <c r="R1695" i="112"/>
  <c r="Q1695" i="112"/>
  <c r="P1695" i="112"/>
  <c r="O1695" i="112"/>
  <c r="M1695" i="112"/>
  <c r="S1694" i="112"/>
  <c r="N1694" i="112"/>
  <c r="R1694" i="112"/>
  <c r="Q1694" i="112"/>
  <c r="P1694" i="112"/>
  <c r="O1694" i="112"/>
  <c r="M1694" i="112"/>
  <c r="S1693" i="112"/>
  <c r="N1693" i="112"/>
  <c r="R1693" i="112"/>
  <c r="Q1693" i="112"/>
  <c r="P1693" i="112"/>
  <c r="O1693" i="112"/>
  <c r="M1693" i="112"/>
  <c r="S1692" i="112"/>
  <c r="N1692" i="112"/>
  <c r="R1692" i="112"/>
  <c r="Q1692" i="112"/>
  <c r="P1692" i="112"/>
  <c r="O1692" i="112"/>
  <c r="M1692" i="112"/>
  <c r="S1691" i="112"/>
  <c r="N1691" i="112"/>
  <c r="R1691" i="112"/>
  <c r="Q1691" i="112"/>
  <c r="P1691" i="112"/>
  <c r="O1691" i="112"/>
  <c r="M1691" i="112"/>
  <c r="S1690" i="112"/>
  <c r="N1690" i="112"/>
  <c r="R1690" i="112"/>
  <c r="Q1690" i="112"/>
  <c r="P1690" i="112"/>
  <c r="O1690" i="112"/>
  <c r="M1690" i="112"/>
  <c r="S1689" i="112"/>
  <c r="N1689" i="112"/>
  <c r="R1689" i="112"/>
  <c r="Q1689" i="112"/>
  <c r="P1689" i="112"/>
  <c r="O1689" i="112"/>
  <c r="M1689" i="112"/>
  <c r="S1688" i="112"/>
  <c r="N1688" i="112"/>
  <c r="R1688" i="112"/>
  <c r="Q1688" i="112"/>
  <c r="P1688" i="112"/>
  <c r="O1688" i="112"/>
  <c r="M1688" i="112"/>
  <c r="S1687" i="112"/>
  <c r="N1687" i="112"/>
  <c r="R1687" i="112"/>
  <c r="Q1687" i="112"/>
  <c r="P1687" i="112"/>
  <c r="O1687" i="112"/>
  <c r="M1687" i="112"/>
  <c r="S1686" i="112"/>
  <c r="N1686" i="112"/>
  <c r="R1686" i="112"/>
  <c r="Q1686" i="112"/>
  <c r="P1686" i="112"/>
  <c r="O1686" i="112"/>
  <c r="M1686" i="112"/>
  <c r="S1685" i="112"/>
  <c r="N1685" i="112"/>
  <c r="R1685" i="112"/>
  <c r="Q1685" i="112"/>
  <c r="P1685" i="112"/>
  <c r="O1685" i="112"/>
  <c r="M1685" i="112"/>
  <c r="S1684" i="112"/>
  <c r="N1684" i="112"/>
  <c r="R1684" i="112"/>
  <c r="Q1684" i="112"/>
  <c r="P1684" i="112"/>
  <c r="O1684" i="112"/>
  <c r="M1684" i="112"/>
  <c r="S1683" i="112"/>
  <c r="N1683" i="112"/>
  <c r="R1683" i="112"/>
  <c r="Q1683" i="112"/>
  <c r="P1683" i="112"/>
  <c r="O1683" i="112"/>
  <c r="M1683" i="112"/>
  <c r="S1682" i="112"/>
  <c r="N1682" i="112"/>
  <c r="R1682" i="112"/>
  <c r="Q1682" i="112"/>
  <c r="P1682" i="112"/>
  <c r="O1682" i="112"/>
  <c r="M1682" i="112"/>
  <c r="S1681" i="112"/>
  <c r="N1681" i="112"/>
  <c r="R1681" i="112"/>
  <c r="Q1681" i="112"/>
  <c r="P1681" i="112"/>
  <c r="O1681" i="112"/>
  <c r="M1681" i="112"/>
  <c r="S1680" i="112"/>
  <c r="N1680" i="112"/>
  <c r="R1680" i="112"/>
  <c r="Q1680" i="112"/>
  <c r="P1680" i="112"/>
  <c r="O1680" i="112"/>
  <c r="M1680" i="112"/>
  <c r="S1679" i="112"/>
  <c r="N1679" i="112"/>
  <c r="R1679" i="112"/>
  <c r="Q1679" i="112"/>
  <c r="P1679" i="112"/>
  <c r="O1679" i="112"/>
  <c r="M1679" i="112"/>
  <c r="S1678" i="112"/>
  <c r="N1678" i="112"/>
  <c r="R1678" i="112"/>
  <c r="Q1678" i="112"/>
  <c r="P1678" i="112"/>
  <c r="O1678" i="112"/>
  <c r="M1678" i="112"/>
  <c r="S1677" i="112"/>
  <c r="N1677" i="112"/>
  <c r="R1677" i="112"/>
  <c r="Q1677" i="112"/>
  <c r="P1677" i="112"/>
  <c r="O1677" i="112"/>
  <c r="M1677" i="112"/>
  <c r="S1676" i="112"/>
  <c r="N1676" i="112"/>
  <c r="R1676" i="112"/>
  <c r="Q1676" i="112"/>
  <c r="P1676" i="112"/>
  <c r="O1676" i="112"/>
  <c r="M1676" i="112"/>
  <c r="S1675" i="112"/>
  <c r="N1675" i="112"/>
  <c r="R1675" i="112"/>
  <c r="Q1675" i="112"/>
  <c r="P1675" i="112"/>
  <c r="O1675" i="112"/>
  <c r="M1675" i="112"/>
  <c r="S1674" i="112"/>
  <c r="N1674" i="112"/>
  <c r="R1674" i="112"/>
  <c r="Q1674" i="112"/>
  <c r="P1674" i="112"/>
  <c r="O1674" i="112"/>
  <c r="M1674" i="112"/>
  <c r="S1673" i="112"/>
  <c r="N1673" i="112"/>
  <c r="R1673" i="112"/>
  <c r="Q1673" i="112"/>
  <c r="P1673" i="112"/>
  <c r="O1673" i="112"/>
  <c r="M1673" i="112"/>
  <c r="S1672" i="112"/>
  <c r="N1672" i="112"/>
  <c r="R1672" i="112"/>
  <c r="Q1672" i="112"/>
  <c r="P1672" i="112"/>
  <c r="O1672" i="112"/>
  <c r="M1672" i="112"/>
  <c r="S1671" i="112"/>
  <c r="N1671" i="112"/>
  <c r="R1671" i="112"/>
  <c r="Q1671" i="112"/>
  <c r="P1671" i="112"/>
  <c r="O1671" i="112"/>
  <c r="M1671" i="112"/>
  <c r="S1670" i="112"/>
  <c r="N1670" i="112"/>
  <c r="R1670" i="112"/>
  <c r="Q1670" i="112"/>
  <c r="P1670" i="112"/>
  <c r="O1670" i="112"/>
  <c r="M1670" i="112"/>
  <c r="S1669" i="112"/>
  <c r="N1669" i="112"/>
  <c r="R1669" i="112"/>
  <c r="Q1669" i="112"/>
  <c r="P1669" i="112"/>
  <c r="O1669" i="112"/>
  <c r="M1669" i="112"/>
  <c r="S1668" i="112"/>
  <c r="N1668" i="112"/>
  <c r="R1668" i="112"/>
  <c r="Q1668" i="112"/>
  <c r="P1668" i="112"/>
  <c r="O1668" i="112"/>
  <c r="M1668" i="112"/>
  <c r="S1667" i="112"/>
  <c r="N1667" i="112"/>
  <c r="R1667" i="112"/>
  <c r="Q1667" i="112"/>
  <c r="P1667" i="112"/>
  <c r="O1667" i="112"/>
  <c r="M1667" i="112"/>
  <c r="S1666" i="112"/>
  <c r="N1666" i="112"/>
  <c r="R1666" i="112"/>
  <c r="Q1666" i="112"/>
  <c r="P1666" i="112"/>
  <c r="O1666" i="112"/>
  <c r="M1666" i="112"/>
  <c r="S1665" i="112"/>
  <c r="N1665" i="112"/>
  <c r="R1665" i="112"/>
  <c r="Q1665" i="112"/>
  <c r="P1665" i="112"/>
  <c r="O1665" i="112"/>
  <c r="M1665" i="112"/>
  <c r="S1664" i="112"/>
  <c r="N1664" i="112"/>
  <c r="R1664" i="112"/>
  <c r="Q1664" i="112"/>
  <c r="P1664" i="112"/>
  <c r="O1664" i="112"/>
  <c r="M1664" i="112"/>
  <c r="S1663" i="112"/>
  <c r="N1663" i="112"/>
  <c r="R1663" i="112"/>
  <c r="Q1663" i="112"/>
  <c r="P1663" i="112"/>
  <c r="O1663" i="112"/>
  <c r="M1663" i="112"/>
  <c r="S1662" i="112"/>
  <c r="N1662" i="112"/>
  <c r="R1662" i="112"/>
  <c r="Q1662" i="112"/>
  <c r="P1662" i="112"/>
  <c r="O1662" i="112"/>
  <c r="M1662" i="112"/>
  <c r="S1661" i="112"/>
  <c r="N1661" i="112"/>
  <c r="R1661" i="112"/>
  <c r="Q1661" i="112"/>
  <c r="P1661" i="112"/>
  <c r="O1661" i="112"/>
  <c r="M1661" i="112"/>
  <c r="S1660" i="112"/>
  <c r="N1660" i="112"/>
  <c r="R1660" i="112"/>
  <c r="Q1660" i="112"/>
  <c r="P1660" i="112"/>
  <c r="O1660" i="112"/>
  <c r="M1660" i="112"/>
  <c r="S1659" i="112"/>
  <c r="N1659" i="112"/>
  <c r="R1659" i="112"/>
  <c r="Q1659" i="112"/>
  <c r="P1659" i="112"/>
  <c r="O1659" i="112"/>
  <c r="M1659" i="112"/>
  <c r="S1658" i="112"/>
  <c r="N1658" i="112"/>
  <c r="R1658" i="112"/>
  <c r="Q1658" i="112"/>
  <c r="P1658" i="112"/>
  <c r="O1658" i="112"/>
  <c r="M1658" i="112"/>
  <c r="S1657" i="112"/>
  <c r="N1657" i="112"/>
  <c r="R1657" i="112"/>
  <c r="Q1657" i="112"/>
  <c r="P1657" i="112"/>
  <c r="O1657" i="112"/>
  <c r="M1657" i="112"/>
  <c r="S1656" i="112"/>
  <c r="N1656" i="112"/>
  <c r="R1656" i="112"/>
  <c r="Q1656" i="112"/>
  <c r="P1656" i="112"/>
  <c r="O1656" i="112"/>
  <c r="M1656" i="112"/>
  <c r="S1655" i="112"/>
  <c r="N1655" i="112"/>
  <c r="R1655" i="112"/>
  <c r="Q1655" i="112"/>
  <c r="P1655" i="112"/>
  <c r="O1655" i="112"/>
  <c r="M1655" i="112"/>
  <c r="S1654" i="112"/>
  <c r="N1654" i="112"/>
  <c r="R1654" i="112"/>
  <c r="Q1654" i="112"/>
  <c r="P1654" i="112"/>
  <c r="O1654" i="112"/>
  <c r="M1654" i="112"/>
  <c r="S1653" i="112"/>
  <c r="N1653" i="112"/>
  <c r="R1653" i="112"/>
  <c r="Q1653" i="112"/>
  <c r="P1653" i="112"/>
  <c r="O1653" i="112"/>
  <c r="M1653" i="112"/>
  <c r="S1652" i="112"/>
  <c r="N1652" i="112"/>
  <c r="R1652" i="112"/>
  <c r="Q1652" i="112"/>
  <c r="P1652" i="112"/>
  <c r="O1652" i="112"/>
  <c r="M1652" i="112"/>
  <c r="S1651" i="112"/>
  <c r="N1651" i="112"/>
  <c r="R1651" i="112"/>
  <c r="Q1651" i="112"/>
  <c r="P1651" i="112"/>
  <c r="O1651" i="112"/>
  <c r="M1651" i="112"/>
  <c r="S1650" i="112"/>
  <c r="N1650" i="112"/>
  <c r="R1650" i="112"/>
  <c r="Q1650" i="112"/>
  <c r="P1650" i="112"/>
  <c r="O1650" i="112"/>
  <c r="M1650" i="112"/>
  <c r="S1649" i="112"/>
  <c r="N1649" i="112"/>
  <c r="R1649" i="112"/>
  <c r="Q1649" i="112"/>
  <c r="P1649" i="112"/>
  <c r="O1649" i="112"/>
  <c r="M1649" i="112"/>
  <c r="S1648" i="112"/>
  <c r="N1648" i="112"/>
  <c r="R1648" i="112"/>
  <c r="Q1648" i="112"/>
  <c r="P1648" i="112"/>
  <c r="O1648" i="112"/>
  <c r="M1648" i="112"/>
  <c r="S1647" i="112"/>
  <c r="N1647" i="112"/>
  <c r="R1647" i="112"/>
  <c r="Q1647" i="112"/>
  <c r="P1647" i="112"/>
  <c r="O1647" i="112"/>
  <c r="M1647" i="112"/>
  <c r="S1646" i="112"/>
  <c r="N1646" i="112"/>
  <c r="R1646" i="112"/>
  <c r="Q1646" i="112"/>
  <c r="P1646" i="112"/>
  <c r="O1646" i="112"/>
  <c r="M1646" i="112"/>
  <c r="S1645" i="112"/>
  <c r="N1645" i="112"/>
  <c r="R1645" i="112"/>
  <c r="Q1645" i="112"/>
  <c r="P1645" i="112"/>
  <c r="O1645" i="112"/>
  <c r="M1645" i="112"/>
  <c r="S1644" i="112"/>
  <c r="N1644" i="112"/>
  <c r="R1644" i="112"/>
  <c r="Q1644" i="112"/>
  <c r="P1644" i="112"/>
  <c r="O1644" i="112"/>
  <c r="M1644" i="112"/>
  <c r="S1643" i="112"/>
  <c r="N1643" i="112"/>
  <c r="R1643" i="112"/>
  <c r="Q1643" i="112"/>
  <c r="P1643" i="112"/>
  <c r="O1643" i="112"/>
  <c r="M1643" i="112"/>
  <c r="S1642" i="112"/>
  <c r="N1642" i="112"/>
  <c r="R1642" i="112"/>
  <c r="Q1642" i="112"/>
  <c r="P1642" i="112"/>
  <c r="O1642" i="112"/>
  <c r="M1642" i="112"/>
  <c r="S1641" i="112"/>
  <c r="N1641" i="112"/>
  <c r="R1641" i="112"/>
  <c r="Q1641" i="112"/>
  <c r="P1641" i="112"/>
  <c r="O1641" i="112"/>
  <c r="M1641" i="112"/>
  <c r="S1640" i="112"/>
  <c r="N1640" i="112"/>
  <c r="R1640" i="112"/>
  <c r="Q1640" i="112"/>
  <c r="P1640" i="112"/>
  <c r="O1640" i="112"/>
  <c r="M1640" i="112"/>
  <c r="S1639" i="112"/>
  <c r="N1639" i="112"/>
  <c r="R1639" i="112"/>
  <c r="Q1639" i="112"/>
  <c r="P1639" i="112"/>
  <c r="O1639" i="112"/>
  <c r="M1639" i="112"/>
  <c r="S1638" i="112"/>
  <c r="N1638" i="112"/>
  <c r="R1638" i="112"/>
  <c r="Q1638" i="112"/>
  <c r="P1638" i="112"/>
  <c r="O1638" i="112"/>
  <c r="M1638" i="112"/>
  <c r="S1637" i="112"/>
  <c r="N1637" i="112"/>
  <c r="R1637" i="112"/>
  <c r="Q1637" i="112"/>
  <c r="P1637" i="112"/>
  <c r="O1637" i="112"/>
  <c r="M1637" i="112"/>
  <c r="S1636" i="112"/>
  <c r="N1636" i="112"/>
  <c r="R1636" i="112"/>
  <c r="Q1636" i="112"/>
  <c r="P1636" i="112"/>
  <c r="O1636" i="112"/>
  <c r="M1636" i="112"/>
  <c r="S1635" i="112"/>
  <c r="N1635" i="112"/>
  <c r="R1635" i="112"/>
  <c r="Q1635" i="112"/>
  <c r="P1635" i="112"/>
  <c r="O1635" i="112"/>
  <c r="M1635" i="112"/>
  <c r="S1634" i="112"/>
  <c r="N1634" i="112"/>
  <c r="R1634" i="112"/>
  <c r="Q1634" i="112"/>
  <c r="P1634" i="112"/>
  <c r="O1634" i="112"/>
  <c r="M1634" i="112"/>
  <c r="S1633" i="112"/>
  <c r="N1633" i="112"/>
  <c r="R1633" i="112"/>
  <c r="Q1633" i="112"/>
  <c r="P1633" i="112"/>
  <c r="O1633" i="112"/>
  <c r="M1633" i="112"/>
  <c r="S1632" i="112"/>
  <c r="N1632" i="112"/>
  <c r="R1632" i="112"/>
  <c r="Q1632" i="112"/>
  <c r="P1632" i="112"/>
  <c r="O1632" i="112"/>
  <c r="M1632" i="112"/>
  <c r="S1631" i="112"/>
  <c r="N1631" i="112"/>
  <c r="R1631" i="112"/>
  <c r="Q1631" i="112"/>
  <c r="P1631" i="112"/>
  <c r="O1631" i="112"/>
  <c r="M1631" i="112"/>
  <c r="S1630" i="112"/>
  <c r="N1630" i="112"/>
  <c r="R1630" i="112"/>
  <c r="Q1630" i="112"/>
  <c r="P1630" i="112"/>
  <c r="O1630" i="112"/>
  <c r="M1630" i="112"/>
  <c r="S1629" i="112"/>
  <c r="N1629" i="112"/>
  <c r="R1629" i="112"/>
  <c r="Q1629" i="112"/>
  <c r="P1629" i="112"/>
  <c r="O1629" i="112"/>
  <c r="M1629" i="112"/>
  <c r="S1628" i="112"/>
  <c r="N1628" i="112"/>
  <c r="R1628" i="112"/>
  <c r="Q1628" i="112"/>
  <c r="P1628" i="112"/>
  <c r="O1628" i="112"/>
  <c r="M1628" i="112"/>
  <c r="S1627" i="112"/>
  <c r="N1627" i="112"/>
  <c r="R1627" i="112"/>
  <c r="Q1627" i="112"/>
  <c r="P1627" i="112"/>
  <c r="O1627" i="112"/>
  <c r="M1627" i="112"/>
  <c r="S1626" i="112"/>
  <c r="N1626" i="112"/>
  <c r="R1626" i="112"/>
  <c r="Q1626" i="112"/>
  <c r="P1626" i="112"/>
  <c r="O1626" i="112"/>
  <c r="M1626" i="112"/>
  <c r="S1625" i="112"/>
  <c r="N1625" i="112"/>
  <c r="R1625" i="112"/>
  <c r="Q1625" i="112"/>
  <c r="P1625" i="112"/>
  <c r="O1625" i="112"/>
  <c r="M1625" i="112"/>
  <c r="S1624" i="112"/>
  <c r="N1624" i="112"/>
  <c r="R1624" i="112"/>
  <c r="Q1624" i="112"/>
  <c r="P1624" i="112"/>
  <c r="O1624" i="112"/>
  <c r="M1624" i="112"/>
  <c r="S1623" i="112"/>
  <c r="N1623" i="112"/>
  <c r="R1623" i="112"/>
  <c r="Q1623" i="112"/>
  <c r="P1623" i="112"/>
  <c r="O1623" i="112"/>
  <c r="M1623" i="112"/>
  <c r="S1622" i="112"/>
  <c r="N1622" i="112"/>
  <c r="R1622" i="112"/>
  <c r="Q1622" i="112"/>
  <c r="P1622" i="112"/>
  <c r="O1622" i="112"/>
  <c r="M1622" i="112"/>
  <c r="S1621" i="112"/>
  <c r="N1621" i="112"/>
  <c r="R1621" i="112"/>
  <c r="Q1621" i="112"/>
  <c r="P1621" i="112"/>
  <c r="O1621" i="112"/>
  <c r="M1621" i="112"/>
  <c r="S1620" i="112"/>
  <c r="N1620" i="112"/>
  <c r="R1620" i="112"/>
  <c r="Q1620" i="112"/>
  <c r="P1620" i="112"/>
  <c r="O1620" i="112"/>
  <c r="M1620" i="112"/>
  <c r="S1619" i="112"/>
  <c r="N1619" i="112"/>
  <c r="R1619" i="112"/>
  <c r="Q1619" i="112"/>
  <c r="P1619" i="112"/>
  <c r="O1619" i="112"/>
  <c r="M1619" i="112"/>
  <c r="S1618" i="112"/>
  <c r="N1618" i="112"/>
  <c r="R1618" i="112"/>
  <c r="Q1618" i="112"/>
  <c r="P1618" i="112"/>
  <c r="O1618" i="112"/>
  <c r="M1618" i="112"/>
  <c r="S1617" i="112"/>
  <c r="N1617" i="112"/>
  <c r="R1617" i="112"/>
  <c r="Q1617" i="112"/>
  <c r="P1617" i="112"/>
  <c r="O1617" i="112"/>
  <c r="M1617" i="112"/>
  <c r="S1616" i="112"/>
  <c r="N1616" i="112"/>
  <c r="R1616" i="112"/>
  <c r="Q1616" i="112"/>
  <c r="P1616" i="112"/>
  <c r="O1616" i="112"/>
  <c r="M1616" i="112"/>
  <c r="S1615" i="112"/>
  <c r="N1615" i="112"/>
  <c r="R1615" i="112"/>
  <c r="Q1615" i="112"/>
  <c r="P1615" i="112"/>
  <c r="O1615" i="112"/>
  <c r="M1615" i="112"/>
  <c r="S1614" i="112"/>
  <c r="N1614" i="112"/>
  <c r="R1614" i="112"/>
  <c r="Q1614" i="112"/>
  <c r="P1614" i="112"/>
  <c r="O1614" i="112"/>
  <c r="M1614" i="112"/>
  <c r="S1613" i="112"/>
  <c r="N1613" i="112"/>
  <c r="R1613" i="112"/>
  <c r="Q1613" i="112"/>
  <c r="P1613" i="112"/>
  <c r="O1613" i="112"/>
  <c r="M1613" i="112"/>
  <c r="S1612" i="112"/>
  <c r="N1612" i="112"/>
  <c r="R1612" i="112"/>
  <c r="Q1612" i="112"/>
  <c r="P1612" i="112"/>
  <c r="O1612" i="112"/>
  <c r="M1612" i="112"/>
  <c r="S1611" i="112"/>
  <c r="N1611" i="112"/>
  <c r="R1611" i="112"/>
  <c r="Q1611" i="112"/>
  <c r="P1611" i="112"/>
  <c r="O1611" i="112"/>
  <c r="M1611" i="112"/>
  <c r="S1610" i="112"/>
  <c r="N1610" i="112"/>
  <c r="R1610" i="112"/>
  <c r="Q1610" i="112"/>
  <c r="P1610" i="112"/>
  <c r="O1610" i="112"/>
  <c r="M1610" i="112"/>
  <c r="S1609" i="112"/>
  <c r="N1609" i="112"/>
  <c r="R1609" i="112"/>
  <c r="Q1609" i="112"/>
  <c r="P1609" i="112"/>
  <c r="O1609" i="112"/>
  <c r="M1609" i="112"/>
  <c r="S1608" i="112"/>
  <c r="N1608" i="112"/>
  <c r="R1608" i="112"/>
  <c r="Q1608" i="112"/>
  <c r="P1608" i="112"/>
  <c r="O1608" i="112"/>
  <c r="M1608" i="112"/>
  <c r="S1607" i="112"/>
  <c r="N1607" i="112"/>
  <c r="R1607" i="112"/>
  <c r="Q1607" i="112"/>
  <c r="P1607" i="112"/>
  <c r="O1607" i="112"/>
  <c r="M1607" i="112"/>
  <c r="S1606" i="112"/>
  <c r="N1606" i="112"/>
  <c r="R1606" i="112"/>
  <c r="Q1606" i="112"/>
  <c r="P1606" i="112"/>
  <c r="O1606" i="112"/>
  <c r="M1606" i="112"/>
  <c r="S1605" i="112"/>
  <c r="N1605" i="112"/>
  <c r="R1605" i="112"/>
  <c r="Q1605" i="112"/>
  <c r="P1605" i="112"/>
  <c r="O1605" i="112"/>
  <c r="M1605" i="112"/>
  <c r="S1604" i="112"/>
  <c r="N1604" i="112"/>
  <c r="R1604" i="112"/>
  <c r="Q1604" i="112"/>
  <c r="P1604" i="112"/>
  <c r="O1604" i="112"/>
  <c r="M1604" i="112"/>
  <c r="S1603" i="112"/>
  <c r="N1603" i="112"/>
  <c r="R1603" i="112"/>
  <c r="Q1603" i="112"/>
  <c r="P1603" i="112"/>
  <c r="O1603" i="112"/>
  <c r="M1603" i="112"/>
  <c r="S1602" i="112"/>
  <c r="N1602" i="112"/>
  <c r="R1602" i="112"/>
  <c r="Q1602" i="112"/>
  <c r="P1602" i="112"/>
  <c r="O1602" i="112"/>
  <c r="M1602" i="112"/>
  <c r="S1601" i="112"/>
  <c r="N1601" i="112"/>
  <c r="R1601" i="112"/>
  <c r="Q1601" i="112"/>
  <c r="P1601" i="112"/>
  <c r="O1601" i="112"/>
  <c r="M1601" i="112"/>
  <c r="S1600" i="112"/>
  <c r="N1600" i="112"/>
  <c r="R1600" i="112"/>
  <c r="Q1600" i="112"/>
  <c r="P1600" i="112"/>
  <c r="O1600" i="112"/>
  <c r="M1600" i="112"/>
  <c r="S1599" i="112"/>
  <c r="N1599" i="112"/>
  <c r="R1599" i="112"/>
  <c r="Q1599" i="112"/>
  <c r="P1599" i="112"/>
  <c r="O1599" i="112"/>
  <c r="M1599" i="112"/>
  <c r="S1598" i="112"/>
  <c r="N1598" i="112"/>
  <c r="R1598" i="112"/>
  <c r="Q1598" i="112"/>
  <c r="P1598" i="112"/>
  <c r="O1598" i="112"/>
  <c r="M1598" i="112"/>
  <c r="S1597" i="112"/>
  <c r="N1597" i="112"/>
  <c r="R1597" i="112"/>
  <c r="Q1597" i="112"/>
  <c r="P1597" i="112"/>
  <c r="O1597" i="112"/>
  <c r="M1597" i="112"/>
  <c r="S1596" i="112"/>
  <c r="N1596" i="112"/>
  <c r="R1596" i="112"/>
  <c r="Q1596" i="112"/>
  <c r="P1596" i="112"/>
  <c r="O1596" i="112"/>
  <c r="M1596" i="112"/>
  <c r="S1595" i="112"/>
  <c r="N1595" i="112"/>
  <c r="R1595" i="112"/>
  <c r="Q1595" i="112"/>
  <c r="P1595" i="112"/>
  <c r="O1595" i="112"/>
  <c r="M1595" i="112"/>
  <c r="S1594" i="112"/>
  <c r="N1594" i="112"/>
  <c r="R1594" i="112"/>
  <c r="Q1594" i="112"/>
  <c r="P1594" i="112"/>
  <c r="O1594" i="112"/>
  <c r="M1594" i="112"/>
  <c r="S1593" i="112"/>
  <c r="N1593" i="112"/>
  <c r="R1593" i="112"/>
  <c r="Q1593" i="112"/>
  <c r="P1593" i="112"/>
  <c r="O1593" i="112"/>
  <c r="M1593" i="112"/>
  <c r="S1592" i="112"/>
  <c r="N1592" i="112"/>
  <c r="R1592" i="112"/>
  <c r="Q1592" i="112"/>
  <c r="P1592" i="112"/>
  <c r="O1592" i="112"/>
  <c r="M1592" i="112"/>
  <c r="S1591" i="112"/>
  <c r="N1591" i="112"/>
  <c r="R1591" i="112"/>
  <c r="Q1591" i="112"/>
  <c r="P1591" i="112"/>
  <c r="O1591" i="112"/>
  <c r="M1591" i="112"/>
  <c r="S1590" i="112"/>
  <c r="N1590" i="112"/>
  <c r="R1590" i="112"/>
  <c r="Q1590" i="112"/>
  <c r="P1590" i="112"/>
  <c r="O1590" i="112"/>
  <c r="M1590" i="112"/>
  <c r="S1589" i="112"/>
  <c r="N1589" i="112"/>
  <c r="R1589" i="112"/>
  <c r="Q1589" i="112"/>
  <c r="P1589" i="112"/>
  <c r="O1589" i="112"/>
  <c r="M1589" i="112"/>
  <c r="S1588" i="112"/>
  <c r="N1588" i="112"/>
  <c r="R1588" i="112"/>
  <c r="Q1588" i="112"/>
  <c r="P1588" i="112"/>
  <c r="O1588" i="112"/>
  <c r="M1588" i="112"/>
  <c r="S1587" i="112"/>
  <c r="N1587" i="112"/>
  <c r="R1587" i="112"/>
  <c r="Q1587" i="112"/>
  <c r="P1587" i="112"/>
  <c r="O1587" i="112"/>
  <c r="M1587" i="112"/>
  <c r="S1586" i="112"/>
  <c r="N1586" i="112"/>
  <c r="R1586" i="112"/>
  <c r="Q1586" i="112"/>
  <c r="P1586" i="112"/>
  <c r="O1586" i="112"/>
  <c r="M1586" i="112"/>
  <c r="S1585" i="112"/>
  <c r="N1585" i="112"/>
  <c r="R1585" i="112"/>
  <c r="Q1585" i="112"/>
  <c r="P1585" i="112"/>
  <c r="O1585" i="112"/>
  <c r="M1585" i="112"/>
  <c r="S1584" i="112"/>
  <c r="N1584" i="112"/>
  <c r="R1584" i="112"/>
  <c r="Q1584" i="112"/>
  <c r="P1584" i="112"/>
  <c r="O1584" i="112"/>
  <c r="M1584" i="112"/>
  <c r="S1583" i="112"/>
  <c r="N1583" i="112"/>
  <c r="R1583" i="112"/>
  <c r="Q1583" i="112"/>
  <c r="P1583" i="112"/>
  <c r="O1583" i="112"/>
  <c r="M1583" i="112"/>
  <c r="S1582" i="112"/>
  <c r="N1582" i="112"/>
  <c r="R1582" i="112"/>
  <c r="Q1582" i="112"/>
  <c r="P1582" i="112"/>
  <c r="O1582" i="112"/>
  <c r="M1582" i="112"/>
  <c r="S1581" i="112"/>
  <c r="N1581" i="112"/>
  <c r="R1581" i="112"/>
  <c r="Q1581" i="112"/>
  <c r="P1581" i="112"/>
  <c r="O1581" i="112"/>
  <c r="M1581" i="112"/>
  <c r="S1580" i="112"/>
  <c r="N1580" i="112"/>
  <c r="R1580" i="112"/>
  <c r="Q1580" i="112"/>
  <c r="P1580" i="112"/>
  <c r="O1580" i="112"/>
  <c r="M1580" i="112"/>
  <c r="S1579" i="112"/>
  <c r="N1579" i="112"/>
  <c r="R1579" i="112"/>
  <c r="Q1579" i="112"/>
  <c r="P1579" i="112"/>
  <c r="O1579" i="112"/>
  <c r="M1579" i="112"/>
  <c r="S1578" i="112"/>
  <c r="N1578" i="112"/>
  <c r="R1578" i="112"/>
  <c r="Q1578" i="112"/>
  <c r="P1578" i="112"/>
  <c r="O1578" i="112"/>
  <c r="M1578" i="112"/>
  <c r="S1577" i="112"/>
  <c r="N1577" i="112"/>
  <c r="R1577" i="112"/>
  <c r="Q1577" i="112"/>
  <c r="P1577" i="112"/>
  <c r="O1577" i="112"/>
  <c r="M1577" i="112"/>
  <c r="S1576" i="112"/>
  <c r="N1576" i="112"/>
  <c r="R1576" i="112"/>
  <c r="Q1576" i="112"/>
  <c r="P1576" i="112"/>
  <c r="O1576" i="112"/>
  <c r="M1576" i="112"/>
  <c r="S1575" i="112"/>
  <c r="N1575" i="112"/>
  <c r="R1575" i="112"/>
  <c r="Q1575" i="112"/>
  <c r="P1575" i="112"/>
  <c r="O1575" i="112"/>
  <c r="M1575" i="112"/>
  <c r="S1574" i="112"/>
  <c r="N1574" i="112"/>
  <c r="R1574" i="112"/>
  <c r="Q1574" i="112"/>
  <c r="P1574" i="112"/>
  <c r="O1574" i="112"/>
  <c r="M1574" i="112"/>
  <c r="S1573" i="112"/>
  <c r="N1573" i="112"/>
  <c r="R1573" i="112"/>
  <c r="Q1573" i="112"/>
  <c r="P1573" i="112"/>
  <c r="O1573" i="112"/>
  <c r="M1573" i="112"/>
  <c r="S1572" i="112"/>
  <c r="N1572" i="112"/>
  <c r="R1572" i="112"/>
  <c r="Q1572" i="112"/>
  <c r="P1572" i="112"/>
  <c r="O1572" i="112"/>
  <c r="M1572" i="112"/>
  <c r="S1571" i="112"/>
  <c r="N1571" i="112"/>
  <c r="R1571" i="112"/>
  <c r="Q1571" i="112"/>
  <c r="P1571" i="112"/>
  <c r="O1571" i="112"/>
  <c r="M1571" i="112"/>
  <c r="S1570" i="112"/>
  <c r="N1570" i="112"/>
  <c r="R1570" i="112"/>
  <c r="Q1570" i="112"/>
  <c r="P1570" i="112"/>
  <c r="O1570" i="112"/>
  <c r="M1570" i="112"/>
  <c r="S1569" i="112"/>
  <c r="N1569" i="112"/>
  <c r="R1569" i="112"/>
  <c r="Q1569" i="112"/>
  <c r="P1569" i="112"/>
  <c r="O1569" i="112"/>
  <c r="M1569" i="112"/>
  <c r="S1568" i="112"/>
  <c r="N1568" i="112"/>
  <c r="R1568" i="112"/>
  <c r="Q1568" i="112"/>
  <c r="P1568" i="112"/>
  <c r="O1568" i="112"/>
  <c r="M1568" i="112"/>
  <c r="S1567" i="112"/>
  <c r="N1567" i="112"/>
  <c r="R1567" i="112"/>
  <c r="Q1567" i="112"/>
  <c r="P1567" i="112"/>
  <c r="O1567" i="112"/>
  <c r="M1567" i="112"/>
  <c r="S1566" i="112"/>
  <c r="N1566" i="112"/>
  <c r="R1566" i="112"/>
  <c r="Q1566" i="112"/>
  <c r="P1566" i="112"/>
  <c r="O1566" i="112"/>
  <c r="M1566" i="112"/>
  <c r="S1565" i="112"/>
  <c r="N1565" i="112"/>
  <c r="R1565" i="112"/>
  <c r="Q1565" i="112"/>
  <c r="P1565" i="112"/>
  <c r="O1565" i="112"/>
  <c r="M1565" i="112"/>
  <c r="S1564" i="112"/>
  <c r="N1564" i="112"/>
  <c r="R1564" i="112"/>
  <c r="Q1564" i="112"/>
  <c r="P1564" i="112"/>
  <c r="O1564" i="112"/>
  <c r="M1564" i="112"/>
  <c r="S1563" i="112"/>
  <c r="N1563" i="112"/>
  <c r="R1563" i="112"/>
  <c r="Q1563" i="112"/>
  <c r="P1563" i="112"/>
  <c r="O1563" i="112"/>
  <c r="M1563" i="112"/>
  <c r="S1562" i="112"/>
  <c r="N1562" i="112"/>
  <c r="R1562" i="112"/>
  <c r="Q1562" i="112"/>
  <c r="P1562" i="112"/>
  <c r="O1562" i="112"/>
  <c r="M1562" i="112"/>
  <c r="S1561" i="112"/>
  <c r="N1561" i="112"/>
  <c r="R1561" i="112"/>
  <c r="Q1561" i="112"/>
  <c r="P1561" i="112"/>
  <c r="O1561" i="112"/>
  <c r="M1561" i="112"/>
  <c r="S1560" i="112"/>
  <c r="N1560" i="112"/>
  <c r="R1560" i="112"/>
  <c r="Q1560" i="112"/>
  <c r="P1560" i="112"/>
  <c r="O1560" i="112"/>
  <c r="M1560" i="112"/>
  <c r="S1559" i="112"/>
  <c r="N1559" i="112"/>
  <c r="R1559" i="112"/>
  <c r="Q1559" i="112"/>
  <c r="P1559" i="112"/>
  <c r="O1559" i="112"/>
  <c r="M1559" i="112"/>
  <c r="S1558" i="112"/>
  <c r="N1558" i="112"/>
  <c r="R1558" i="112"/>
  <c r="Q1558" i="112"/>
  <c r="P1558" i="112"/>
  <c r="O1558" i="112"/>
  <c r="M1558" i="112"/>
  <c r="S1557" i="112"/>
  <c r="N1557" i="112"/>
  <c r="R1557" i="112"/>
  <c r="Q1557" i="112"/>
  <c r="P1557" i="112"/>
  <c r="O1557" i="112"/>
  <c r="M1557" i="112"/>
  <c r="S1556" i="112"/>
  <c r="N1556" i="112"/>
  <c r="R1556" i="112"/>
  <c r="Q1556" i="112"/>
  <c r="P1556" i="112"/>
  <c r="O1556" i="112"/>
  <c r="M1556" i="112"/>
  <c r="S1555" i="112"/>
  <c r="N1555" i="112"/>
  <c r="R1555" i="112"/>
  <c r="Q1555" i="112"/>
  <c r="P1555" i="112"/>
  <c r="O1555" i="112"/>
  <c r="M1555" i="112"/>
  <c r="S1554" i="112"/>
  <c r="N1554" i="112"/>
  <c r="R1554" i="112"/>
  <c r="Q1554" i="112"/>
  <c r="P1554" i="112"/>
  <c r="O1554" i="112"/>
  <c r="M1554" i="112"/>
  <c r="S1553" i="112"/>
  <c r="N1553" i="112"/>
  <c r="R1553" i="112"/>
  <c r="Q1553" i="112"/>
  <c r="P1553" i="112"/>
  <c r="O1553" i="112"/>
  <c r="M1553" i="112"/>
  <c r="S1552" i="112"/>
  <c r="N1552" i="112"/>
  <c r="R1552" i="112"/>
  <c r="Q1552" i="112"/>
  <c r="P1552" i="112"/>
  <c r="O1552" i="112"/>
  <c r="M1552" i="112"/>
  <c r="S1551" i="112"/>
  <c r="N1551" i="112"/>
  <c r="R1551" i="112"/>
  <c r="Q1551" i="112"/>
  <c r="P1551" i="112"/>
  <c r="O1551" i="112"/>
  <c r="M1551" i="112"/>
  <c r="S1550" i="112"/>
  <c r="N1550" i="112"/>
  <c r="R1550" i="112"/>
  <c r="Q1550" i="112"/>
  <c r="P1550" i="112"/>
  <c r="O1550" i="112"/>
  <c r="M1550" i="112"/>
  <c r="S1549" i="112"/>
  <c r="N1549" i="112"/>
  <c r="R1549" i="112"/>
  <c r="Q1549" i="112"/>
  <c r="P1549" i="112"/>
  <c r="O1549" i="112"/>
  <c r="M1549" i="112"/>
  <c r="S1548" i="112"/>
  <c r="N1548" i="112"/>
  <c r="R1548" i="112"/>
  <c r="Q1548" i="112"/>
  <c r="P1548" i="112"/>
  <c r="O1548" i="112"/>
  <c r="M1548" i="112"/>
  <c r="S1547" i="112"/>
  <c r="N1547" i="112"/>
  <c r="R1547" i="112"/>
  <c r="Q1547" i="112"/>
  <c r="P1547" i="112"/>
  <c r="O1547" i="112"/>
  <c r="M1547" i="112"/>
  <c r="S1546" i="112"/>
  <c r="N1546" i="112"/>
  <c r="R1546" i="112"/>
  <c r="Q1546" i="112"/>
  <c r="P1546" i="112"/>
  <c r="O1546" i="112"/>
  <c r="M1546" i="112"/>
  <c r="S1545" i="112"/>
  <c r="N1545" i="112"/>
  <c r="R1545" i="112"/>
  <c r="Q1545" i="112"/>
  <c r="P1545" i="112"/>
  <c r="O1545" i="112"/>
  <c r="M1545" i="112"/>
  <c r="S1544" i="112"/>
  <c r="N1544" i="112"/>
  <c r="R1544" i="112"/>
  <c r="Q1544" i="112"/>
  <c r="P1544" i="112"/>
  <c r="O1544" i="112"/>
  <c r="M1544" i="112"/>
  <c r="S1543" i="112"/>
  <c r="N1543" i="112"/>
  <c r="R1543" i="112"/>
  <c r="Q1543" i="112"/>
  <c r="P1543" i="112"/>
  <c r="O1543" i="112"/>
  <c r="M1543" i="112"/>
  <c r="S1542" i="112"/>
  <c r="N1542" i="112"/>
  <c r="R1542" i="112"/>
  <c r="Q1542" i="112"/>
  <c r="P1542" i="112"/>
  <c r="O1542" i="112"/>
  <c r="M1542" i="112"/>
  <c r="S1541" i="112"/>
  <c r="N1541" i="112"/>
  <c r="R1541" i="112"/>
  <c r="Q1541" i="112"/>
  <c r="P1541" i="112"/>
  <c r="O1541" i="112"/>
  <c r="M1541" i="112"/>
  <c r="S1540" i="112"/>
  <c r="N1540" i="112"/>
  <c r="R1540" i="112"/>
  <c r="Q1540" i="112"/>
  <c r="P1540" i="112"/>
  <c r="O1540" i="112"/>
  <c r="M1540" i="112"/>
  <c r="S1539" i="112"/>
  <c r="N1539" i="112"/>
  <c r="R1539" i="112"/>
  <c r="Q1539" i="112"/>
  <c r="P1539" i="112"/>
  <c r="O1539" i="112"/>
  <c r="M1539" i="112"/>
  <c r="S1538" i="112"/>
  <c r="N1538" i="112"/>
  <c r="R1538" i="112"/>
  <c r="Q1538" i="112"/>
  <c r="P1538" i="112"/>
  <c r="O1538" i="112"/>
  <c r="M1538" i="112"/>
  <c r="S1537" i="112"/>
  <c r="N1537" i="112"/>
  <c r="R1537" i="112"/>
  <c r="Q1537" i="112"/>
  <c r="P1537" i="112"/>
  <c r="O1537" i="112"/>
  <c r="M1537" i="112"/>
  <c r="S1536" i="112"/>
  <c r="N1536" i="112"/>
  <c r="R1536" i="112"/>
  <c r="Q1536" i="112"/>
  <c r="P1536" i="112"/>
  <c r="O1536" i="112"/>
  <c r="M1536" i="112"/>
  <c r="S1535" i="112"/>
  <c r="N1535" i="112"/>
  <c r="R1535" i="112"/>
  <c r="Q1535" i="112"/>
  <c r="P1535" i="112"/>
  <c r="O1535" i="112"/>
  <c r="M1535" i="112"/>
  <c r="S1534" i="112"/>
  <c r="N1534" i="112"/>
  <c r="R1534" i="112"/>
  <c r="Q1534" i="112"/>
  <c r="P1534" i="112"/>
  <c r="O1534" i="112"/>
  <c r="M1534" i="112"/>
  <c r="S1533" i="112"/>
  <c r="N1533" i="112"/>
  <c r="R1533" i="112"/>
  <c r="Q1533" i="112"/>
  <c r="P1533" i="112"/>
  <c r="O1533" i="112"/>
  <c r="M1533" i="112"/>
  <c r="S1532" i="112"/>
  <c r="N1532" i="112"/>
  <c r="R1532" i="112"/>
  <c r="Q1532" i="112"/>
  <c r="P1532" i="112"/>
  <c r="O1532" i="112"/>
  <c r="M1532" i="112"/>
  <c r="S1531" i="112"/>
  <c r="N1531" i="112"/>
  <c r="R1531" i="112"/>
  <c r="Q1531" i="112"/>
  <c r="P1531" i="112"/>
  <c r="O1531" i="112"/>
  <c r="M1531" i="112"/>
  <c r="S1530" i="112"/>
  <c r="N1530" i="112"/>
  <c r="R1530" i="112"/>
  <c r="Q1530" i="112"/>
  <c r="P1530" i="112"/>
  <c r="O1530" i="112"/>
  <c r="M1530" i="112"/>
  <c r="S1529" i="112"/>
  <c r="N1529" i="112"/>
  <c r="R1529" i="112"/>
  <c r="Q1529" i="112"/>
  <c r="P1529" i="112"/>
  <c r="O1529" i="112"/>
  <c r="M1529" i="112"/>
  <c r="S1528" i="112"/>
  <c r="N1528" i="112"/>
  <c r="R1528" i="112"/>
  <c r="Q1528" i="112"/>
  <c r="P1528" i="112"/>
  <c r="O1528" i="112"/>
  <c r="M1528" i="112"/>
  <c r="S1527" i="112"/>
  <c r="N1527" i="112"/>
  <c r="R1527" i="112"/>
  <c r="Q1527" i="112"/>
  <c r="P1527" i="112"/>
  <c r="O1527" i="112"/>
  <c r="M1527" i="112"/>
  <c r="S1526" i="112"/>
  <c r="N1526" i="112"/>
  <c r="R1526" i="112"/>
  <c r="Q1526" i="112"/>
  <c r="P1526" i="112"/>
  <c r="O1526" i="112"/>
  <c r="M1526" i="112"/>
  <c r="S1525" i="112"/>
  <c r="N1525" i="112"/>
  <c r="R1525" i="112"/>
  <c r="Q1525" i="112"/>
  <c r="P1525" i="112"/>
  <c r="O1525" i="112"/>
  <c r="M1525" i="112"/>
  <c r="S1524" i="112"/>
  <c r="N1524" i="112"/>
  <c r="R1524" i="112"/>
  <c r="Q1524" i="112"/>
  <c r="P1524" i="112"/>
  <c r="O1524" i="112"/>
  <c r="M1524" i="112"/>
  <c r="S1523" i="112"/>
  <c r="N1523" i="112"/>
  <c r="R1523" i="112"/>
  <c r="Q1523" i="112"/>
  <c r="P1523" i="112"/>
  <c r="O1523" i="112"/>
  <c r="M1523" i="112"/>
  <c r="S1522" i="112"/>
  <c r="N1522" i="112"/>
  <c r="R1522" i="112"/>
  <c r="Q1522" i="112"/>
  <c r="P1522" i="112"/>
  <c r="O1522" i="112"/>
  <c r="M1522" i="112"/>
  <c r="S1521" i="112"/>
  <c r="N1521" i="112"/>
  <c r="R1521" i="112"/>
  <c r="Q1521" i="112"/>
  <c r="P1521" i="112"/>
  <c r="O1521" i="112"/>
  <c r="M1521" i="112"/>
  <c r="S1520" i="112"/>
  <c r="N1520" i="112"/>
  <c r="R1520" i="112"/>
  <c r="Q1520" i="112"/>
  <c r="P1520" i="112"/>
  <c r="O1520" i="112"/>
  <c r="M1520" i="112"/>
  <c r="S1519" i="112"/>
  <c r="N1519" i="112"/>
  <c r="R1519" i="112"/>
  <c r="Q1519" i="112"/>
  <c r="P1519" i="112"/>
  <c r="O1519" i="112"/>
  <c r="M1519" i="112"/>
  <c r="S1518" i="112"/>
  <c r="N1518" i="112"/>
  <c r="R1518" i="112"/>
  <c r="Q1518" i="112"/>
  <c r="P1518" i="112"/>
  <c r="O1518" i="112"/>
  <c r="M1518" i="112"/>
  <c r="S1517" i="112"/>
  <c r="N1517" i="112"/>
  <c r="R1517" i="112"/>
  <c r="Q1517" i="112"/>
  <c r="P1517" i="112"/>
  <c r="O1517" i="112"/>
  <c r="M1517" i="112"/>
  <c r="S1516" i="112"/>
  <c r="N1516" i="112"/>
  <c r="R1516" i="112"/>
  <c r="Q1516" i="112"/>
  <c r="P1516" i="112"/>
  <c r="O1516" i="112"/>
  <c r="M1516" i="112"/>
  <c r="S1515" i="112"/>
  <c r="N1515" i="112"/>
  <c r="R1515" i="112"/>
  <c r="Q1515" i="112"/>
  <c r="P1515" i="112"/>
  <c r="O1515" i="112"/>
  <c r="M1515" i="112"/>
  <c r="S1514" i="112"/>
  <c r="N1514" i="112"/>
  <c r="R1514" i="112"/>
  <c r="Q1514" i="112"/>
  <c r="P1514" i="112"/>
  <c r="O1514" i="112"/>
  <c r="M1514" i="112"/>
  <c r="S1513" i="112"/>
  <c r="N1513" i="112"/>
  <c r="R1513" i="112"/>
  <c r="Q1513" i="112"/>
  <c r="P1513" i="112"/>
  <c r="O1513" i="112"/>
  <c r="M1513" i="112"/>
  <c r="S1512" i="112"/>
  <c r="N1512" i="112"/>
  <c r="R1512" i="112"/>
  <c r="Q1512" i="112"/>
  <c r="P1512" i="112"/>
  <c r="O1512" i="112"/>
  <c r="M1512" i="112"/>
  <c r="S1511" i="112"/>
  <c r="N1511" i="112"/>
  <c r="R1511" i="112"/>
  <c r="Q1511" i="112"/>
  <c r="P1511" i="112"/>
  <c r="O1511" i="112"/>
  <c r="M1511" i="112"/>
  <c r="S1510" i="112"/>
  <c r="N1510" i="112"/>
  <c r="R1510" i="112"/>
  <c r="Q1510" i="112"/>
  <c r="P1510" i="112"/>
  <c r="O1510" i="112"/>
  <c r="M1510" i="112"/>
  <c r="S1509" i="112"/>
  <c r="N1509" i="112"/>
  <c r="R1509" i="112"/>
  <c r="Q1509" i="112"/>
  <c r="P1509" i="112"/>
  <c r="O1509" i="112"/>
  <c r="M1509" i="112"/>
  <c r="S1508" i="112"/>
  <c r="N1508" i="112"/>
  <c r="R1508" i="112"/>
  <c r="Q1508" i="112"/>
  <c r="P1508" i="112"/>
  <c r="O1508" i="112"/>
  <c r="M1508" i="112"/>
  <c r="S1507" i="112"/>
  <c r="N1507" i="112"/>
  <c r="R1507" i="112"/>
  <c r="Q1507" i="112"/>
  <c r="P1507" i="112"/>
  <c r="O1507" i="112"/>
  <c r="M1507" i="112"/>
  <c r="S1506" i="112"/>
  <c r="N1506" i="112"/>
  <c r="R1506" i="112"/>
  <c r="Q1506" i="112"/>
  <c r="P1506" i="112"/>
  <c r="O1506" i="112"/>
  <c r="M1506" i="112"/>
  <c r="S1505" i="112"/>
  <c r="N1505" i="112"/>
  <c r="R1505" i="112"/>
  <c r="Q1505" i="112"/>
  <c r="P1505" i="112"/>
  <c r="O1505" i="112"/>
  <c r="M1505" i="112"/>
  <c r="S1504" i="112"/>
  <c r="N1504" i="112"/>
  <c r="R1504" i="112"/>
  <c r="Q1504" i="112"/>
  <c r="P1504" i="112"/>
  <c r="O1504" i="112"/>
  <c r="M1504" i="112"/>
  <c r="S1503" i="112"/>
  <c r="N1503" i="112"/>
  <c r="R1503" i="112"/>
  <c r="Q1503" i="112"/>
  <c r="P1503" i="112"/>
  <c r="O1503" i="112"/>
  <c r="M1503" i="112"/>
  <c r="S1502" i="112"/>
  <c r="N1502" i="112"/>
  <c r="R1502" i="112"/>
  <c r="Q1502" i="112"/>
  <c r="P1502" i="112"/>
  <c r="O1502" i="112"/>
  <c r="M1502" i="112"/>
  <c r="S1501" i="112"/>
  <c r="N1501" i="112"/>
  <c r="R1501" i="112"/>
  <c r="Q1501" i="112"/>
  <c r="P1501" i="112"/>
  <c r="O1501" i="112"/>
  <c r="M1501" i="112"/>
  <c r="S1500" i="112"/>
  <c r="N1500" i="112"/>
  <c r="R1500" i="112"/>
  <c r="Q1500" i="112"/>
  <c r="P1500" i="112"/>
  <c r="O1500" i="112"/>
  <c r="M1500" i="112"/>
  <c r="S1499" i="112"/>
  <c r="N1499" i="112"/>
  <c r="R1499" i="112"/>
  <c r="Q1499" i="112"/>
  <c r="P1499" i="112"/>
  <c r="O1499" i="112"/>
  <c r="M1499" i="112"/>
  <c r="S1498" i="112"/>
  <c r="N1498" i="112"/>
  <c r="R1498" i="112"/>
  <c r="Q1498" i="112"/>
  <c r="P1498" i="112"/>
  <c r="O1498" i="112"/>
  <c r="M1498" i="112"/>
  <c r="S1497" i="112"/>
  <c r="N1497" i="112"/>
  <c r="R1497" i="112"/>
  <c r="Q1497" i="112"/>
  <c r="P1497" i="112"/>
  <c r="O1497" i="112"/>
  <c r="M1497" i="112"/>
  <c r="S1496" i="112"/>
  <c r="N1496" i="112"/>
  <c r="R1496" i="112"/>
  <c r="Q1496" i="112"/>
  <c r="P1496" i="112"/>
  <c r="O1496" i="112"/>
  <c r="M1496" i="112"/>
  <c r="S1495" i="112"/>
  <c r="N1495" i="112"/>
  <c r="R1495" i="112"/>
  <c r="Q1495" i="112"/>
  <c r="P1495" i="112"/>
  <c r="O1495" i="112"/>
  <c r="M1495" i="112"/>
  <c r="S1494" i="112"/>
  <c r="N1494" i="112"/>
  <c r="R1494" i="112"/>
  <c r="Q1494" i="112"/>
  <c r="P1494" i="112"/>
  <c r="O1494" i="112"/>
  <c r="M1494" i="112"/>
  <c r="S1493" i="112"/>
  <c r="N1493" i="112"/>
  <c r="R1493" i="112"/>
  <c r="Q1493" i="112"/>
  <c r="P1493" i="112"/>
  <c r="O1493" i="112"/>
  <c r="M1493" i="112"/>
  <c r="S1492" i="112"/>
  <c r="N1492" i="112"/>
  <c r="R1492" i="112"/>
  <c r="Q1492" i="112"/>
  <c r="P1492" i="112"/>
  <c r="O1492" i="112"/>
  <c r="M1492" i="112"/>
  <c r="S1491" i="112"/>
  <c r="N1491" i="112"/>
  <c r="R1491" i="112"/>
  <c r="Q1491" i="112"/>
  <c r="P1491" i="112"/>
  <c r="O1491" i="112"/>
  <c r="M1491" i="112"/>
  <c r="S1490" i="112"/>
  <c r="N1490" i="112"/>
  <c r="R1490" i="112"/>
  <c r="Q1490" i="112"/>
  <c r="P1490" i="112"/>
  <c r="O1490" i="112"/>
  <c r="M1490" i="112"/>
  <c r="S1489" i="112"/>
  <c r="N1489" i="112"/>
  <c r="R1489" i="112"/>
  <c r="Q1489" i="112"/>
  <c r="P1489" i="112"/>
  <c r="O1489" i="112"/>
  <c r="M1489" i="112"/>
  <c r="S1488" i="112"/>
  <c r="N1488" i="112"/>
  <c r="R1488" i="112"/>
  <c r="Q1488" i="112"/>
  <c r="P1488" i="112"/>
  <c r="O1488" i="112"/>
  <c r="M1488" i="112"/>
  <c r="S1487" i="112"/>
  <c r="N1487" i="112"/>
  <c r="R1487" i="112"/>
  <c r="Q1487" i="112"/>
  <c r="P1487" i="112"/>
  <c r="O1487" i="112"/>
  <c r="M1487" i="112"/>
  <c r="S1486" i="112"/>
  <c r="N1486" i="112"/>
  <c r="R1486" i="112"/>
  <c r="Q1486" i="112"/>
  <c r="P1486" i="112"/>
  <c r="O1486" i="112"/>
  <c r="M1486" i="112"/>
  <c r="S1485" i="112"/>
  <c r="N1485" i="112"/>
  <c r="R1485" i="112"/>
  <c r="Q1485" i="112"/>
  <c r="P1485" i="112"/>
  <c r="O1485" i="112"/>
  <c r="M1485" i="112"/>
  <c r="S1484" i="112"/>
  <c r="N1484" i="112"/>
  <c r="R1484" i="112"/>
  <c r="Q1484" i="112"/>
  <c r="P1484" i="112"/>
  <c r="O1484" i="112"/>
  <c r="M1484" i="112"/>
  <c r="S1483" i="112"/>
  <c r="N1483" i="112"/>
  <c r="R1483" i="112"/>
  <c r="Q1483" i="112"/>
  <c r="P1483" i="112"/>
  <c r="O1483" i="112"/>
  <c r="M1483" i="112"/>
  <c r="S1482" i="112"/>
  <c r="N1482" i="112"/>
  <c r="R1482" i="112"/>
  <c r="Q1482" i="112"/>
  <c r="P1482" i="112"/>
  <c r="O1482" i="112"/>
  <c r="M1482" i="112"/>
  <c r="S1481" i="112"/>
  <c r="N1481" i="112"/>
  <c r="R1481" i="112"/>
  <c r="Q1481" i="112"/>
  <c r="P1481" i="112"/>
  <c r="O1481" i="112"/>
  <c r="M1481" i="112"/>
  <c r="S1480" i="112"/>
  <c r="N1480" i="112"/>
  <c r="R1480" i="112"/>
  <c r="Q1480" i="112"/>
  <c r="P1480" i="112"/>
  <c r="O1480" i="112"/>
  <c r="M1480" i="112"/>
  <c r="S1479" i="112"/>
  <c r="N1479" i="112"/>
  <c r="R1479" i="112"/>
  <c r="Q1479" i="112"/>
  <c r="P1479" i="112"/>
  <c r="O1479" i="112"/>
  <c r="M1479" i="112"/>
  <c r="S1478" i="112"/>
  <c r="N1478" i="112"/>
  <c r="R1478" i="112"/>
  <c r="Q1478" i="112"/>
  <c r="P1478" i="112"/>
  <c r="O1478" i="112"/>
  <c r="M1478" i="112"/>
  <c r="S1477" i="112"/>
  <c r="N1477" i="112"/>
  <c r="R1477" i="112"/>
  <c r="Q1477" i="112"/>
  <c r="P1477" i="112"/>
  <c r="O1477" i="112"/>
  <c r="M1477" i="112"/>
  <c r="S1476" i="112"/>
  <c r="N1476" i="112"/>
  <c r="R1476" i="112"/>
  <c r="Q1476" i="112"/>
  <c r="P1476" i="112"/>
  <c r="O1476" i="112"/>
  <c r="M1476" i="112"/>
  <c r="S1475" i="112"/>
  <c r="N1475" i="112"/>
  <c r="R1475" i="112"/>
  <c r="Q1475" i="112"/>
  <c r="P1475" i="112"/>
  <c r="O1475" i="112"/>
  <c r="M1475" i="112"/>
  <c r="S1474" i="112"/>
  <c r="N1474" i="112"/>
  <c r="R1474" i="112"/>
  <c r="Q1474" i="112"/>
  <c r="P1474" i="112"/>
  <c r="O1474" i="112"/>
  <c r="M1474" i="112"/>
  <c r="S1473" i="112"/>
  <c r="N1473" i="112"/>
  <c r="R1473" i="112"/>
  <c r="Q1473" i="112"/>
  <c r="P1473" i="112"/>
  <c r="O1473" i="112"/>
  <c r="M1473" i="112"/>
  <c r="S1472" i="112"/>
  <c r="N1472" i="112"/>
  <c r="R1472" i="112"/>
  <c r="Q1472" i="112"/>
  <c r="P1472" i="112"/>
  <c r="O1472" i="112"/>
  <c r="M1472" i="112"/>
  <c r="S1471" i="112"/>
  <c r="N1471" i="112"/>
  <c r="R1471" i="112"/>
  <c r="Q1471" i="112"/>
  <c r="P1471" i="112"/>
  <c r="O1471" i="112"/>
  <c r="M1471" i="112"/>
  <c r="S1470" i="112"/>
  <c r="N1470" i="112"/>
  <c r="R1470" i="112"/>
  <c r="Q1470" i="112"/>
  <c r="P1470" i="112"/>
  <c r="O1470" i="112"/>
  <c r="M1470" i="112"/>
  <c r="S1469" i="112"/>
  <c r="N1469" i="112"/>
  <c r="R1469" i="112"/>
  <c r="Q1469" i="112"/>
  <c r="P1469" i="112"/>
  <c r="O1469" i="112"/>
  <c r="M1469" i="112"/>
  <c r="S1468" i="112"/>
  <c r="N1468" i="112"/>
  <c r="R1468" i="112"/>
  <c r="Q1468" i="112"/>
  <c r="P1468" i="112"/>
  <c r="O1468" i="112"/>
  <c r="M1468" i="112"/>
  <c r="S1467" i="112"/>
  <c r="N1467" i="112"/>
  <c r="R1467" i="112"/>
  <c r="Q1467" i="112"/>
  <c r="P1467" i="112"/>
  <c r="O1467" i="112"/>
  <c r="M1467" i="112"/>
  <c r="S1466" i="112"/>
  <c r="N1466" i="112"/>
  <c r="R1466" i="112"/>
  <c r="Q1466" i="112"/>
  <c r="P1466" i="112"/>
  <c r="O1466" i="112"/>
  <c r="M1466" i="112"/>
  <c r="S1465" i="112"/>
  <c r="N1465" i="112"/>
  <c r="R1465" i="112"/>
  <c r="Q1465" i="112"/>
  <c r="P1465" i="112"/>
  <c r="O1465" i="112"/>
  <c r="M1465" i="112"/>
  <c r="S1464" i="112"/>
  <c r="N1464" i="112"/>
  <c r="R1464" i="112"/>
  <c r="Q1464" i="112"/>
  <c r="P1464" i="112"/>
  <c r="O1464" i="112"/>
  <c r="M1464" i="112"/>
  <c r="S1463" i="112"/>
  <c r="N1463" i="112"/>
  <c r="R1463" i="112"/>
  <c r="Q1463" i="112"/>
  <c r="P1463" i="112"/>
  <c r="O1463" i="112"/>
  <c r="M1463" i="112"/>
  <c r="S1462" i="112"/>
  <c r="N1462" i="112"/>
  <c r="R1462" i="112"/>
  <c r="Q1462" i="112"/>
  <c r="P1462" i="112"/>
  <c r="O1462" i="112"/>
  <c r="M1462" i="112"/>
  <c r="S1461" i="112"/>
  <c r="N1461" i="112"/>
  <c r="R1461" i="112"/>
  <c r="Q1461" i="112"/>
  <c r="P1461" i="112"/>
  <c r="O1461" i="112"/>
  <c r="M1461" i="112"/>
  <c r="S1460" i="112"/>
  <c r="N1460" i="112"/>
  <c r="R1460" i="112"/>
  <c r="Q1460" i="112"/>
  <c r="P1460" i="112"/>
  <c r="O1460" i="112"/>
  <c r="M1460" i="112"/>
  <c r="S1459" i="112"/>
  <c r="N1459" i="112"/>
  <c r="R1459" i="112"/>
  <c r="Q1459" i="112"/>
  <c r="P1459" i="112"/>
  <c r="O1459" i="112"/>
  <c r="M1459" i="112"/>
  <c r="S1458" i="112"/>
  <c r="N1458" i="112"/>
  <c r="R1458" i="112"/>
  <c r="Q1458" i="112"/>
  <c r="P1458" i="112"/>
  <c r="O1458" i="112"/>
  <c r="M1458" i="112"/>
  <c r="S1457" i="112"/>
  <c r="N1457" i="112"/>
  <c r="R1457" i="112"/>
  <c r="Q1457" i="112"/>
  <c r="P1457" i="112"/>
  <c r="O1457" i="112"/>
  <c r="M1457" i="112"/>
  <c r="S1456" i="112"/>
  <c r="N1456" i="112"/>
  <c r="R1456" i="112"/>
  <c r="Q1456" i="112"/>
  <c r="P1456" i="112"/>
  <c r="O1456" i="112"/>
  <c r="M1456" i="112"/>
  <c r="S1455" i="112"/>
  <c r="N1455" i="112"/>
  <c r="R1455" i="112"/>
  <c r="Q1455" i="112"/>
  <c r="P1455" i="112"/>
  <c r="O1455" i="112"/>
  <c r="M1455" i="112"/>
  <c r="S1454" i="112"/>
  <c r="N1454" i="112"/>
  <c r="R1454" i="112"/>
  <c r="Q1454" i="112"/>
  <c r="P1454" i="112"/>
  <c r="O1454" i="112"/>
  <c r="M1454" i="112"/>
  <c r="S1453" i="112"/>
  <c r="N1453" i="112"/>
  <c r="R1453" i="112"/>
  <c r="Q1453" i="112"/>
  <c r="P1453" i="112"/>
  <c r="O1453" i="112"/>
  <c r="M1453" i="112"/>
  <c r="S1452" i="112"/>
  <c r="N1452" i="112"/>
  <c r="R1452" i="112"/>
  <c r="Q1452" i="112"/>
  <c r="P1452" i="112"/>
  <c r="O1452" i="112"/>
  <c r="M1452" i="112"/>
  <c r="S1451" i="112"/>
  <c r="N1451" i="112"/>
  <c r="R1451" i="112"/>
  <c r="Q1451" i="112"/>
  <c r="P1451" i="112"/>
  <c r="O1451" i="112"/>
  <c r="M1451" i="112"/>
  <c r="S1450" i="112"/>
  <c r="N1450" i="112"/>
  <c r="R1450" i="112"/>
  <c r="Q1450" i="112"/>
  <c r="P1450" i="112"/>
  <c r="O1450" i="112"/>
  <c r="M1450" i="112"/>
  <c r="S1449" i="112"/>
  <c r="N1449" i="112"/>
  <c r="R1449" i="112"/>
  <c r="Q1449" i="112"/>
  <c r="P1449" i="112"/>
  <c r="O1449" i="112"/>
  <c r="M1449" i="112"/>
  <c r="S1448" i="112"/>
  <c r="N1448" i="112"/>
  <c r="R1448" i="112"/>
  <c r="Q1448" i="112"/>
  <c r="P1448" i="112"/>
  <c r="O1448" i="112"/>
  <c r="M1448" i="112"/>
  <c r="S1447" i="112"/>
  <c r="N1447" i="112"/>
  <c r="R1447" i="112"/>
  <c r="Q1447" i="112"/>
  <c r="P1447" i="112"/>
  <c r="O1447" i="112"/>
  <c r="M1447" i="112"/>
  <c r="S1446" i="112"/>
  <c r="N1446" i="112"/>
  <c r="R1446" i="112"/>
  <c r="Q1446" i="112"/>
  <c r="P1446" i="112"/>
  <c r="O1446" i="112"/>
  <c r="M1446" i="112"/>
  <c r="S1445" i="112"/>
  <c r="N1445" i="112"/>
  <c r="R1445" i="112"/>
  <c r="Q1445" i="112"/>
  <c r="P1445" i="112"/>
  <c r="O1445" i="112"/>
  <c r="M1445" i="112"/>
  <c r="S1444" i="112"/>
  <c r="N1444" i="112"/>
  <c r="R1444" i="112"/>
  <c r="Q1444" i="112"/>
  <c r="P1444" i="112"/>
  <c r="O1444" i="112"/>
  <c r="M1444" i="112"/>
  <c r="S1443" i="112"/>
  <c r="N1443" i="112"/>
  <c r="R1443" i="112"/>
  <c r="Q1443" i="112"/>
  <c r="P1443" i="112"/>
  <c r="O1443" i="112"/>
  <c r="M1443" i="112"/>
  <c r="S1442" i="112"/>
  <c r="N1442" i="112"/>
  <c r="R1442" i="112"/>
  <c r="Q1442" i="112"/>
  <c r="P1442" i="112"/>
  <c r="O1442" i="112"/>
  <c r="M1442" i="112"/>
  <c r="S1441" i="112"/>
  <c r="N1441" i="112"/>
  <c r="R1441" i="112"/>
  <c r="Q1441" i="112"/>
  <c r="P1441" i="112"/>
  <c r="O1441" i="112"/>
  <c r="M1441" i="112"/>
  <c r="S1440" i="112"/>
  <c r="N1440" i="112"/>
  <c r="R1440" i="112"/>
  <c r="Q1440" i="112"/>
  <c r="P1440" i="112"/>
  <c r="O1440" i="112"/>
  <c r="M1440" i="112"/>
  <c r="S1439" i="112"/>
  <c r="N1439" i="112"/>
  <c r="R1439" i="112"/>
  <c r="Q1439" i="112"/>
  <c r="P1439" i="112"/>
  <c r="O1439" i="112"/>
  <c r="M1439" i="112"/>
  <c r="S1438" i="112"/>
  <c r="N1438" i="112"/>
  <c r="R1438" i="112"/>
  <c r="Q1438" i="112"/>
  <c r="P1438" i="112"/>
  <c r="O1438" i="112"/>
  <c r="M1438" i="112"/>
  <c r="S1437" i="112"/>
  <c r="N1437" i="112"/>
  <c r="R1437" i="112"/>
  <c r="Q1437" i="112"/>
  <c r="P1437" i="112"/>
  <c r="O1437" i="112"/>
  <c r="M1437" i="112"/>
  <c r="S1436" i="112"/>
  <c r="N1436" i="112"/>
  <c r="R1436" i="112"/>
  <c r="Q1436" i="112"/>
  <c r="P1436" i="112"/>
  <c r="O1436" i="112"/>
  <c r="M1436" i="112"/>
  <c r="S1435" i="112"/>
  <c r="N1435" i="112"/>
  <c r="R1435" i="112"/>
  <c r="Q1435" i="112"/>
  <c r="P1435" i="112"/>
  <c r="O1435" i="112"/>
  <c r="M1435" i="112"/>
  <c r="S1434" i="112"/>
  <c r="N1434" i="112"/>
  <c r="R1434" i="112"/>
  <c r="Q1434" i="112"/>
  <c r="P1434" i="112"/>
  <c r="O1434" i="112"/>
  <c r="M1434" i="112"/>
  <c r="S1433" i="112"/>
  <c r="N1433" i="112"/>
  <c r="R1433" i="112"/>
  <c r="Q1433" i="112"/>
  <c r="P1433" i="112"/>
  <c r="O1433" i="112"/>
  <c r="M1433" i="112"/>
  <c r="S1432" i="112"/>
  <c r="N1432" i="112"/>
  <c r="R1432" i="112"/>
  <c r="Q1432" i="112"/>
  <c r="P1432" i="112"/>
  <c r="O1432" i="112"/>
  <c r="M1432" i="112"/>
  <c r="S1431" i="112"/>
  <c r="N1431" i="112"/>
  <c r="R1431" i="112"/>
  <c r="Q1431" i="112"/>
  <c r="P1431" i="112"/>
  <c r="O1431" i="112"/>
  <c r="M1431" i="112"/>
  <c r="S1430" i="112"/>
  <c r="N1430" i="112"/>
  <c r="R1430" i="112"/>
  <c r="Q1430" i="112"/>
  <c r="P1430" i="112"/>
  <c r="O1430" i="112"/>
  <c r="M1430" i="112"/>
  <c r="S1429" i="112"/>
  <c r="N1429" i="112"/>
  <c r="R1429" i="112"/>
  <c r="Q1429" i="112"/>
  <c r="P1429" i="112"/>
  <c r="O1429" i="112"/>
  <c r="M1429" i="112"/>
  <c r="S1428" i="112"/>
  <c r="N1428" i="112"/>
  <c r="R1428" i="112"/>
  <c r="Q1428" i="112"/>
  <c r="P1428" i="112"/>
  <c r="O1428" i="112"/>
  <c r="M1428" i="112"/>
  <c r="S1427" i="112"/>
  <c r="N1427" i="112"/>
  <c r="R1427" i="112"/>
  <c r="Q1427" i="112"/>
  <c r="P1427" i="112"/>
  <c r="O1427" i="112"/>
  <c r="M1427" i="112"/>
  <c r="S1426" i="112"/>
  <c r="N1426" i="112"/>
  <c r="R1426" i="112"/>
  <c r="Q1426" i="112"/>
  <c r="P1426" i="112"/>
  <c r="O1426" i="112"/>
  <c r="M1426" i="112"/>
  <c r="S1425" i="112"/>
  <c r="N1425" i="112"/>
  <c r="R1425" i="112"/>
  <c r="Q1425" i="112"/>
  <c r="P1425" i="112"/>
  <c r="O1425" i="112"/>
  <c r="M1425" i="112"/>
  <c r="S1424" i="112"/>
  <c r="N1424" i="112"/>
  <c r="R1424" i="112"/>
  <c r="Q1424" i="112"/>
  <c r="P1424" i="112"/>
  <c r="O1424" i="112"/>
  <c r="M1424" i="112"/>
  <c r="S1423" i="112"/>
  <c r="N1423" i="112"/>
  <c r="R1423" i="112"/>
  <c r="Q1423" i="112"/>
  <c r="P1423" i="112"/>
  <c r="O1423" i="112"/>
  <c r="M1423" i="112"/>
  <c r="S1422" i="112"/>
  <c r="N1422" i="112"/>
  <c r="R1422" i="112"/>
  <c r="Q1422" i="112"/>
  <c r="P1422" i="112"/>
  <c r="O1422" i="112"/>
  <c r="M1422" i="112"/>
  <c r="S1421" i="112"/>
  <c r="N1421" i="112"/>
  <c r="R1421" i="112"/>
  <c r="Q1421" i="112"/>
  <c r="P1421" i="112"/>
  <c r="O1421" i="112"/>
  <c r="M1421" i="112"/>
  <c r="S1420" i="112"/>
  <c r="N1420" i="112"/>
  <c r="R1420" i="112"/>
  <c r="Q1420" i="112"/>
  <c r="P1420" i="112"/>
  <c r="O1420" i="112"/>
  <c r="M1420" i="112"/>
  <c r="S1419" i="112"/>
  <c r="N1419" i="112"/>
  <c r="R1419" i="112"/>
  <c r="Q1419" i="112"/>
  <c r="P1419" i="112"/>
  <c r="O1419" i="112"/>
  <c r="M1419" i="112"/>
  <c r="S1418" i="112"/>
  <c r="N1418" i="112"/>
  <c r="R1418" i="112"/>
  <c r="Q1418" i="112"/>
  <c r="P1418" i="112"/>
  <c r="O1418" i="112"/>
  <c r="M1418" i="112"/>
  <c r="S1417" i="112"/>
  <c r="N1417" i="112"/>
  <c r="R1417" i="112"/>
  <c r="Q1417" i="112"/>
  <c r="P1417" i="112"/>
  <c r="O1417" i="112"/>
  <c r="M1417" i="112"/>
  <c r="S1416" i="112"/>
  <c r="N1416" i="112"/>
  <c r="R1416" i="112"/>
  <c r="Q1416" i="112"/>
  <c r="P1416" i="112"/>
  <c r="O1416" i="112"/>
  <c r="M1416" i="112"/>
  <c r="S1415" i="112"/>
  <c r="N1415" i="112"/>
  <c r="R1415" i="112"/>
  <c r="Q1415" i="112"/>
  <c r="P1415" i="112"/>
  <c r="O1415" i="112"/>
  <c r="M1415" i="112"/>
  <c r="S1414" i="112"/>
  <c r="N1414" i="112"/>
  <c r="R1414" i="112"/>
  <c r="Q1414" i="112"/>
  <c r="P1414" i="112"/>
  <c r="O1414" i="112"/>
  <c r="M1414" i="112"/>
  <c r="S1413" i="112"/>
  <c r="N1413" i="112"/>
  <c r="R1413" i="112"/>
  <c r="Q1413" i="112"/>
  <c r="P1413" i="112"/>
  <c r="O1413" i="112"/>
  <c r="M1413" i="112"/>
  <c r="S1412" i="112"/>
  <c r="N1412" i="112"/>
  <c r="R1412" i="112"/>
  <c r="Q1412" i="112"/>
  <c r="P1412" i="112"/>
  <c r="O1412" i="112"/>
  <c r="M1412" i="112"/>
  <c r="S1411" i="112"/>
  <c r="N1411" i="112"/>
  <c r="R1411" i="112"/>
  <c r="Q1411" i="112"/>
  <c r="P1411" i="112"/>
  <c r="O1411" i="112"/>
  <c r="M1411" i="112"/>
  <c r="S1410" i="112"/>
  <c r="N1410" i="112"/>
  <c r="R1410" i="112"/>
  <c r="Q1410" i="112"/>
  <c r="P1410" i="112"/>
  <c r="O1410" i="112"/>
  <c r="M1410" i="112"/>
  <c r="S1409" i="112"/>
  <c r="N1409" i="112"/>
  <c r="R1409" i="112"/>
  <c r="Q1409" i="112"/>
  <c r="P1409" i="112"/>
  <c r="O1409" i="112"/>
  <c r="M1409" i="112"/>
  <c r="S1408" i="112"/>
  <c r="N1408" i="112"/>
  <c r="R1408" i="112"/>
  <c r="Q1408" i="112"/>
  <c r="P1408" i="112"/>
  <c r="O1408" i="112"/>
  <c r="M1408" i="112"/>
  <c r="S1407" i="112"/>
  <c r="N1407" i="112"/>
  <c r="R1407" i="112"/>
  <c r="Q1407" i="112"/>
  <c r="P1407" i="112"/>
  <c r="O1407" i="112"/>
  <c r="M1407" i="112"/>
  <c r="S1406" i="112"/>
  <c r="N1406" i="112"/>
  <c r="R1406" i="112"/>
  <c r="Q1406" i="112"/>
  <c r="P1406" i="112"/>
  <c r="O1406" i="112"/>
  <c r="M1406" i="112"/>
  <c r="S1405" i="112"/>
  <c r="N1405" i="112"/>
  <c r="R1405" i="112"/>
  <c r="Q1405" i="112"/>
  <c r="P1405" i="112"/>
  <c r="O1405" i="112"/>
  <c r="M1405" i="112"/>
  <c r="S1404" i="112"/>
  <c r="N1404" i="112"/>
  <c r="R1404" i="112"/>
  <c r="Q1404" i="112"/>
  <c r="P1404" i="112"/>
  <c r="O1404" i="112"/>
  <c r="M1404" i="112"/>
  <c r="S1403" i="112"/>
  <c r="N1403" i="112"/>
  <c r="R1403" i="112"/>
  <c r="Q1403" i="112"/>
  <c r="P1403" i="112"/>
  <c r="O1403" i="112"/>
  <c r="M1403" i="112"/>
  <c r="S1402" i="112"/>
  <c r="N1402" i="112"/>
  <c r="R1402" i="112"/>
  <c r="Q1402" i="112"/>
  <c r="P1402" i="112"/>
  <c r="O1402" i="112"/>
  <c r="M1402" i="112"/>
  <c r="S1401" i="112"/>
  <c r="N1401" i="112"/>
  <c r="R1401" i="112"/>
  <c r="Q1401" i="112"/>
  <c r="P1401" i="112"/>
  <c r="O1401" i="112"/>
  <c r="M1401" i="112"/>
  <c r="S1400" i="112"/>
  <c r="N1400" i="112"/>
  <c r="R1400" i="112"/>
  <c r="Q1400" i="112"/>
  <c r="P1400" i="112"/>
  <c r="O1400" i="112"/>
  <c r="M1400" i="112"/>
  <c r="S1399" i="112"/>
  <c r="N1399" i="112"/>
  <c r="R1399" i="112"/>
  <c r="Q1399" i="112"/>
  <c r="P1399" i="112"/>
  <c r="O1399" i="112"/>
  <c r="M1399" i="112"/>
  <c r="S1398" i="112"/>
  <c r="N1398" i="112"/>
  <c r="R1398" i="112"/>
  <c r="Q1398" i="112"/>
  <c r="P1398" i="112"/>
  <c r="O1398" i="112"/>
  <c r="M1398" i="112"/>
  <c r="S1397" i="112"/>
  <c r="N1397" i="112"/>
  <c r="R1397" i="112"/>
  <c r="Q1397" i="112"/>
  <c r="P1397" i="112"/>
  <c r="O1397" i="112"/>
  <c r="M1397" i="112"/>
  <c r="S1396" i="112"/>
  <c r="N1396" i="112"/>
  <c r="R1396" i="112"/>
  <c r="Q1396" i="112"/>
  <c r="P1396" i="112"/>
  <c r="O1396" i="112"/>
  <c r="M1396" i="112"/>
  <c r="S1395" i="112"/>
  <c r="N1395" i="112"/>
  <c r="R1395" i="112"/>
  <c r="Q1395" i="112"/>
  <c r="P1395" i="112"/>
  <c r="O1395" i="112"/>
  <c r="M1395" i="112"/>
  <c r="S1394" i="112"/>
  <c r="N1394" i="112"/>
  <c r="R1394" i="112"/>
  <c r="Q1394" i="112"/>
  <c r="P1394" i="112"/>
  <c r="O1394" i="112"/>
  <c r="M1394" i="112"/>
  <c r="S1393" i="112"/>
  <c r="N1393" i="112"/>
  <c r="R1393" i="112"/>
  <c r="Q1393" i="112"/>
  <c r="P1393" i="112"/>
  <c r="O1393" i="112"/>
  <c r="M1393" i="112"/>
  <c r="S1392" i="112"/>
  <c r="N1392" i="112"/>
  <c r="R1392" i="112"/>
  <c r="Q1392" i="112"/>
  <c r="P1392" i="112"/>
  <c r="O1392" i="112"/>
  <c r="M1392" i="112"/>
  <c r="S1391" i="112"/>
  <c r="N1391" i="112"/>
  <c r="R1391" i="112"/>
  <c r="Q1391" i="112"/>
  <c r="P1391" i="112"/>
  <c r="O1391" i="112"/>
  <c r="M1391" i="112"/>
  <c r="S1390" i="112"/>
  <c r="N1390" i="112"/>
  <c r="R1390" i="112"/>
  <c r="Q1390" i="112"/>
  <c r="P1390" i="112"/>
  <c r="O1390" i="112"/>
  <c r="M1390" i="112"/>
  <c r="S1389" i="112"/>
  <c r="N1389" i="112"/>
  <c r="R1389" i="112"/>
  <c r="Q1389" i="112"/>
  <c r="P1389" i="112"/>
  <c r="O1389" i="112"/>
  <c r="M1389" i="112"/>
  <c r="S1388" i="112"/>
  <c r="N1388" i="112"/>
  <c r="R1388" i="112"/>
  <c r="Q1388" i="112"/>
  <c r="P1388" i="112"/>
  <c r="O1388" i="112"/>
  <c r="M1388" i="112"/>
  <c r="S1387" i="112"/>
  <c r="N1387" i="112"/>
  <c r="R1387" i="112"/>
  <c r="Q1387" i="112"/>
  <c r="P1387" i="112"/>
  <c r="O1387" i="112"/>
  <c r="M1387" i="112"/>
  <c r="S1386" i="112"/>
  <c r="N1386" i="112"/>
  <c r="R1386" i="112"/>
  <c r="Q1386" i="112"/>
  <c r="P1386" i="112"/>
  <c r="O1386" i="112"/>
  <c r="M1386" i="112"/>
  <c r="S1385" i="112"/>
  <c r="N1385" i="112"/>
  <c r="R1385" i="112"/>
  <c r="Q1385" i="112"/>
  <c r="P1385" i="112"/>
  <c r="O1385" i="112"/>
  <c r="M1385" i="112"/>
  <c r="S1384" i="112"/>
  <c r="N1384" i="112"/>
  <c r="R1384" i="112"/>
  <c r="Q1384" i="112"/>
  <c r="P1384" i="112"/>
  <c r="O1384" i="112"/>
  <c r="M1384" i="112"/>
  <c r="S1383" i="112"/>
  <c r="N1383" i="112"/>
  <c r="R1383" i="112"/>
  <c r="Q1383" i="112"/>
  <c r="P1383" i="112"/>
  <c r="O1383" i="112"/>
  <c r="M1383" i="112"/>
  <c r="S1382" i="112"/>
  <c r="N1382" i="112"/>
  <c r="R1382" i="112"/>
  <c r="Q1382" i="112"/>
  <c r="P1382" i="112"/>
  <c r="O1382" i="112"/>
  <c r="M1382" i="112"/>
  <c r="S1381" i="112"/>
  <c r="N1381" i="112"/>
  <c r="R1381" i="112"/>
  <c r="Q1381" i="112"/>
  <c r="P1381" i="112"/>
  <c r="O1381" i="112"/>
  <c r="M1381" i="112"/>
  <c r="S1380" i="112"/>
  <c r="N1380" i="112"/>
  <c r="R1380" i="112"/>
  <c r="Q1380" i="112"/>
  <c r="P1380" i="112"/>
  <c r="O1380" i="112"/>
  <c r="M1380" i="112"/>
  <c r="S1379" i="112"/>
  <c r="N1379" i="112"/>
  <c r="R1379" i="112"/>
  <c r="Q1379" i="112"/>
  <c r="P1379" i="112"/>
  <c r="O1379" i="112"/>
  <c r="M1379" i="112"/>
  <c r="S1378" i="112"/>
  <c r="N1378" i="112"/>
  <c r="R1378" i="112"/>
  <c r="Q1378" i="112"/>
  <c r="P1378" i="112"/>
  <c r="O1378" i="112"/>
  <c r="M1378" i="112"/>
  <c r="S1377" i="112"/>
  <c r="N1377" i="112"/>
  <c r="R1377" i="112"/>
  <c r="Q1377" i="112"/>
  <c r="P1377" i="112"/>
  <c r="O1377" i="112"/>
  <c r="M1377" i="112"/>
  <c r="S1376" i="112"/>
  <c r="N1376" i="112"/>
  <c r="R1376" i="112"/>
  <c r="Q1376" i="112"/>
  <c r="P1376" i="112"/>
  <c r="O1376" i="112"/>
  <c r="M1376" i="112"/>
  <c r="S1375" i="112"/>
  <c r="N1375" i="112"/>
  <c r="R1375" i="112"/>
  <c r="Q1375" i="112"/>
  <c r="P1375" i="112"/>
  <c r="O1375" i="112"/>
  <c r="M1375" i="112"/>
  <c r="S1374" i="112"/>
  <c r="N1374" i="112"/>
  <c r="R1374" i="112"/>
  <c r="Q1374" i="112"/>
  <c r="P1374" i="112"/>
  <c r="O1374" i="112"/>
  <c r="M1374" i="112"/>
  <c r="S1373" i="112"/>
  <c r="N1373" i="112"/>
  <c r="R1373" i="112"/>
  <c r="Q1373" i="112"/>
  <c r="P1373" i="112"/>
  <c r="O1373" i="112"/>
  <c r="M1373" i="112"/>
  <c r="S1372" i="112"/>
  <c r="N1372" i="112"/>
  <c r="R1372" i="112"/>
  <c r="Q1372" i="112"/>
  <c r="P1372" i="112"/>
  <c r="O1372" i="112"/>
  <c r="M1372" i="112"/>
  <c r="S1371" i="112"/>
  <c r="N1371" i="112"/>
  <c r="R1371" i="112"/>
  <c r="Q1371" i="112"/>
  <c r="P1371" i="112"/>
  <c r="O1371" i="112"/>
  <c r="M1371" i="112"/>
  <c r="S1370" i="112"/>
  <c r="N1370" i="112"/>
  <c r="R1370" i="112"/>
  <c r="Q1370" i="112"/>
  <c r="P1370" i="112"/>
  <c r="O1370" i="112"/>
  <c r="M1370" i="112"/>
  <c r="S1369" i="112"/>
  <c r="N1369" i="112"/>
  <c r="R1369" i="112"/>
  <c r="Q1369" i="112"/>
  <c r="P1369" i="112"/>
  <c r="O1369" i="112"/>
  <c r="M1369" i="112"/>
  <c r="S1368" i="112"/>
  <c r="N1368" i="112"/>
  <c r="R1368" i="112"/>
  <c r="Q1368" i="112"/>
  <c r="P1368" i="112"/>
  <c r="O1368" i="112"/>
  <c r="M1368" i="112"/>
  <c r="S1367" i="112"/>
  <c r="N1367" i="112"/>
  <c r="R1367" i="112"/>
  <c r="Q1367" i="112"/>
  <c r="P1367" i="112"/>
  <c r="O1367" i="112"/>
  <c r="M1367" i="112"/>
  <c r="S1366" i="112"/>
  <c r="N1366" i="112"/>
  <c r="R1366" i="112"/>
  <c r="Q1366" i="112"/>
  <c r="P1366" i="112"/>
  <c r="O1366" i="112"/>
  <c r="M1366" i="112"/>
  <c r="S1365" i="112"/>
  <c r="N1365" i="112"/>
  <c r="R1365" i="112"/>
  <c r="Q1365" i="112"/>
  <c r="P1365" i="112"/>
  <c r="O1365" i="112"/>
  <c r="M1365" i="112"/>
  <c r="S1364" i="112"/>
  <c r="N1364" i="112"/>
  <c r="R1364" i="112"/>
  <c r="Q1364" i="112"/>
  <c r="P1364" i="112"/>
  <c r="O1364" i="112"/>
  <c r="M1364" i="112"/>
  <c r="S1363" i="112"/>
  <c r="N1363" i="112"/>
  <c r="R1363" i="112"/>
  <c r="Q1363" i="112"/>
  <c r="P1363" i="112"/>
  <c r="O1363" i="112"/>
  <c r="M1363" i="112"/>
  <c r="S1362" i="112"/>
  <c r="N1362" i="112"/>
  <c r="R1362" i="112"/>
  <c r="Q1362" i="112"/>
  <c r="P1362" i="112"/>
  <c r="O1362" i="112"/>
  <c r="M1362" i="112"/>
  <c r="S1361" i="112"/>
  <c r="N1361" i="112"/>
  <c r="R1361" i="112"/>
  <c r="Q1361" i="112"/>
  <c r="P1361" i="112"/>
  <c r="O1361" i="112"/>
  <c r="M1361" i="112"/>
  <c r="S1360" i="112"/>
  <c r="N1360" i="112"/>
  <c r="R1360" i="112"/>
  <c r="Q1360" i="112"/>
  <c r="P1360" i="112"/>
  <c r="O1360" i="112"/>
  <c r="M1360" i="112"/>
  <c r="S1359" i="112"/>
  <c r="N1359" i="112"/>
  <c r="R1359" i="112"/>
  <c r="Q1359" i="112"/>
  <c r="P1359" i="112"/>
  <c r="O1359" i="112"/>
  <c r="M1359" i="112"/>
  <c r="S1358" i="112"/>
  <c r="N1358" i="112"/>
  <c r="R1358" i="112"/>
  <c r="Q1358" i="112"/>
  <c r="P1358" i="112"/>
  <c r="O1358" i="112"/>
  <c r="M1358" i="112"/>
  <c r="S1357" i="112"/>
  <c r="N1357" i="112"/>
  <c r="R1357" i="112"/>
  <c r="Q1357" i="112"/>
  <c r="P1357" i="112"/>
  <c r="O1357" i="112"/>
  <c r="M1357" i="112"/>
  <c r="S1356" i="112"/>
  <c r="N1356" i="112"/>
  <c r="R1356" i="112"/>
  <c r="Q1356" i="112"/>
  <c r="P1356" i="112"/>
  <c r="O1356" i="112"/>
  <c r="M1356" i="112"/>
  <c r="S1355" i="112"/>
  <c r="N1355" i="112"/>
  <c r="R1355" i="112"/>
  <c r="Q1355" i="112"/>
  <c r="P1355" i="112"/>
  <c r="O1355" i="112"/>
  <c r="M1355" i="112"/>
  <c r="S1354" i="112"/>
  <c r="N1354" i="112"/>
  <c r="R1354" i="112"/>
  <c r="Q1354" i="112"/>
  <c r="P1354" i="112"/>
  <c r="O1354" i="112"/>
  <c r="M1354" i="112"/>
  <c r="S1353" i="112"/>
  <c r="N1353" i="112"/>
  <c r="R1353" i="112"/>
  <c r="Q1353" i="112"/>
  <c r="P1353" i="112"/>
  <c r="O1353" i="112"/>
  <c r="M1353" i="112"/>
  <c r="S1352" i="112"/>
  <c r="N1352" i="112"/>
  <c r="R1352" i="112"/>
  <c r="Q1352" i="112"/>
  <c r="P1352" i="112"/>
  <c r="O1352" i="112"/>
  <c r="M1352" i="112"/>
  <c r="S1351" i="112"/>
  <c r="N1351" i="112"/>
  <c r="R1351" i="112"/>
  <c r="Q1351" i="112"/>
  <c r="P1351" i="112"/>
  <c r="O1351" i="112"/>
  <c r="M1351" i="112"/>
  <c r="S1350" i="112"/>
  <c r="N1350" i="112"/>
  <c r="R1350" i="112"/>
  <c r="Q1350" i="112"/>
  <c r="P1350" i="112"/>
  <c r="O1350" i="112"/>
  <c r="M1350" i="112"/>
  <c r="S1349" i="112"/>
  <c r="N1349" i="112"/>
  <c r="R1349" i="112"/>
  <c r="Q1349" i="112"/>
  <c r="P1349" i="112"/>
  <c r="O1349" i="112"/>
  <c r="M1349" i="112"/>
  <c r="S1348" i="112"/>
  <c r="N1348" i="112"/>
  <c r="R1348" i="112"/>
  <c r="Q1348" i="112"/>
  <c r="P1348" i="112"/>
  <c r="O1348" i="112"/>
  <c r="M1348" i="112"/>
  <c r="S1347" i="112"/>
  <c r="N1347" i="112"/>
  <c r="R1347" i="112"/>
  <c r="Q1347" i="112"/>
  <c r="P1347" i="112"/>
  <c r="O1347" i="112"/>
  <c r="M1347" i="112"/>
  <c r="S1346" i="112"/>
  <c r="N1346" i="112"/>
  <c r="R1346" i="112"/>
  <c r="Q1346" i="112"/>
  <c r="P1346" i="112"/>
  <c r="O1346" i="112"/>
  <c r="M1346" i="112"/>
  <c r="S1345" i="112"/>
  <c r="N1345" i="112"/>
  <c r="R1345" i="112"/>
  <c r="Q1345" i="112"/>
  <c r="P1345" i="112"/>
  <c r="O1345" i="112"/>
  <c r="M1345" i="112"/>
  <c r="S1344" i="112"/>
  <c r="N1344" i="112"/>
  <c r="R1344" i="112"/>
  <c r="Q1344" i="112"/>
  <c r="P1344" i="112"/>
  <c r="O1344" i="112"/>
  <c r="M1344" i="112"/>
  <c r="S1343" i="112"/>
  <c r="N1343" i="112"/>
  <c r="R1343" i="112"/>
  <c r="Q1343" i="112"/>
  <c r="P1343" i="112"/>
  <c r="O1343" i="112"/>
  <c r="M1343" i="112"/>
  <c r="S1342" i="112"/>
  <c r="N1342" i="112"/>
  <c r="R1342" i="112"/>
  <c r="Q1342" i="112"/>
  <c r="P1342" i="112"/>
  <c r="O1342" i="112"/>
  <c r="M1342" i="112"/>
  <c r="S1341" i="112"/>
  <c r="N1341" i="112"/>
  <c r="R1341" i="112"/>
  <c r="Q1341" i="112"/>
  <c r="P1341" i="112"/>
  <c r="O1341" i="112"/>
  <c r="M1341" i="112"/>
  <c r="S1340" i="112"/>
  <c r="N1340" i="112"/>
  <c r="R1340" i="112"/>
  <c r="Q1340" i="112"/>
  <c r="P1340" i="112"/>
  <c r="O1340" i="112"/>
  <c r="M1340" i="112"/>
  <c r="S1339" i="112"/>
  <c r="N1339" i="112"/>
  <c r="R1339" i="112"/>
  <c r="Q1339" i="112"/>
  <c r="P1339" i="112"/>
  <c r="O1339" i="112"/>
  <c r="M1339" i="112"/>
  <c r="S1338" i="112"/>
  <c r="N1338" i="112"/>
  <c r="R1338" i="112"/>
  <c r="Q1338" i="112"/>
  <c r="P1338" i="112"/>
  <c r="O1338" i="112"/>
  <c r="M1338" i="112"/>
  <c r="S1337" i="112"/>
  <c r="N1337" i="112"/>
  <c r="R1337" i="112"/>
  <c r="Q1337" i="112"/>
  <c r="P1337" i="112"/>
  <c r="O1337" i="112"/>
  <c r="M1337" i="112"/>
  <c r="S1336" i="112"/>
  <c r="N1336" i="112"/>
  <c r="R1336" i="112"/>
  <c r="Q1336" i="112"/>
  <c r="P1336" i="112"/>
  <c r="O1336" i="112"/>
  <c r="M1336" i="112"/>
  <c r="S1335" i="112"/>
  <c r="N1335" i="112"/>
  <c r="R1335" i="112"/>
  <c r="Q1335" i="112"/>
  <c r="P1335" i="112"/>
  <c r="O1335" i="112"/>
  <c r="M1335" i="112"/>
  <c r="S1334" i="112"/>
  <c r="N1334" i="112"/>
  <c r="R1334" i="112"/>
  <c r="Q1334" i="112"/>
  <c r="P1334" i="112"/>
  <c r="O1334" i="112"/>
  <c r="M1334" i="112"/>
  <c r="S1333" i="112"/>
  <c r="N1333" i="112"/>
  <c r="R1333" i="112"/>
  <c r="Q1333" i="112"/>
  <c r="P1333" i="112"/>
  <c r="O1333" i="112"/>
  <c r="M1333" i="112"/>
  <c r="S1332" i="112"/>
  <c r="N1332" i="112"/>
  <c r="R1332" i="112"/>
  <c r="Q1332" i="112"/>
  <c r="P1332" i="112"/>
  <c r="O1332" i="112"/>
  <c r="M1332" i="112"/>
  <c r="S1331" i="112"/>
  <c r="N1331" i="112"/>
  <c r="R1331" i="112"/>
  <c r="Q1331" i="112"/>
  <c r="P1331" i="112"/>
  <c r="O1331" i="112"/>
  <c r="M1331" i="112"/>
  <c r="S1330" i="112"/>
  <c r="N1330" i="112"/>
  <c r="R1330" i="112"/>
  <c r="Q1330" i="112"/>
  <c r="P1330" i="112"/>
  <c r="O1330" i="112"/>
  <c r="M1330" i="112"/>
  <c r="S1329" i="112"/>
  <c r="N1329" i="112"/>
  <c r="R1329" i="112"/>
  <c r="Q1329" i="112"/>
  <c r="P1329" i="112"/>
  <c r="O1329" i="112"/>
  <c r="M1329" i="112"/>
  <c r="S1328" i="112"/>
  <c r="N1328" i="112"/>
  <c r="R1328" i="112"/>
  <c r="Q1328" i="112"/>
  <c r="P1328" i="112"/>
  <c r="O1328" i="112"/>
  <c r="M1328" i="112"/>
  <c r="S1327" i="112"/>
  <c r="N1327" i="112"/>
  <c r="R1327" i="112"/>
  <c r="Q1327" i="112"/>
  <c r="P1327" i="112"/>
  <c r="O1327" i="112"/>
  <c r="M1327" i="112"/>
  <c r="S1326" i="112"/>
  <c r="N1326" i="112"/>
  <c r="R1326" i="112"/>
  <c r="Q1326" i="112"/>
  <c r="P1326" i="112"/>
  <c r="O1326" i="112"/>
  <c r="M1326" i="112"/>
  <c r="S1325" i="112"/>
  <c r="N1325" i="112"/>
  <c r="R1325" i="112"/>
  <c r="Q1325" i="112"/>
  <c r="P1325" i="112"/>
  <c r="O1325" i="112"/>
  <c r="M1325" i="112"/>
  <c r="S1324" i="112"/>
  <c r="N1324" i="112"/>
  <c r="R1324" i="112"/>
  <c r="Q1324" i="112"/>
  <c r="P1324" i="112"/>
  <c r="O1324" i="112"/>
  <c r="M1324" i="112"/>
  <c r="S1323" i="112"/>
  <c r="N1323" i="112"/>
  <c r="R1323" i="112"/>
  <c r="Q1323" i="112"/>
  <c r="P1323" i="112"/>
  <c r="O1323" i="112"/>
  <c r="M1323" i="112"/>
  <c r="S1322" i="112"/>
  <c r="N1322" i="112"/>
  <c r="R1322" i="112"/>
  <c r="Q1322" i="112"/>
  <c r="P1322" i="112"/>
  <c r="O1322" i="112"/>
  <c r="M1322" i="112"/>
  <c r="S1321" i="112"/>
  <c r="N1321" i="112"/>
  <c r="R1321" i="112"/>
  <c r="Q1321" i="112"/>
  <c r="P1321" i="112"/>
  <c r="O1321" i="112"/>
  <c r="M1321" i="112"/>
  <c r="S1320" i="112"/>
  <c r="N1320" i="112"/>
  <c r="R1320" i="112"/>
  <c r="Q1320" i="112"/>
  <c r="P1320" i="112"/>
  <c r="O1320" i="112"/>
  <c r="M1320" i="112"/>
  <c r="S1319" i="112"/>
  <c r="N1319" i="112"/>
  <c r="R1319" i="112"/>
  <c r="Q1319" i="112"/>
  <c r="P1319" i="112"/>
  <c r="O1319" i="112"/>
  <c r="M1319" i="112"/>
  <c r="S1318" i="112"/>
  <c r="N1318" i="112"/>
  <c r="R1318" i="112"/>
  <c r="Q1318" i="112"/>
  <c r="P1318" i="112"/>
  <c r="O1318" i="112"/>
  <c r="M1318" i="112"/>
  <c r="S1317" i="112"/>
  <c r="N1317" i="112"/>
  <c r="R1317" i="112"/>
  <c r="Q1317" i="112"/>
  <c r="P1317" i="112"/>
  <c r="O1317" i="112"/>
  <c r="M1317" i="112"/>
  <c r="S1316" i="112"/>
  <c r="N1316" i="112"/>
  <c r="R1316" i="112"/>
  <c r="Q1316" i="112"/>
  <c r="P1316" i="112"/>
  <c r="O1316" i="112"/>
  <c r="M1316" i="112"/>
  <c r="S1315" i="112"/>
  <c r="N1315" i="112"/>
  <c r="R1315" i="112"/>
  <c r="Q1315" i="112"/>
  <c r="P1315" i="112"/>
  <c r="O1315" i="112"/>
  <c r="M1315" i="112"/>
  <c r="S1314" i="112"/>
  <c r="N1314" i="112"/>
  <c r="R1314" i="112"/>
  <c r="Q1314" i="112"/>
  <c r="P1314" i="112"/>
  <c r="O1314" i="112"/>
  <c r="M1314" i="112"/>
  <c r="S1313" i="112"/>
  <c r="N1313" i="112"/>
  <c r="R1313" i="112"/>
  <c r="Q1313" i="112"/>
  <c r="P1313" i="112"/>
  <c r="O1313" i="112"/>
  <c r="M1313" i="112"/>
  <c r="S1312" i="112"/>
  <c r="N1312" i="112"/>
  <c r="R1312" i="112"/>
  <c r="Q1312" i="112"/>
  <c r="P1312" i="112"/>
  <c r="O1312" i="112"/>
  <c r="M1312" i="112"/>
  <c r="S1311" i="112"/>
  <c r="N1311" i="112"/>
  <c r="R1311" i="112"/>
  <c r="Q1311" i="112"/>
  <c r="P1311" i="112"/>
  <c r="O1311" i="112"/>
  <c r="M1311" i="112"/>
  <c r="S1310" i="112"/>
  <c r="N1310" i="112"/>
  <c r="R1310" i="112"/>
  <c r="Q1310" i="112"/>
  <c r="P1310" i="112"/>
  <c r="O1310" i="112"/>
  <c r="M1310" i="112"/>
  <c r="S1309" i="112"/>
  <c r="N1309" i="112"/>
  <c r="R1309" i="112"/>
  <c r="Q1309" i="112"/>
  <c r="P1309" i="112"/>
  <c r="O1309" i="112"/>
  <c r="M1309" i="112"/>
  <c r="S1308" i="112"/>
  <c r="N1308" i="112"/>
  <c r="R1308" i="112"/>
  <c r="Q1308" i="112"/>
  <c r="P1308" i="112"/>
  <c r="O1308" i="112"/>
  <c r="M1308" i="112"/>
  <c r="S1307" i="112"/>
  <c r="N1307" i="112"/>
  <c r="R1307" i="112"/>
  <c r="Q1307" i="112"/>
  <c r="P1307" i="112"/>
  <c r="O1307" i="112"/>
  <c r="M1307" i="112"/>
  <c r="S1306" i="112"/>
  <c r="N1306" i="112"/>
  <c r="R1306" i="112"/>
  <c r="Q1306" i="112"/>
  <c r="P1306" i="112"/>
  <c r="O1306" i="112"/>
  <c r="M1306" i="112"/>
  <c r="S1305" i="112"/>
  <c r="N1305" i="112"/>
  <c r="R1305" i="112"/>
  <c r="Q1305" i="112"/>
  <c r="P1305" i="112"/>
  <c r="O1305" i="112"/>
  <c r="M1305" i="112"/>
  <c r="S1304" i="112"/>
  <c r="N1304" i="112"/>
  <c r="R1304" i="112"/>
  <c r="Q1304" i="112"/>
  <c r="P1304" i="112"/>
  <c r="O1304" i="112"/>
  <c r="M1304" i="112"/>
  <c r="S1303" i="112"/>
  <c r="N1303" i="112"/>
  <c r="R1303" i="112"/>
  <c r="Q1303" i="112"/>
  <c r="P1303" i="112"/>
  <c r="O1303" i="112"/>
  <c r="M1303" i="112"/>
  <c r="S1302" i="112"/>
  <c r="N1302" i="112"/>
  <c r="R1302" i="112"/>
  <c r="Q1302" i="112"/>
  <c r="P1302" i="112"/>
  <c r="O1302" i="112"/>
  <c r="M1302" i="112"/>
  <c r="S1301" i="112"/>
  <c r="N1301" i="112"/>
  <c r="R1301" i="112"/>
  <c r="Q1301" i="112"/>
  <c r="P1301" i="112"/>
  <c r="O1301" i="112"/>
  <c r="M1301" i="112"/>
  <c r="S1300" i="112"/>
  <c r="N1300" i="112"/>
  <c r="R1300" i="112"/>
  <c r="Q1300" i="112"/>
  <c r="P1300" i="112"/>
  <c r="O1300" i="112"/>
  <c r="M1300" i="112"/>
  <c r="S1299" i="112"/>
  <c r="N1299" i="112"/>
  <c r="R1299" i="112"/>
  <c r="Q1299" i="112"/>
  <c r="P1299" i="112"/>
  <c r="O1299" i="112"/>
  <c r="M1299" i="112"/>
  <c r="S1298" i="112"/>
  <c r="N1298" i="112"/>
  <c r="R1298" i="112"/>
  <c r="Q1298" i="112"/>
  <c r="P1298" i="112"/>
  <c r="O1298" i="112"/>
  <c r="M1298" i="112"/>
  <c r="S1297" i="112"/>
  <c r="N1297" i="112"/>
  <c r="R1297" i="112"/>
  <c r="Q1297" i="112"/>
  <c r="P1297" i="112"/>
  <c r="O1297" i="112"/>
  <c r="M1297" i="112"/>
  <c r="S1296" i="112"/>
  <c r="N1296" i="112"/>
  <c r="R1296" i="112"/>
  <c r="Q1296" i="112"/>
  <c r="P1296" i="112"/>
  <c r="O1296" i="112"/>
  <c r="M1296" i="112"/>
  <c r="S1295" i="112"/>
  <c r="N1295" i="112"/>
  <c r="R1295" i="112"/>
  <c r="Q1295" i="112"/>
  <c r="P1295" i="112"/>
  <c r="O1295" i="112"/>
  <c r="M1295" i="112"/>
  <c r="S1294" i="112"/>
  <c r="N1294" i="112"/>
  <c r="R1294" i="112"/>
  <c r="Q1294" i="112"/>
  <c r="P1294" i="112"/>
  <c r="O1294" i="112"/>
  <c r="M1294" i="112"/>
  <c r="S1293" i="112"/>
  <c r="N1293" i="112"/>
  <c r="R1293" i="112"/>
  <c r="Q1293" i="112"/>
  <c r="P1293" i="112"/>
  <c r="O1293" i="112"/>
  <c r="M1293" i="112"/>
  <c r="S1292" i="112"/>
  <c r="N1292" i="112"/>
  <c r="R1292" i="112"/>
  <c r="Q1292" i="112"/>
  <c r="P1292" i="112"/>
  <c r="O1292" i="112"/>
  <c r="M1292" i="112"/>
  <c r="S1291" i="112"/>
  <c r="N1291" i="112"/>
  <c r="R1291" i="112"/>
  <c r="Q1291" i="112"/>
  <c r="P1291" i="112"/>
  <c r="O1291" i="112"/>
  <c r="M1291" i="112"/>
  <c r="S1290" i="112"/>
  <c r="N1290" i="112"/>
  <c r="R1290" i="112"/>
  <c r="Q1290" i="112"/>
  <c r="P1290" i="112"/>
  <c r="O1290" i="112"/>
  <c r="M1290" i="112"/>
  <c r="S1289" i="112"/>
  <c r="N1289" i="112"/>
  <c r="R1289" i="112"/>
  <c r="Q1289" i="112"/>
  <c r="P1289" i="112"/>
  <c r="O1289" i="112"/>
  <c r="M1289" i="112"/>
  <c r="S1288" i="112"/>
  <c r="N1288" i="112"/>
  <c r="R1288" i="112"/>
  <c r="Q1288" i="112"/>
  <c r="P1288" i="112"/>
  <c r="O1288" i="112"/>
  <c r="M1288" i="112"/>
  <c r="S1287" i="112"/>
  <c r="N1287" i="112"/>
  <c r="R1287" i="112"/>
  <c r="Q1287" i="112"/>
  <c r="P1287" i="112"/>
  <c r="O1287" i="112"/>
  <c r="M1287" i="112"/>
  <c r="S1286" i="112"/>
  <c r="N1286" i="112"/>
  <c r="R1286" i="112"/>
  <c r="Q1286" i="112"/>
  <c r="P1286" i="112"/>
  <c r="O1286" i="112"/>
  <c r="M1286" i="112"/>
  <c r="S1285" i="112"/>
  <c r="N1285" i="112"/>
  <c r="R1285" i="112"/>
  <c r="Q1285" i="112"/>
  <c r="P1285" i="112"/>
  <c r="O1285" i="112"/>
  <c r="M1285" i="112"/>
  <c r="S1284" i="112"/>
  <c r="N1284" i="112"/>
  <c r="R1284" i="112"/>
  <c r="Q1284" i="112"/>
  <c r="P1284" i="112"/>
  <c r="O1284" i="112"/>
  <c r="M1284" i="112"/>
  <c r="S1283" i="112"/>
  <c r="N1283" i="112"/>
  <c r="R1283" i="112"/>
  <c r="Q1283" i="112"/>
  <c r="P1283" i="112"/>
  <c r="O1283" i="112"/>
  <c r="M1283" i="112"/>
  <c r="S1282" i="112"/>
  <c r="N1282" i="112"/>
  <c r="R1282" i="112"/>
  <c r="Q1282" i="112"/>
  <c r="P1282" i="112"/>
  <c r="O1282" i="112"/>
  <c r="M1282" i="112"/>
  <c r="S1281" i="112"/>
  <c r="N1281" i="112"/>
  <c r="R1281" i="112"/>
  <c r="Q1281" i="112"/>
  <c r="P1281" i="112"/>
  <c r="O1281" i="112"/>
  <c r="M1281" i="112"/>
  <c r="S1280" i="112"/>
  <c r="N1280" i="112"/>
  <c r="R1280" i="112"/>
  <c r="Q1280" i="112"/>
  <c r="P1280" i="112"/>
  <c r="O1280" i="112"/>
  <c r="M1280" i="112"/>
  <c r="S1279" i="112"/>
  <c r="N1279" i="112"/>
  <c r="R1279" i="112"/>
  <c r="Q1279" i="112"/>
  <c r="P1279" i="112"/>
  <c r="O1279" i="112"/>
  <c r="M1279" i="112"/>
  <c r="S1278" i="112"/>
  <c r="N1278" i="112"/>
  <c r="R1278" i="112"/>
  <c r="Q1278" i="112"/>
  <c r="P1278" i="112"/>
  <c r="O1278" i="112"/>
  <c r="M1278" i="112"/>
  <c r="S1277" i="112"/>
  <c r="N1277" i="112"/>
  <c r="R1277" i="112"/>
  <c r="Q1277" i="112"/>
  <c r="P1277" i="112"/>
  <c r="O1277" i="112"/>
  <c r="M1277" i="112"/>
  <c r="S1276" i="112"/>
  <c r="N1276" i="112"/>
  <c r="R1276" i="112"/>
  <c r="Q1276" i="112"/>
  <c r="P1276" i="112"/>
  <c r="O1276" i="112"/>
  <c r="M1276" i="112"/>
  <c r="S1275" i="112"/>
  <c r="N1275" i="112"/>
  <c r="R1275" i="112"/>
  <c r="Q1275" i="112"/>
  <c r="P1275" i="112"/>
  <c r="O1275" i="112"/>
  <c r="M1275" i="112"/>
  <c r="S1274" i="112"/>
  <c r="N1274" i="112"/>
  <c r="R1274" i="112"/>
  <c r="Q1274" i="112"/>
  <c r="P1274" i="112"/>
  <c r="O1274" i="112"/>
  <c r="M1274" i="112"/>
  <c r="S1273" i="112"/>
  <c r="N1273" i="112"/>
  <c r="R1273" i="112"/>
  <c r="Q1273" i="112"/>
  <c r="P1273" i="112"/>
  <c r="O1273" i="112"/>
  <c r="M1273" i="112"/>
  <c r="S1272" i="112"/>
  <c r="N1272" i="112"/>
  <c r="R1272" i="112"/>
  <c r="Q1272" i="112"/>
  <c r="P1272" i="112"/>
  <c r="O1272" i="112"/>
  <c r="M1272" i="112"/>
  <c r="S1271" i="112"/>
  <c r="N1271" i="112"/>
  <c r="R1271" i="112"/>
  <c r="Q1271" i="112"/>
  <c r="P1271" i="112"/>
  <c r="O1271" i="112"/>
  <c r="M1271" i="112"/>
  <c r="S1270" i="112"/>
  <c r="N1270" i="112"/>
  <c r="R1270" i="112"/>
  <c r="Q1270" i="112"/>
  <c r="P1270" i="112"/>
  <c r="O1270" i="112"/>
  <c r="M1270" i="112"/>
  <c r="S1269" i="112"/>
  <c r="N1269" i="112"/>
  <c r="R1269" i="112"/>
  <c r="Q1269" i="112"/>
  <c r="P1269" i="112"/>
  <c r="O1269" i="112"/>
  <c r="M1269" i="112"/>
  <c r="S1268" i="112"/>
  <c r="N1268" i="112"/>
  <c r="R1268" i="112"/>
  <c r="Q1268" i="112"/>
  <c r="P1268" i="112"/>
  <c r="O1268" i="112"/>
  <c r="M1268" i="112"/>
  <c r="S1267" i="112"/>
  <c r="N1267" i="112"/>
  <c r="R1267" i="112"/>
  <c r="Q1267" i="112"/>
  <c r="P1267" i="112"/>
  <c r="O1267" i="112"/>
  <c r="M1267" i="112"/>
  <c r="S1266" i="112"/>
  <c r="N1266" i="112"/>
  <c r="R1266" i="112"/>
  <c r="Q1266" i="112"/>
  <c r="P1266" i="112"/>
  <c r="O1266" i="112"/>
  <c r="M1266" i="112"/>
  <c r="S1265" i="112"/>
  <c r="N1265" i="112"/>
  <c r="R1265" i="112"/>
  <c r="Q1265" i="112"/>
  <c r="P1265" i="112"/>
  <c r="O1265" i="112"/>
  <c r="M1265" i="112"/>
  <c r="S1264" i="112"/>
  <c r="N1264" i="112"/>
  <c r="R1264" i="112"/>
  <c r="Q1264" i="112"/>
  <c r="P1264" i="112"/>
  <c r="O1264" i="112"/>
  <c r="M1264" i="112"/>
  <c r="S1263" i="112"/>
  <c r="N1263" i="112"/>
  <c r="R1263" i="112"/>
  <c r="Q1263" i="112"/>
  <c r="P1263" i="112"/>
  <c r="O1263" i="112"/>
  <c r="M1263" i="112"/>
  <c r="S1262" i="112"/>
  <c r="N1262" i="112"/>
  <c r="R1262" i="112"/>
  <c r="Q1262" i="112"/>
  <c r="P1262" i="112"/>
  <c r="O1262" i="112"/>
  <c r="M1262" i="112"/>
  <c r="S1261" i="112"/>
  <c r="N1261" i="112"/>
  <c r="R1261" i="112"/>
  <c r="Q1261" i="112"/>
  <c r="P1261" i="112"/>
  <c r="O1261" i="112"/>
  <c r="M1261" i="112"/>
  <c r="S1260" i="112"/>
  <c r="N1260" i="112"/>
  <c r="R1260" i="112"/>
  <c r="Q1260" i="112"/>
  <c r="P1260" i="112"/>
  <c r="O1260" i="112"/>
  <c r="M1260" i="112"/>
  <c r="S1259" i="112"/>
  <c r="N1259" i="112"/>
  <c r="R1259" i="112"/>
  <c r="Q1259" i="112"/>
  <c r="P1259" i="112"/>
  <c r="O1259" i="112"/>
  <c r="M1259" i="112"/>
  <c r="S1258" i="112"/>
  <c r="N1258" i="112"/>
  <c r="R1258" i="112"/>
  <c r="Q1258" i="112"/>
  <c r="P1258" i="112"/>
  <c r="O1258" i="112"/>
  <c r="M1258" i="112"/>
  <c r="S1257" i="112"/>
  <c r="N1257" i="112"/>
  <c r="R1257" i="112"/>
  <c r="Q1257" i="112"/>
  <c r="P1257" i="112"/>
  <c r="O1257" i="112"/>
  <c r="M1257" i="112"/>
  <c r="S1256" i="112"/>
  <c r="N1256" i="112"/>
  <c r="R1256" i="112"/>
  <c r="Q1256" i="112"/>
  <c r="P1256" i="112"/>
  <c r="O1256" i="112"/>
  <c r="M1256" i="112"/>
  <c r="S1255" i="112"/>
  <c r="N1255" i="112"/>
  <c r="R1255" i="112"/>
  <c r="Q1255" i="112"/>
  <c r="P1255" i="112"/>
  <c r="O1255" i="112"/>
  <c r="M1255" i="112"/>
  <c r="S1254" i="112"/>
  <c r="N1254" i="112"/>
  <c r="R1254" i="112"/>
  <c r="Q1254" i="112"/>
  <c r="P1254" i="112"/>
  <c r="O1254" i="112"/>
  <c r="M1254" i="112"/>
  <c r="S1253" i="112"/>
  <c r="N1253" i="112"/>
  <c r="R1253" i="112"/>
  <c r="Q1253" i="112"/>
  <c r="P1253" i="112"/>
  <c r="O1253" i="112"/>
  <c r="M1253" i="112"/>
  <c r="S1252" i="112"/>
  <c r="N1252" i="112"/>
  <c r="R1252" i="112"/>
  <c r="Q1252" i="112"/>
  <c r="P1252" i="112"/>
  <c r="O1252" i="112"/>
  <c r="M1252" i="112"/>
  <c r="S1251" i="112"/>
  <c r="N1251" i="112"/>
  <c r="R1251" i="112"/>
  <c r="Q1251" i="112"/>
  <c r="P1251" i="112"/>
  <c r="O1251" i="112"/>
  <c r="M1251" i="112"/>
  <c r="S1250" i="112"/>
  <c r="N1250" i="112"/>
  <c r="R1250" i="112"/>
  <c r="Q1250" i="112"/>
  <c r="P1250" i="112"/>
  <c r="O1250" i="112"/>
  <c r="M1250" i="112"/>
  <c r="S1249" i="112"/>
  <c r="N1249" i="112"/>
  <c r="R1249" i="112"/>
  <c r="Q1249" i="112"/>
  <c r="P1249" i="112"/>
  <c r="O1249" i="112"/>
  <c r="M1249" i="112"/>
  <c r="S1248" i="112"/>
  <c r="N1248" i="112"/>
  <c r="R1248" i="112"/>
  <c r="Q1248" i="112"/>
  <c r="P1248" i="112"/>
  <c r="O1248" i="112"/>
  <c r="M1248" i="112"/>
  <c r="S1247" i="112"/>
  <c r="N1247" i="112"/>
  <c r="R1247" i="112"/>
  <c r="Q1247" i="112"/>
  <c r="P1247" i="112"/>
  <c r="O1247" i="112"/>
  <c r="M1247" i="112"/>
  <c r="S1246" i="112"/>
  <c r="N1246" i="112"/>
  <c r="R1246" i="112"/>
  <c r="Q1246" i="112"/>
  <c r="P1246" i="112"/>
  <c r="O1246" i="112"/>
  <c r="M1246" i="112"/>
  <c r="S1245" i="112"/>
  <c r="N1245" i="112"/>
  <c r="R1245" i="112"/>
  <c r="Q1245" i="112"/>
  <c r="P1245" i="112"/>
  <c r="O1245" i="112"/>
  <c r="M1245" i="112"/>
  <c r="S1244" i="112"/>
  <c r="N1244" i="112"/>
  <c r="R1244" i="112"/>
  <c r="Q1244" i="112"/>
  <c r="P1244" i="112"/>
  <c r="O1244" i="112"/>
  <c r="M1244" i="112"/>
  <c r="S1243" i="112"/>
  <c r="N1243" i="112"/>
  <c r="R1243" i="112"/>
  <c r="Q1243" i="112"/>
  <c r="P1243" i="112"/>
  <c r="O1243" i="112"/>
  <c r="M1243" i="112"/>
  <c r="S1242" i="112"/>
  <c r="N1242" i="112"/>
  <c r="R1242" i="112"/>
  <c r="Q1242" i="112"/>
  <c r="P1242" i="112"/>
  <c r="O1242" i="112"/>
  <c r="M1242" i="112"/>
  <c r="S1241" i="112"/>
  <c r="N1241" i="112"/>
  <c r="R1241" i="112"/>
  <c r="Q1241" i="112"/>
  <c r="P1241" i="112"/>
  <c r="O1241" i="112"/>
  <c r="M1241" i="112"/>
  <c r="S1240" i="112"/>
  <c r="N1240" i="112"/>
  <c r="R1240" i="112"/>
  <c r="Q1240" i="112"/>
  <c r="P1240" i="112"/>
  <c r="O1240" i="112"/>
  <c r="M1240" i="112"/>
  <c r="S1239" i="112"/>
  <c r="N1239" i="112"/>
  <c r="R1239" i="112"/>
  <c r="Q1239" i="112"/>
  <c r="P1239" i="112"/>
  <c r="O1239" i="112"/>
  <c r="M1239" i="112"/>
  <c r="S1238" i="112"/>
  <c r="N1238" i="112"/>
  <c r="R1238" i="112"/>
  <c r="Q1238" i="112"/>
  <c r="P1238" i="112"/>
  <c r="O1238" i="112"/>
  <c r="M1238" i="112"/>
  <c r="S1237" i="112"/>
  <c r="N1237" i="112"/>
  <c r="R1237" i="112"/>
  <c r="Q1237" i="112"/>
  <c r="P1237" i="112"/>
  <c r="O1237" i="112"/>
  <c r="M1237" i="112"/>
  <c r="S1236" i="112"/>
  <c r="N1236" i="112"/>
  <c r="R1236" i="112"/>
  <c r="Q1236" i="112"/>
  <c r="P1236" i="112"/>
  <c r="O1236" i="112"/>
  <c r="M1236" i="112"/>
  <c r="S1235" i="112"/>
  <c r="N1235" i="112"/>
  <c r="R1235" i="112"/>
  <c r="Q1235" i="112"/>
  <c r="P1235" i="112"/>
  <c r="O1235" i="112"/>
  <c r="M1235" i="112"/>
  <c r="S1234" i="112"/>
  <c r="N1234" i="112"/>
  <c r="R1234" i="112"/>
  <c r="Q1234" i="112"/>
  <c r="P1234" i="112"/>
  <c r="O1234" i="112"/>
  <c r="M1234" i="112"/>
  <c r="S1233" i="112"/>
  <c r="N1233" i="112"/>
  <c r="R1233" i="112"/>
  <c r="Q1233" i="112"/>
  <c r="P1233" i="112"/>
  <c r="O1233" i="112"/>
  <c r="M1233" i="112"/>
  <c r="S1232" i="112"/>
  <c r="N1232" i="112"/>
  <c r="R1232" i="112"/>
  <c r="Q1232" i="112"/>
  <c r="P1232" i="112"/>
  <c r="O1232" i="112"/>
  <c r="M1232" i="112"/>
  <c r="S1231" i="112"/>
  <c r="N1231" i="112"/>
  <c r="R1231" i="112"/>
  <c r="Q1231" i="112"/>
  <c r="P1231" i="112"/>
  <c r="O1231" i="112"/>
  <c r="M1231" i="112"/>
  <c r="S1230" i="112"/>
  <c r="N1230" i="112"/>
  <c r="R1230" i="112"/>
  <c r="Q1230" i="112"/>
  <c r="P1230" i="112"/>
  <c r="O1230" i="112"/>
  <c r="M1230" i="112"/>
  <c r="S1229" i="112"/>
  <c r="N1229" i="112"/>
  <c r="R1229" i="112"/>
  <c r="Q1229" i="112"/>
  <c r="P1229" i="112"/>
  <c r="O1229" i="112"/>
  <c r="M1229" i="112"/>
  <c r="S1228" i="112"/>
  <c r="N1228" i="112"/>
  <c r="R1228" i="112"/>
  <c r="Q1228" i="112"/>
  <c r="P1228" i="112"/>
  <c r="O1228" i="112"/>
  <c r="M1228" i="112"/>
  <c r="S1227" i="112"/>
  <c r="N1227" i="112"/>
  <c r="R1227" i="112"/>
  <c r="Q1227" i="112"/>
  <c r="P1227" i="112"/>
  <c r="O1227" i="112"/>
  <c r="M1227" i="112"/>
  <c r="S1226" i="112"/>
  <c r="N1226" i="112"/>
  <c r="R1226" i="112"/>
  <c r="Q1226" i="112"/>
  <c r="P1226" i="112"/>
  <c r="O1226" i="112"/>
  <c r="M1226" i="112"/>
  <c r="S1225" i="112"/>
  <c r="N1225" i="112"/>
  <c r="R1225" i="112"/>
  <c r="Q1225" i="112"/>
  <c r="P1225" i="112"/>
  <c r="O1225" i="112"/>
  <c r="M1225" i="112"/>
  <c r="S1224" i="112"/>
  <c r="N1224" i="112"/>
  <c r="R1224" i="112"/>
  <c r="Q1224" i="112"/>
  <c r="P1224" i="112"/>
  <c r="O1224" i="112"/>
  <c r="M1224" i="112"/>
  <c r="S1223" i="112"/>
  <c r="N1223" i="112"/>
  <c r="R1223" i="112"/>
  <c r="Q1223" i="112"/>
  <c r="P1223" i="112"/>
  <c r="O1223" i="112"/>
  <c r="M1223" i="112"/>
  <c r="S1222" i="112"/>
  <c r="N1222" i="112"/>
  <c r="R1222" i="112"/>
  <c r="Q1222" i="112"/>
  <c r="P1222" i="112"/>
  <c r="O1222" i="112"/>
  <c r="M1222" i="112"/>
  <c r="S1221" i="112"/>
  <c r="N1221" i="112"/>
  <c r="R1221" i="112"/>
  <c r="Q1221" i="112"/>
  <c r="P1221" i="112"/>
  <c r="O1221" i="112"/>
  <c r="M1221" i="112"/>
  <c r="S1220" i="112"/>
  <c r="N1220" i="112"/>
  <c r="R1220" i="112"/>
  <c r="Q1220" i="112"/>
  <c r="P1220" i="112"/>
  <c r="O1220" i="112"/>
  <c r="M1220" i="112"/>
  <c r="S1219" i="112"/>
  <c r="N1219" i="112"/>
  <c r="R1219" i="112"/>
  <c r="Q1219" i="112"/>
  <c r="P1219" i="112"/>
  <c r="O1219" i="112"/>
  <c r="M1219" i="112"/>
  <c r="S1218" i="112"/>
  <c r="N1218" i="112"/>
  <c r="R1218" i="112"/>
  <c r="Q1218" i="112"/>
  <c r="P1218" i="112"/>
  <c r="O1218" i="112"/>
  <c r="M1218" i="112"/>
  <c r="S1217" i="112"/>
  <c r="N1217" i="112"/>
  <c r="R1217" i="112"/>
  <c r="Q1217" i="112"/>
  <c r="P1217" i="112"/>
  <c r="O1217" i="112"/>
  <c r="M1217" i="112"/>
  <c r="S1216" i="112"/>
  <c r="N1216" i="112"/>
  <c r="R1216" i="112"/>
  <c r="Q1216" i="112"/>
  <c r="P1216" i="112"/>
  <c r="O1216" i="112"/>
  <c r="M1216" i="112"/>
  <c r="S1215" i="112"/>
  <c r="N1215" i="112"/>
  <c r="R1215" i="112"/>
  <c r="Q1215" i="112"/>
  <c r="P1215" i="112"/>
  <c r="O1215" i="112"/>
  <c r="M1215" i="112"/>
  <c r="S1214" i="112"/>
  <c r="N1214" i="112"/>
  <c r="R1214" i="112"/>
  <c r="Q1214" i="112"/>
  <c r="P1214" i="112"/>
  <c r="O1214" i="112"/>
  <c r="M1214" i="112"/>
  <c r="S1213" i="112"/>
  <c r="N1213" i="112"/>
  <c r="R1213" i="112"/>
  <c r="Q1213" i="112"/>
  <c r="P1213" i="112"/>
  <c r="O1213" i="112"/>
  <c r="M1213" i="112"/>
  <c r="S1212" i="112"/>
  <c r="N1212" i="112"/>
  <c r="R1212" i="112"/>
  <c r="Q1212" i="112"/>
  <c r="P1212" i="112"/>
  <c r="O1212" i="112"/>
  <c r="M1212" i="112"/>
  <c r="S1211" i="112"/>
  <c r="N1211" i="112"/>
  <c r="R1211" i="112"/>
  <c r="Q1211" i="112"/>
  <c r="P1211" i="112"/>
  <c r="O1211" i="112"/>
  <c r="M1211" i="112"/>
  <c r="S1210" i="112"/>
  <c r="N1210" i="112"/>
  <c r="R1210" i="112"/>
  <c r="Q1210" i="112"/>
  <c r="P1210" i="112"/>
  <c r="O1210" i="112"/>
  <c r="M1210" i="112"/>
  <c r="S1209" i="112"/>
  <c r="N1209" i="112"/>
  <c r="R1209" i="112"/>
  <c r="Q1209" i="112"/>
  <c r="P1209" i="112"/>
  <c r="O1209" i="112"/>
  <c r="M1209" i="112"/>
  <c r="S1208" i="112"/>
  <c r="N1208" i="112"/>
  <c r="R1208" i="112"/>
  <c r="Q1208" i="112"/>
  <c r="P1208" i="112"/>
  <c r="O1208" i="112"/>
  <c r="M1208" i="112"/>
  <c r="S1207" i="112"/>
  <c r="N1207" i="112"/>
  <c r="R1207" i="112"/>
  <c r="Q1207" i="112"/>
  <c r="P1207" i="112"/>
  <c r="O1207" i="112"/>
  <c r="M1207" i="112"/>
  <c r="S1206" i="112"/>
  <c r="N1206" i="112"/>
  <c r="R1206" i="112"/>
  <c r="Q1206" i="112"/>
  <c r="P1206" i="112"/>
  <c r="O1206" i="112"/>
  <c r="M1206" i="112"/>
  <c r="S1205" i="112"/>
  <c r="N1205" i="112"/>
  <c r="R1205" i="112"/>
  <c r="Q1205" i="112"/>
  <c r="P1205" i="112"/>
  <c r="O1205" i="112"/>
  <c r="M1205" i="112"/>
  <c r="S1204" i="112"/>
  <c r="N1204" i="112"/>
  <c r="R1204" i="112"/>
  <c r="Q1204" i="112"/>
  <c r="P1204" i="112"/>
  <c r="O1204" i="112"/>
  <c r="M1204" i="112"/>
  <c r="S1203" i="112"/>
  <c r="N1203" i="112"/>
  <c r="R1203" i="112"/>
  <c r="Q1203" i="112"/>
  <c r="P1203" i="112"/>
  <c r="O1203" i="112"/>
  <c r="M1203" i="112"/>
  <c r="S1202" i="112"/>
  <c r="N1202" i="112"/>
  <c r="R1202" i="112"/>
  <c r="Q1202" i="112"/>
  <c r="P1202" i="112"/>
  <c r="O1202" i="112"/>
  <c r="M1202" i="112"/>
  <c r="S1201" i="112"/>
  <c r="N1201" i="112"/>
  <c r="R1201" i="112"/>
  <c r="Q1201" i="112"/>
  <c r="P1201" i="112"/>
  <c r="O1201" i="112"/>
  <c r="M1201" i="112"/>
  <c r="S1200" i="112"/>
  <c r="N1200" i="112"/>
  <c r="R1200" i="112"/>
  <c r="Q1200" i="112"/>
  <c r="P1200" i="112"/>
  <c r="O1200" i="112"/>
  <c r="M1200" i="112"/>
  <c r="S1199" i="112"/>
  <c r="N1199" i="112"/>
  <c r="R1199" i="112"/>
  <c r="Q1199" i="112"/>
  <c r="P1199" i="112"/>
  <c r="O1199" i="112"/>
  <c r="M1199" i="112"/>
  <c r="S1198" i="112"/>
  <c r="N1198" i="112"/>
  <c r="R1198" i="112"/>
  <c r="Q1198" i="112"/>
  <c r="P1198" i="112"/>
  <c r="O1198" i="112"/>
  <c r="M1198" i="112"/>
  <c r="S1197" i="112"/>
  <c r="N1197" i="112"/>
  <c r="R1197" i="112"/>
  <c r="Q1197" i="112"/>
  <c r="P1197" i="112"/>
  <c r="O1197" i="112"/>
  <c r="M1197" i="112"/>
  <c r="S1196" i="112"/>
  <c r="N1196" i="112"/>
  <c r="R1196" i="112"/>
  <c r="Q1196" i="112"/>
  <c r="P1196" i="112"/>
  <c r="O1196" i="112"/>
  <c r="M1196" i="112"/>
  <c r="S1195" i="112"/>
  <c r="N1195" i="112"/>
  <c r="R1195" i="112"/>
  <c r="Q1195" i="112"/>
  <c r="P1195" i="112"/>
  <c r="O1195" i="112"/>
  <c r="M1195" i="112"/>
  <c r="S1194" i="112"/>
  <c r="N1194" i="112"/>
  <c r="R1194" i="112"/>
  <c r="Q1194" i="112"/>
  <c r="P1194" i="112"/>
  <c r="O1194" i="112"/>
  <c r="M1194" i="112"/>
  <c r="S1193" i="112"/>
  <c r="N1193" i="112"/>
  <c r="R1193" i="112"/>
  <c r="Q1193" i="112"/>
  <c r="P1193" i="112"/>
  <c r="O1193" i="112"/>
  <c r="M1193" i="112"/>
  <c r="S1192" i="112"/>
  <c r="N1192" i="112"/>
  <c r="R1192" i="112"/>
  <c r="Q1192" i="112"/>
  <c r="P1192" i="112"/>
  <c r="O1192" i="112"/>
  <c r="M1192" i="112"/>
  <c r="S1191" i="112"/>
  <c r="N1191" i="112"/>
  <c r="R1191" i="112"/>
  <c r="Q1191" i="112"/>
  <c r="P1191" i="112"/>
  <c r="O1191" i="112"/>
  <c r="M1191" i="112"/>
  <c r="S1190" i="112"/>
  <c r="N1190" i="112"/>
  <c r="R1190" i="112"/>
  <c r="Q1190" i="112"/>
  <c r="P1190" i="112"/>
  <c r="O1190" i="112"/>
  <c r="M1190" i="112"/>
  <c r="S1189" i="112"/>
  <c r="N1189" i="112"/>
  <c r="R1189" i="112"/>
  <c r="Q1189" i="112"/>
  <c r="P1189" i="112"/>
  <c r="O1189" i="112"/>
  <c r="M1189" i="112"/>
  <c r="S1188" i="112"/>
  <c r="N1188" i="112"/>
  <c r="R1188" i="112"/>
  <c r="Q1188" i="112"/>
  <c r="P1188" i="112"/>
  <c r="O1188" i="112"/>
  <c r="M1188" i="112"/>
  <c r="S1187" i="112"/>
  <c r="N1187" i="112"/>
  <c r="R1187" i="112"/>
  <c r="Q1187" i="112"/>
  <c r="P1187" i="112"/>
  <c r="O1187" i="112"/>
  <c r="M1187" i="112"/>
  <c r="S1186" i="112"/>
  <c r="N1186" i="112"/>
  <c r="R1186" i="112"/>
  <c r="Q1186" i="112"/>
  <c r="P1186" i="112"/>
  <c r="O1186" i="112"/>
  <c r="M1186" i="112"/>
  <c r="S1185" i="112"/>
  <c r="N1185" i="112"/>
  <c r="R1185" i="112"/>
  <c r="Q1185" i="112"/>
  <c r="P1185" i="112"/>
  <c r="O1185" i="112"/>
  <c r="M1185" i="112"/>
  <c r="S1184" i="112"/>
  <c r="N1184" i="112"/>
  <c r="R1184" i="112"/>
  <c r="Q1184" i="112"/>
  <c r="P1184" i="112"/>
  <c r="O1184" i="112"/>
  <c r="M1184" i="112"/>
  <c r="S1183" i="112"/>
  <c r="N1183" i="112"/>
  <c r="R1183" i="112"/>
  <c r="Q1183" i="112"/>
  <c r="P1183" i="112"/>
  <c r="O1183" i="112"/>
  <c r="M1183" i="112"/>
  <c r="S1182" i="112"/>
  <c r="N1182" i="112"/>
  <c r="R1182" i="112"/>
  <c r="Q1182" i="112"/>
  <c r="P1182" i="112"/>
  <c r="O1182" i="112"/>
  <c r="M1182" i="112"/>
  <c r="S1181" i="112"/>
  <c r="N1181" i="112"/>
  <c r="R1181" i="112"/>
  <c r="Q1181" i="112"/>
  <c r="P1181" i="112"/>
  <c r="O1181" i="112"/>
  <c r="M1181" i="112"/>
  <c r="S1180" i="112"/>
  <c r="N1180" i="112"/>
  <c r="R1180" i="112"/>
  <c r="Q1180" i="112"/>
  <c r="P1180" i="112"/>
  <c r="O1180" i="112"/>
  <c r="M1180" i="112"/>
  <c r="S1179" i="112"/>
  <c r="N1179" i="112"/>
  <c r="R1179" i="112"/>
  <c r="Q1179" i="112"/>
  <c r="P1179" i="112"/>
  <c r="O1179" i="112"/>
  <c r="M1179" i="112"/>
  <c r="S1178" i="112"/>
  <c r="N1178" i="112"/>
  <c r="R1178" i="112"/>
  <c r="Q1178" i="112"/>
  <c r="P1178" i="112"/>
  <c r="O1178" i="112"/>
  <c r="M1178" i="112"/>
  <c r="S1177" i="112"/>
  <c r="N1177" i="112"/>
  <c r="R1177" i="112"/>
  <c r="Q1177" i="112"/>
  <c r="P1177" i="112"/>
  <c r="O1177" i="112"/>
  <c r="M1177" i="112"/>
  <c r="S1176" i="112"/>
  <c r="N1176" i="112"/>
  <c r="R1176" i="112"/>
  <c r="Q1176" i="112"/>
  <c r="P1176" i="112"/>
  <c r="O1176" i="112"/>
  <c r="M1176" i="112"/>
  <c r="S1175" i="112"/>
  <c r="N1175" i="112"/>
  <c r="R1175" i="112"/>
  <c r="Q1175" i="112"/>
  <c r="P1175" i="112"/>
  <c r="O1175" i="112"/>
  <c r="M1175" i="112"/>
  <c r="S1174" i="112"/>
  <c r="N1174" i="112"/>
  <c r="R1174" i="112"/>
  <c r="Q1174" i="112"/>
  <c r="P1174" i="112"/>
  <c r="O1174" i="112"/>
  <c r="M1174" i="112"/>
  <c r="S1173" i="112"/>
  <c r="N1173" i="112"/>
  <c r="R1173" i="112"/>
  <c r="Q1173" i="112"/>
  <c r="P1173" i="112"/>
  <c r="O1173" i="112"/>
  <c r="M1173" i="112"/>
  <c r="S1172" i="112"/>
  <c r="N1172" i="112"/>
  <c r="R1172" i="112"/>
  <c r="Q1172" i="112"/>
  <c r="P1172" i="112"/>
  <c r="O1172" i="112"/>
  <c r="M1172" i="112"/>
  <c r="S1171" i="112"/>
  <c r="N1171" i="112"/>
  <c r="R1171" i="112"/>
  <c r="Q1171" i="112"/>
  <c r="P1171" i="112"/>
  <c r="O1171" i="112"/>
  <c r="M1171" i="112"/>
  <c r="S1170" i="112"/>
  <c r="N1170" i="112"/>
  <c r="R1170" i="112"/>
  <c r="Q1170" i="112"/>
  <c r="P1170" i="112"/>
  <c r="O1170" i="112"/>
  <c r="M1170" i="112"/>
  <c r="S1169" i="112"/>
  <c r="N1169" i="112"/>
  <c r="R1169" i="112"/>
  <c r="Q1169" i="112"/>
  <c r="P1169" i="112"/>
  <c r="O1169" i="112"/>
  <c r="M1169" i="112"/>
  <c r="S1168" i="112"/>
  <c r="N1168" i="112"/>
  <c r="R1168" i="112"/>
  <c r="Q1168" i="112"/>
  <c r="P1168" i="112"/>
  <c r="O1168" i="112"/>
  <c r="M1168" i="112"/>
  <c r="S1167" i="112"/>
  <c r="N1167" i="112"/>
  <c r="R1167" i="112"/>
  <c r="Q1167" i="112"/>
  <c r="P1167" i="112"/>
  <c r="O1167" i="112"/>
  <c r="M1167" i="112"/>
  <c r="S1166" i="112"/>
  <c r="N1166" i="112"/>
  <c r="R1166" i="112"/>
  <c r="Q1166" i="112"/>
  <c r="P1166" i="112"/>
  <c r="O1166" i="112"/>
  <c r="M1166" i="112"/>
  <c r="S1165" i="112"/>
  <c r="N1165" i="112"/>
  <c r="R1165" i="112"/>
  <c r="Q1165" i="112"/>
  <c r="P1165" i="112"/>
  <c r="O1165" i="112"/>
  <c r="M1165" i="112"/>
  <c r="S1164" i="112"/>
  <c r="N1164" i="112"/>
  <c r="R1164" i="112"/>
  <c r="Q1164" i="112"/>
  <c r="P1164" i="112"/>
  <c r="O1164" i="112"/>
  <c r="M1164" i="112"/>
  <c r="S1163" i="112"/>
  <c r="N1163" i="112"/>
  <c r="R1163" i="112"/>
  <c r="Q1163" i="112"/>
  <c r="P1163" i="112"/>
  <c r="O1163" i="112"/>
  <c r="M1163" i="112"/>
  <c r="S1162" i="112"/>
  <c r="N1162" i="112"/>
  <c r="R1162" i="112"/>
  <c r="Q1162" i="112"/>
  <c r="P1162" i="112"/>
  <c r="O1162" i="112"/>
  <c r="M1162" i="112"/>
  <c r="S1161" i="112"/>
  <c r="N1161" i="112"/>
  <c r="R1161" i="112"/>
  <c r="Q1161" i="112"/>
  <c r="P1161" i="112"/>
  <c r="O1161" i="112"/>
  <c r="M1161" i="112"/>
  <c r="S1160" i="112"/>
  <c r="N1160" i="112"/>
  <c r="R1160" i="112"/>
  <c r="Q1160" i="112"/>
  <c r="P1160" i="112"/>
  <c r="O1160" i="112"/>
  <c r="M1160" i="112"/>
  <c r="S1159" i="112"/>
  <c r="N1159" i="112"/>
  <c r="R1159" i="112"/>
  <c r="Q1159" i="112"/>
  <c r="P1159" i="112"/>
  <c r="O1159" i="112"/>
  <c r="M1159" i="112"/>
  <c r="S1158" i="112"/>
  <c r="N1158" i="112"/>
  <c r="R1158" i="112"/>
  <c r="Q1158" i="112"/>
  <c r="P1158" i="112"/>
  <c r="O1158" i="112"/>
  <c r="M1158" i="112"/>
  <c r="S1157" i="112"/>
  <c r="N1157" i="112"/>
  <c r="R1157" i="112"/>
  <c r="Q1157" i="112"/>
  <c r="P1157" i="112"/>
  <c r="O1157" i="112"/>
  <c r="M1157" i="112"/>
  <c r="S1156" i="112"/>
  <c r="N1156" i="112"/>
  <c r="R1156" i="112"/>
  <c r="Q1156" i="112"/>
  <c r="P1156" i="112"/>
  <c r="O1156" i="112"/>
  <c r="M1156" i="112"/>
  <c r="S1155" i="112"/>
  <c r="N1155" i="112"/>
  <c r="R1155" i="112"/>
  <c r="Q1155" i="112"/>
  <c r="P1155" i="112"/>
  <c r="O1155" i="112"/>
  <c r="M1155" i="112"/>
  <c r="S1154" i="112"/>
  <c r="N1154" i="112"/>
  <c r="R1154" i="112"/>
  <c r="Q1154" i="112"/>
  <c r="P1154" i="112"/>
  <c r="O1154" i="112"/>
  <c r="M1154" i="112"/>
  <c r="S1153" i="112"/>
  <c r="N1153" i="112"/>
  <c r="R1153" i="112"/>
  <c r="Q1153" i="112"/>
  <c r="P1153" i="112"/>
  <c r="O1153" i="112"/>
  <c r="M1153" i="112"/>
  <c r="S1152" i="112"/>
  <c r="N1152" i="112"/>
  <c r="R1152" i="112"/>
  <c r="Q1152" i="112"/>
  <c r="P1152" i="112"/>
  <c r="O1152" i="112"/>
  <c r="M1152" i="112"/>
  <c r="S1151" i="112"/>
  <c r="N1151" i="112"/>
  <c r="R1151" i="112"/>
  <c r="Q1151" i="112"/>
  <c r="P1151" i="112"/>
  <c r="O1151" i="112"/>
  <c r="M1151" i="112"/>
  <c r="S1150" i="112"/>
  <c r="N1150" i="112"/>
  <c r="R1150" i="112"/>
  <c r="Q1150" i="112"/>
  <c r="P1150" i="112"/>
  <c r="O1150" i="112"/>
  <c r="M1150" i="112"/>
  <c r="S1149" i="112"/>
  <c r="N1149" i="112"/>
  <c r="R1149" i="112"/>
  <c r="Q1149" i="112"/>
  <c r="P1149" i="112"/>
  <c r="O1149" i="112"/>
  <c r="M1149" i="112"/>
  <c r="S1148" i="112"/>
  <c r="N1148" i="112"/>
  <c r="R1148" i="112"/>
  <c r="Q1148" i="112"/>
  <c r="P1148" i="112"/>
  <c r="O1148" i="112"/>
  <c r="M1148" i="112"/>
  <c r="S1147" i="112"/>
  <c r="N1147" i="112"/>
  <c r="R1147" i="112"/>
  <c r="Q1147" i="112"/>
  <c r="P1147" i="112"/>
  <c r="O1147" i="112"/>
  <c r="M1147" i="112"/>
  <c r="S1146" i="112"/>
  <c r="N1146" i="112"/>
  <c r="R1146" i="112"/>
  <c r="Q1146" i="112"/>
  <c r="P1146" i="112"/>
  <c r="O1146" i="112"/>
  <c r="M1146" i="112"/>
  <c r="S1145" i="112"/>
  <c r="N1145" i="112"/>
  <c r="R1145" i="112"/>
  <c r="Q1145" i="112"/>
  <c r="P1145" i="112"/>
  <c r="O1145" i="112"/>
  <c r="M1145" i="112"/>
  <c r="S1144" i="112"/>
  <c r="N1144" i="112"/>
  <c r="R1144" i="112"/>
  <c r="Q1144" i="112"/>
  <c r="P1144" i="112"/>
  <c r="O1144" i="112"/>
  <c r="M1144" i="112"/>
  <c r="S1143" i="112"/>
  <c r="N1143" i="112"/>
  <c r="R1143" i="112"/>
  <c r="Q1143" i="112"/>
  <c r="P1143" i="112"/>
  <c r="O1143" i="112"/>
  <c r="M1143" i="112"/>
  <c r="S1142" i="112"/>
  <c r="N1142" i="112"/>
  <c r="R1142" i="112"/>
  <c r="Q1142" i="112"/>
  <c r="P1142" i="112"/>
  <c r="O1142" i="112"/>
  <c r="M1142" i="112"/>
  <c r="S1141" i="112"/>
  <c r="N1141" i="112"/>
  <c r="R1141" i="112"/>
  <c r="Q1141" i="112"/>
  <c r="P1141" i="112"/>
  <c r="O1141" i="112"/>
  <c r="M1141" i="112"/>
  <c r="S1140" i="112"/>
  <c r="N1140" i="112"/>
  <c r="R1140" i="112"/>
  <c r="Q1140" i="112"/>
  <c r="P1140" i="112"/>
  <c r="O1140" i="112"/>
  <c r="M1140" i="112"/>
  <c r="S1139" i="112"/>
  <c r="N1139" i="112"/>
  <c r="R1139" i="112"/>
  <c r="Q1139" i="112"/>
  <c r="P1139" i="112"/>
  <c r="O1139" i="112"/>
  <c r="M1139" i="112"/>
  <c r="S1138" i="112"/>
  <c r="N1138" i="112"/>
  <c r="R1138" i="112"/>
  <c r="Q1138" i="112"/>
  <c r="P1138" i="112"/>
  <c r="O1138" i="112"/>
  <c r="M1138" i="112"/>
  <c r="S1137" i="112"/>
  <c r="N1137" i="112"/>
  <c r="R1137" i="112"/>
  <c r="Q1137" i="112"/>
  <c r="P1137" i="112"/>
  <c r="O1137" i="112"/>
  <c r="M1137" i="112"/>
  <c r="S1136" i="112"/>
  <c r="N1136" i="112"/>
  <c r="R1136" i="112"/>
  <c r="Q1136" i="112"/>
  <c r="P1136" i="112"/>
  <c r="O1136" i="112"/>
  <c r="M1136" i="112"/>
  <c r="S1135" i="112"/>
  <c r="N1135" i="112"/>
  <c r="R1135" i="112"/>
  <c r="Q1135" i="112"/>
  <c r="P1135" i="112"/>
  <c r="O1135" i="112"/>
  <c r="M1135" i="112"/>
  <c r="S1134" i="112"/>
  <c r="N1134" i="112"/>
  <c r="R1134" i="112"/>
  <c r="Q1134" i="112"/>
  <c r="P1134" i="112"/>
  <c r="O1134" i="112"/>
  <c r="M1134" i="112"/>
  <c r="S1133" i="112"/>
  <c r="N1133" i="112"/>
  <c r="R1133" i="112"/>
  <c r="Q1133" i="112"/>
  <c r="P1133" i="112"/>
  <c r="O1133" i="112"/>
  <c r="M1133" i="112"/>
  <c r="S1132" i="112"/>
  <c r="N1132" i="112"/>
  <c r="R1132" i="112"/>
  <c r="Q1132" i="112"/>
  <c r="P1132" i="112"/>
  <c r="O1132" i="112"/>
  <c r="M1132" i="112"/>
  <c r="S1131" i="112"/>
  <c r="N1131" i="112"/>
  <c r="R1131" i="112"/>
  <c r="Q1131" i="112"/>
  <c r="P1131" i="112"/>
  <c r="O1131" i="112"/>
  <c r="M1131" i="112"/>
  <c r="S1130" i="112"/>
  <c r="N1130" i="112"/>
  <c r="R1130" i="112"/>
  <c r="Q1130" i="112"/>
  <c r="P1130" i="112"/>
  <c r="O1130" i="112"/>
  <c r="M1130" i="112"/>
  <c r="S1129" i="112"/>
  <c r="N1129" i="112"/>
  <c r="R1129" i="112"/>
  <c r="Q1129" i="112"/>
  <c r="P1129" i="112"/>
  <c r="O1129" i="112"/>
  <c r="M1129" i="112"/>
  <c r="S1128" i="112"/>
  <c r="N1128" i="112"/>
  <c r="R1128" i="112"/>
  <c r="Q1128" i="112"/>
  <c r="P1128" i="112"/>
  <c r="O1128" i="112"/>
  <c r="M1128" i="112"/>
  <c r="S1127" i="112"/>
  <c r="N1127" i="112"/>
  <c r="R1127" i="112"/>
  <c r="Q1127" i="112"/>
  <c r="P1127" i="112"/>
  <c r="O1127" i="112"/>
  <c r="M1127" i="112"/>
  <c r="S1126" i="112"/>
  <c r="N1126" i="112"/>
  <c r="R1126" i="112"/>
  <c r="Q1126" i="112"/>
  <c r="P1126" i="112"/>
  <c r="O1126" i="112"/>
  <c r="M1126" i="112"/>
  <c r="S1125" i="112"/>
  <c r="N1125" i="112"/>
  <c r="R1125" i="112"/>
  <c r="Q1125" i="112"/>
  <c r="P1125" i="112"/>
  <c r="O1125" i="112"/>
  <c r="M1125" i="112"/>
  <c r="S1124" i="112"/>
  <c r="N1124" i="112"/>
  <c r="R1124" i="112"/>
  <c r="Q1124" i="112"/>
  <c r="P1124" i="112"/>
  <c r="O1124" i="112"/>
  <c r="M1124" i="112"/>
  <c r="S1123" i="112"/>
  <c r="N1123" i="112"/>
  <c r="R1123" i="112"/>
  <c r="Q1123" i="112"/>
  <c r="P1123" i="112"/>
  <c r="O1123" i="112"/>
  <c r="M1123" i="112"/>
  <c r="S1122" i="112"/>
  <c r="N1122" i="112"/>
  <c r="R1122" i="112"/>
  <c r="Q1122" i="112"/>
  <c r="P1122" i="112"/>
  <c r="O1122" i="112"/>
  <c r="M1122" i="112"/>
  <c r="S1121" i="112"/>
  <c r="N1121" i="112"/>
  <c r="R1121" i="112"/>
  <c r="Q1121" i="112"/>
  <c r="P1121" i="112"/>
  <c r="O1121" i="112"/>
  <c r="M1121" i="112"/>
  <c r="S1120" i="112"/>
  <c r="N1120" i="112"/>
  <c r="R1120" i="112"/>
  <c r="Q1120" i="112"/>
  <c r="P1120" i="112"/>
  <c r="O1120" i="112"/>
  <c r="M1120" i="112"/>
  <c r="S1119" i="112"/>
  <c r="N1119" i="112"/>
  <c r="R1119" i="112"/>
  <c r="Q1119" i="112"/>
  <c r="P1119" i="112"/>
  <c r="O1119" i="112"/>
  <c r="M1119" i="112"/>
  <c r="S1118" i="112"/>
  <c r="N1118" i="112"/>
  <c r="R1118" i="112"/>
  <c r="Q1118" i="112"/>
  <c r="P1118" i="112"/>
  <c r="O1118" i="112"/>
  <c r="M1118" i="112"/>
  <c r="S1117" i="112"/>
  <c r="N1117" i="112"/>
  <c r="R1117" i="112"/>
  <c r="Q1117" i="112"/>
  <c r="P1117" i="112"/>
  <c r="O1117" i="112"/>
  <c r="M1117" i="112"/>
  <c r="S1116" i="112"/>
  <c r="N1116" i="112"/>
  <c r="R1116" i="112"/>
  <c r="Q1116" i="112"/>
  <c r="P1116" i="112"/>
  <c r="O1116" i="112"/>
  <c r="M1116" i="112"/>
  <c r="S1115" i="112"/>
  <c r="N1115" i="112"/>
  <c r="R1115" i="112"/>
  <c r="Q1115" i="112"/>
  <c r="P1115" i="112"/>
  <c r="O1115" i="112"/>
  <c r="M1115" i="112"/>
  <c r="S1114" i="112"/>
  <c r="N1114" i="112"/>
  <c r="R1114" i="112"/>
  <c r="Q1114" i="112"/>
  <c r="P1114" i="112"/>
  <c r="O1114" i="112"/>
  <c r="M1114" i="112"/>
  <c r="S1113" i="112"/>
  <c r="N1113" i="112"/>
  <c r="R1113" i="112"/>
  <c r="Q1113" i="112"/>
  <c r="P1113" i="112"/>
  <c r="O1113" i="112"/>
  <c r="M1113" i="112"/>
  <c r="S1112" i="112"/>
  <c r="N1112" i="112"/>
  <c r="R1112" i="112"/>
  <c r="Q1112" i="112"/>
  <c r="P1112" i="112"/>
  <c r="O1112" i="112"/>
  <c r="M1112" i="112"/>
  <c r="S1111" i="112"/>
  <c r="N1111" i="112"/>
  <c r="R1111" i="112"/>
  <c r="Q1111" i="112"/>
  <c r="P1111" i="112"/>
  <c r="O1111" i="112"/>
  <c r="M1111" i="112"/>
  <c r="S1110" i="112"/>
  <c r="N1110" i="112"/>
  <c r="R1110" i="112"/>
  <c r="Q1110" i="112"/>
  <c r="P1110" i="112"/>
  <c r="O1110" i="112"/>
  <c r="M1110" i="112"/>
  <c r="S1109" i="112"/>
  <c r="N1109" i="112"/>
  <c r="R1109" i="112"/>
  <c r="Q1109" i="112"/>
  <c r="P1109" i="112"/>
  <c r="O1109" i="112"/>
  <c r="M1109" i="112"/>
  <c r="S1108" i="112"/>
  <c r="N1108" i="112"/>
  <c r="R1108" i="112"/>
  <c r="Q1108" i="112"/>
  <c r="P1108" i="112"/>
  <c r="O1108" i="112"/>
  <c r="M1108" i="112"/>
  <c r="S1107" i="112"/>
  <c r="N1107" i="112"/>
  <c r="R1107" i="112"/>
  <c r="Q1107" i="112"/>
  <c r="P1107" i="112"/>
  <c r="O1107" i="112"/>
  <c r="M1107" i="112"/>
  <c r="S1106" i="112"/>
  <c r="N1106" i="112"/>
  <c r="R1106" i="112"/>
  <c r="Q1106" i="112"/>
  <c r="P1106" i="112"/>
  <c r="O1106" i="112"/>
  <c r="M1106" i="112"/>
  <c r="S1105" i="112"/>
  <c r="N1105" i="112"/>
  <c r="R1105" i="112"/>
  <c r="Q1105" i="112"/>
  <c r="P1105" i="112"/>
  <c r="O1105" i="112"/>
  <c r="M1105" i="112"/>
  <c r="S1104" i="112"/>
  <c r="N1104" i="112"/>
  <c r="R1104" i="112"/>
  <c r="Q1104" i="112"/>
  <c r="P1104" i="112"/>
  <c r="O1104" i="112"/>
  <c r="M1104" i="112"/>
  <c r="S1103" i="112"/>
  <c r="N1103" i="112"/>
  <c r="R1103" i="112"/>
  <c r="Q1103" i="112"/>
  <c r="P1103" i="112"/>
  <c r="O1103" i="112"/>
  <c r="M1103" i="112"/>
  <c r="S1102" i="112"/>
  <c r="N1102" i="112"/>
  <c r="R1102" i="112"/>
  <c r="Q1102" i="112"/>
  <c r="P1102" i="112"/>
  <c r="O1102" i="112"/>
  <c r="M1102" i="112"/>
  <c r="S1101" i="112"/>
  <c r="N1101" i="112"/>
  <c r="R1101" i="112"/>
  <c r="Q1101" i="112"/>
  <c r="P1101" i="112"/>
  <c r="O1101" i="112"/>
  <c r="M1101" i="112"/>
  <c r="S1100" i="112"/>
  <c r="N1100" i="112"/>
  <c r="R1100" i="112"/>
  <c r="Q1100" i="112"/>
  <c r="P1100" i="112"/>
  <c r="O1100" i="112"/>
  <c r="M1100" i="112"/>
  <c r="S1099" i="112"/>
  <c r="N1099" i="112"/>
  <c r="R1099" i="112"/>
  <c r="Q1099" i="112"/>
  <c r="P1099" i="112"/>
  <c r="O1099" i="112"/>
  <c r="M1099" i="112"/>
  <c r="S1098" i="112"/>
  <c r="N1098" i="112"/>
  <c r="R1098" i="112"/>
  <c r="Q1098" i="112"/>
  <c r="P1098" i="112"/>
  <c r="O1098" i="112"/>
  <c r="M1098" i="112"/>
  <c r="S1097" i="112"/>
  <c r="N1097" i="112"/>
  <c r="R1097" i="112"/>
  <c r="Q1097" i="112"/>
  <c r="P1097" i="112"/>
  <c r="O1097" i="112"/>
  <c r="M1097" i="112"/>
  <c r="S1096" i="112"/>
  <c r="N1096" i="112"/>
  <c r="R1096" i="112"/>
  <c r="Q1096" i="112"/>
  <c r="P1096" i="112"/>
  <c r="O1096" i="112"/>
  <c r="M1096" i="112"/>
  <c r="S1095" i="112"/>
  <c r="N1095" i="112"/>
  <c r="R1095" i="112"/>
  <c r="Q1095" i="112"/>
  <c r="P1095" i="112"/>
  <c r="O1095" i="112"/>
  <c r="M1095" i="112"/>
  <c r="S1094" i="112"/>
  <c r="N1094" i="112"/>
  <c r="R1094" i="112"/>
  <c r="Q1094" i="112"/>
  <c r="P1094" i="112"/>
  <c r="O1094" i="112"/>
  <c r="M1094" i="112"/>
  <c r="S1093" i="112"/>
  <c r="N1093" i="112"/>
  <c r="R1093" i="112"/>
  <c r="Q1093" i="112"/>
  <c r="P1093" i="112"/>
  <c r="O1093" i="112"/>
  <c r="M1093" i="112"/>
  <c r="S1092" i="112"/>
  <c r="N1092" i="112"/>
  <c r="R1092" i="112"/>
  <c r="Q1092" i="112"/>
  <c r="P1092" i="112"/>
  <c r="O1092" i="112"/>
  <c r="M1092" i="112"/>
  <c r="S1091" i="112"/>
  <c r="N1091" i="112"/>
  <c r="R1091" i="112"/>
  <c r="Q1091" i="112"/>
  <c r="P1091" i="112"/>
  <c r="O1091" i="112"/>
  <c r="M1091" i="112"/>
  <c r="S1090" i="112"/>
  <c r="N1090" i="112"/>
  <c r="R1090" i="112"/>
  <c r="Q1090" i="112"/>
  <c r="P1090" i="112"/>
  <c r="O1090" i="112"/>
  <c r="M1090" i="112"/>
  <c r="S1089" i="112"/>
  <c r="N1089" i="112"/>
  <c r="R1089" i="112"/>
  <c r="Q1089" i="112"/>
  <c r="P1089" i="112"/>
  <c r="O1089" i="112"/>
  <c r="M1089" i="112"/>
  <c r="S1088" i="112"/>
  <c r="N1088" i="112"/>
  <c r="R1088" i="112"/>
  <c r="Q1088" i="112"/>
  <c r="P1088" i="112"/>
  <c r="O1088" i="112"/>
  <c r="M1088" i="112"/>
  <c r="S1087" i="112"/>
  <c r="N1087" i="112"/>
  <c r="R1087" i="112"/>
  <c r="Q1087" i="112"/>
  <c r="P1087" i="112"/>
  <c r="O1087" i="112"/>
  <c r="M1087" i="112"/>
  <c r="S1086" i="112"/>
  <c r="N1086" i="112"/>
  <c r="R1086" i="112"/>
  <c r="Q1086" i="112"/>
  <c r="P1086" i="112"/>
  <c r="O1086" i="112"/>
  <c r="M1086" i="112"/>
  <c r="S1085" i="112"/>
  <c r="N1085" i="112"/>
  <c r="R1085" i="112"/>
  <c r="Q1085" i="112"/>
  <c r="P1085" i="112"/>
  <c r="O1085" i="112"/>
  <c r="M1085" i="112"/>
  <c r="S1084" i="112"/>
  <c r="N1084" i="112"/>
  <c r="R1084" i="112"/>
  <c r="Q1084" i="112"/>
  <c r="P1084" i="112"/>
  <c r="O1084" i="112"/>
  <c r="M1084" i="112"/>
  <c r="S1083" i="112"/>
  <c r="N1083" i="112"/>
  <c r="R1083" i="112"/>
  <c r="Q1083" i="112"/>
  <c r="P1083" i="112"/>
  <c r="O1083" i="112"/>
  <c r="M1083" i="112"/>
  <c r="S1082" i="112"/>
  <c r="N1082" i="112"/>
  <c r="R1082" i="112"/>
  <c r="Q1082" i="112"/>
  <c r="P1082" i="112"/>
  <c r="O1082" i="112"/>
  <c r="M1082" i="112"/>
  <c r="S1081" i="112"/>
  <c r="N1081" i="112"/>
  <c r="R1081" i="112"/>
  <c r="Q1081" i="112"/>
  <c r="P1081" i="112"/>
  <c r="O1081" i="112"/>
  <c r="M1081" i="112"/>
  <c r="S1080" i="112"/>
  <c r="N1080" i="112"/>
  <c r="R1080" i="112"/>
  <c r="Q1080" i="112"/>
  <c r="P1080" i="112"/>
  <c r="O1080" i="112"/>
  <c r="M1080" i="112"/>
  <c r="S1079" i="112"/>
  <c r="N1079" i="112"/>
  <c r="R1079" i="112"/>
  <c r="Q1079" i="112"/>
  <c r="P1079" i="112"/>
  <c r="O1079" i="112"/>
  <c r="M1079" i="112"/>
  <c r="S1078" i="112"/>
  <c r="N1078" i="112"/>
  <c r="R1078" i="112"/>
  <c r="Q1078" i="112"/>
  <c r="P1078" i="112"/>
  <c r="O1078" i="112"/>
  <c r="M1078" i="112"/>
  <c r="S1077" i="112"/>
  <c r="N1077" i="112"/>
  <c r="R1077" i="112"/>
  <c r="Q1077" i="112"/>
  <c r="P1077" i="112"/>
  <c r="O1077" i="112"/>
  <c r="M1077" i="112"/>
  <c r="S1076" i="112"/>
  <c r="N1076" i="112"/>
  <c r="R1076" i="112"/>
  <c r="Q1076" i="112"/>
  <c r="P1076" i="112"/>
  <c r="O1076" i="112"/>
  <c r="M1076" i="112"/>
  <c r="S1075" i="112"/>
  <c r="N1075" i="112"/>
  <c r="R1075" i="112"/>
  <c r="Q1075" i="112"/>
  <c r="P1075" i="112"/>
  <c r="O1075" i="112"/>
  <c r="M1075" i="112"/>
  <c r="S1074" i="112"/>
  <c r="N1074" i="112"/>
  <c r="R1074" i="112"/>
  <c r="Q1074" i="112"/>
  <c r="P1074" i="112"/>
  <c r="O1074" i="112"/>
  <c r="M1074" i="112"/>
  <c r="S1073" i="112"/>
  <c r="N1073" i="112"/>
  <c r="R1073" i="112"/>
  <c r="Q1073" i="112"/>
  <c r="P1073" i="112"/>
  <c r="O1073" i="112"/>
  <c r="M1073" i="112"/>
  <c r="S1072" i="112"/>
  <c r="N1072" i="112"/>
  <c r="R1072" i="112"/>
  <c r="Q1072" i="112"/>
  <c r="P1072" i="112"/>
  <c r="O1072" i="112"/>
  <c r="M1072" i="112"/>
  <c r="S1071" i="112"/>
  <c r="N1071" i="112"/>
  <c r="R1071" i="112"/>
  <c r="Q1071" i="112"/>
  <c r="P1071" i="112"/>
  <c r="O1071" i="112"/>
  <c r="M1071" i="112"/>
  <c r="S1070" i="112"/>
  <c r="N1070" i="112"/>
  <c r="R1070" i="112"/>
  <c r="Q1070" i="112"/>
  <c r="P1070" i="112"/>
  <c r="O1070" i="112"/>
  <c r="M1070" i="112"/>
  <c r="S1069" i="112"/>
  <c r="N1069" i="112"/>
  <c r="R1069" i="112"/>
  <c r="Q1069" i="112"/>
  <c r="P1069" i="112"/>
  <c r="O1069" i="112"/>
  <c r="M1069" i="112"/>
  <c r="S1068" i="112"/>
  <c r="N1068" i="112"/>
  <c r="R1068" i="112"/>
  <c r="Q1068" i="112"/>
  <c r="P1068" i="112"/>
  <c r="O1068" i="112"/>
  <c r="M1068" i="112"/>
  <c r="S1067" i="112"/>
  <c r="N1067" i="112"/>
  <c r="R1067" i="112"/>
  <c r="Q1067" i="112"/>
  <c r="P1067" i="112"/>
  <c r="O1067" i="112"/>
  <c r="M1067" i="112"/>
  <c r="S1066" i="112"/>
  <c r="N1066" i="112"/>
  <c r="R1066" i="112"/>
  <c r="Q1066" i="112"/>
  <c r="P1066" i="112"/>
  <c r="O1066" i="112"/>
  <c r="M1066" i="112"/>
  <c r="S1065" i="112"/>
  <c r="N1065" i="112"/>
  <c r="R1065" i="112"/>
  <c r="Q1065" i="112"/>
  <c r="P1065" i="112"/>
  <c r="O1065" i="112"/>
  <c r="M1065" i="112"/>
  <c r="S1064" i="112"/>
  <c r="N1064" i="112"/>
  <c r="R1064" i="112"/>
  <c r="Q1064" i="112"/>
  <c r="P1064" i="112"/>
  <c r="O1064" i="112"/>
  <c r="M1064" i="112"/>
  <c r="S1063" i="112"/>
  <c r="N1063" i="112"/>
  <c r="R1063" i="112"/>
  <c r="Q1063" i="112"/>
  <c r="P1063" i="112"/>
  <c r="O1063" i="112"/>
  <c r="M1063" i="112"/>
  <c r="S1062" i="112"/>
  <c r="N1062" i="112"/>
  <c r="R1062" i="112"/>
  <c r="Q1062" i="112"/>
  <c r="P1062" i="112"/>
  <c r="O1062" i="112"/>
  <c r="M1062" i="112"/>
  <c r="S1061" i="112"/>
  <c r="N1061" i="112"/>
  <c r="R1061" i="112"/>
  <c r="Q1061" i="112"/>
  <c r="P1061" i="112"/>
  <c r="O1061" i="112"/>
  <c r="M1061" i="112"/>
  <c r="S1060" i="112"/>
  <c r="N1060" i="112"/>
  <c r="R1060" i="112"/>
  <c r="Q1060" i="112"/>
  <c r="P1060" i="112"/>
  <c r="O1060" i="112"/>
  <c r="M1060" i="112"/>
  <c r="S1059" i="112"/>
  <c r="N1059" i="112"/>
  <c r="R1059" i="112"/>
  <c r="Q1059" i="112"/>
  <c r="P1059" i="112"/>
  <c r="O1059" i="112"/>
  <c r="M1059" i="112"/>
  <c r="S1058" i="112"/>
  <c r="N1058" i="112"/>
  <c r="R1058" i="112"/>
  <c r="Q1058" i="112"/>
  <c r="P1058" i="112"/>
  <c r="O1058" i="112"/>
  <c r="M1058" i="112"/>
  <c r="S1057" i="112"/>
  <c r="N1057" i="112"/>
  <c r="R1057" i="112"/>
  <c r="Q1057" i="112"/>
  <c r="P1057" i="112"/>
  <c r="O1057" i="112"/>
  <c r="M1057" i="112"/>
  <c r="S1056" i="112"/>
  <c r="N1056" i="112"/>
  <c r="R1056" i="112"/>
  <c r="Q1056" i="112"/>
  <c r="P1056" i="112"/>
  <c r="O1056" i="112"/>
  <c r="M1056" i="112"/>
  <c r="S1055" i="112"/>
  <c r="N1055" i="112"/>
  <c r="R1055" i="112"/>
  <c r="Q1055" i="112"/>
  <c r="P1055" i="112"/>
  <c r="O1055" i="112"/>
  <c r="M1055" i="112"/>
  <c r="S1054" i="112"/>
  <c r="N1054" i="112"/>
  <c r="R1054" i="112"/>
  <c r="Q1054" i="112"/>
  <c r="P1054" i="112"/>
  <c r="O1054" i="112"/>
  <c r="M1054" i="112"/>
  <c r="S1053" i="112"/>
  <c r="N1053" i="112"/>
  <c r="R1053" i="112"/>
  <c r="Q1053" i="112"/>
  <c r="P1053" i="112"/>
  <c r="O1053" i="112"/>
  <c r="M1053" i="112"/>
  <c r="S1052" i="112"/>
  <c r="N1052" i="112"/>
  <c r="R1052" i="112"/>
  <c r="Q1052" i="112"/>
  <c r="P1052" i="112"/>
  <c r="O1052" i="112"/>
  <c r="M1052" i="112"/>
  <c r="S1051" i="112"/>
  <c r="N1051" i="112"/>
  <c r="R1051" i="112"/>
  <c r="Q1051" i="112"/>
  <c r="P1051" i="112"/>
  <c r="O1051" i="112"/>
  <c r="M1051" i="112"/>
  <c r="S1050" i="112"/>
  <c r="N1050" i="112"/>
  <c r="R1050" i="112"/>
  <c r="Q1050" i="112"/>
  <c r="P1050" i="112"/>
  <c r="O1050" i="112"/>
  <c r="M1050" i="112"/>
  <c r="S1049" i="112"/>
  <c r="N1049" i="112"/>
  <c r="R1049" i="112"/>
  <c r="Q1049" i="112"/>
  <c r="P1049" i="112"/>
  <c r="O1049" i="112"/>
  <c r="M1049" i="112"/>
  <c r="S1048" i="112"/>
  <c r="N1048" i="112"/>
  <c r="R1048" i="112"/>
  <c r="Q1048" i="112"/>
  <c r="P1048" i="112"/>
  <c r="O1048" i="112"/>
  <c r="M1048" i="112"/>
  <c r="S1047" i="112"/>
  <c r="N1047" i="112"/>
  <c r="R1047" i="112"/>
  <c r="Q1047" i="112"/>
  <c r="P1047" i="112"/>
  <c r="O1047" i="112"/>
  <c r="M1047" i="112"/>
  <c r="S1046" i="112"/>
  <c r="N1046" i="112"/>
  <c r="R1046" i="112"/>
  <c r="Q1046" i="112"/>
  <c r="P1046" i="112"/>
  <c r="O1046" i="112"/>
  <c r="M1046" i="112"/>
  <c r="S1045" i="112"/>
  <c r="N1045" i="112"/>
  <c r="R1045" i="112"/>
  <c r="Q1045" i="112"/>
  <c r="P1045" i="112"/>
  <c r="O1045" i="112"/>
  <c r="M1045" i="112"/>
  <c r="S1044" i="112"/>
  <c r="N1044" i="112"/>
  <c r="R1044" i="112"/>
  <c r="Q1044" i="112"/>
  <c r="P1044" i="112"/>
  <c r="O1044" i="112"/>
  <c r="M1044" i="112"/>
  <c r="S1043" i="112"/>
  <c r="N1043" i="112"/>
  <c r="R1043" i="112"/>
  <c r="Q1043" i="112"/>
  <c r="P1043" i="112"/>
  <c r="O1043" i="112"/>
  <c r="M1043" i="112"/>
  <c r="S1042" i="112"/>
  <c r="N1042" i="112"/>
  <c r="R1042" i="112"/>
  <c r="Q1042" i="112"/>
  <c r="P1042" i="112"/>
  <c r="O1042" i="112"/>
  <c r="M1042" i="112"/>
  <c r="S1041" i="112"/>
  <c r="N1041" i="112"/>
  <c r="R1041" i="112"/>
  <c r="Q1041" i="112"/>
  <c r="P1041" i="112"/>
  <c r="O1041" i="112"/>
  <c r="M1041" i="112"/>
  <c r="S1040" i="112"/>
  <c r="N1040" i="112"/>
  <c r="R1040" i="112"/>
  <c r="Q1040" i="112"/>
  <c r="P1040" i="112"/>
  <c r="O1040" i="112"/>
  <c r="M1040" i="112"/>
  <c r="S1039" i="112"/>
  <c r="N1039" i="112"/>
  <c r="R1039" i="112"/>
  <c r="Q1039" i="112"/>
  <c r="P1039" i="112"/>
  <c r="O1039" i="112"/>
  <c r="M1039" i="112"/>
  <c r="S1038" i="112"/>
  <c r="N1038" i="112"/>
  <c r="R1038" i="112"/>
  <c r="Q1038" i="112"/>
  <c r="P1038" i="112"/>
  <c r="O1038" i="112"/>
  <c r="M1038" i="112"/>
  <c r="S1037" i="112"/>
  <c r="N1037" i="112"/>
  <c r="R1037" i="112"/>
  <c r="Q1037" i="112"/>
  <c r="P1037" i="112"/>
  <c r="O1037" i="112"/>
  <c r="M1037" i="112"/>
  <c r="S1036" i="112"/>
  <c r="N1036" i="112"/>
  <c r="R1036" i="112"/>
  <c r="Q1036" i="112"/>
  <c r="P1036" i="112"/>
  <c r="O1036" i="112"/>
  <c r="M1036" i="112"/>
  <c r="S1035" i="112"/>
  <c r="N1035" i="112"/>
  <c r="R1035" i="112"/>
  <c r="Q1035" i="112"/>
  <c r="P1035" i="112"/>
  <c r="O1035" i="112"/>
  <c r="M1035" i="112"/>
  <c r="S1034" i="112"/>
  <c r="N1034" i="112"/>
  <c r="R1034" i="112"/>
  <c r="Q1034" i="112"/>
  <c r="P1034" i="112"/>
  <c r="O1034" i="112"/>
  <c r="M1034" i="112"/>
  <c r="S1033" i="112"/>
  <c r="N1033" i="112"/>
  <c r="R1033" i="112"/>
  <c r="Q1033" i="112"/>
  <c r="P1033" i="112"/>
  <c r="O1033" i="112"/>
  <c r="M1033" i="112"/>
  <c r="S1032" i="112"/>
  <c r="N1032" i="112"/>
  <c r="R1032" i="112"/>
  <c r="Q1032" i="112"/>
  <c r="P1032" i="112"/>
  <c r="O1032" i="112"/>
  <c r="M1032" i="112"/>
  <c r="S1031" i="112"/>
  <c r="N1031" i="112"/>
  <c r="R1031" i="112"/>
  <c r="Q1031" i="112"/>
  <c r="P1031" i="112"/>
  <c r="O1031" i="112"/>
  <c r="M1031" i="112"/>
  <c r="S1030" i="112"/>
  <c r="N1030" i="112"/>
  <c r="R1030" i="112"/>
  <c r="Q1030" i="112"/>
  <c r="P1030" i="112"/>
  <c r="O1030" i="112"/>
  <c r="M1030" i="112"/>
  <c r="S1029" i="112"/>
  <c r="N1029" i="112"/>
  <c r="R1029" i="112"/>
  <c r="Q1029" i="112"/>
  <c r="P1029" i="112"/>
  <c r="O1029" i="112"/>
  <c r="M1029" i="112"/>
  <c r="S1028" i="112"/>
  <c r="N1028" i="112"/>
  <c r="R1028" i="112"/>
  <c r="Q1028" i="112"/>
  <c r="P1028" i="112"/>
  <c r="O1028" i="112"/>
  <c r="M1028" i="112"/>
  <c r="S1027" i="112"/>
  <c r="N1027" i="112"/>
  <c r="R1027" i="112"/>
  <c r="Q1027" i="112"/>
  <c r="P1027" i="112"/>
  <c r="O1027" i="112"/>
  <c r="M1027" i="112"/>
  <c r="S1026" i="112"/>
  <c r="N1026" i="112"/>
  <c r="R1026" i="112"/>
  <c r="Q1026" i="112"/>
  <c r="P1026" i="112"/>
  <c r="O1026" i="112"/>
  <c r="M1026" i="112"/>
  <c r="S1025" i="112"/>
  <c r="N1025" i="112"/>
  <c r="R1025" i="112"/>
  <c r="Q1025" i="112"/>
  <c r="P1025" i="112"/>
  <c r="O1025" i="112"/>
  <c r="M1025" i="112"/>
  <c r="S1024" i="112"/>
  <c r="N1024" i="112"/>
  <c r="R1024" i="112"/>
  <c r="Q1024" i="112"/>
  <c r="P1024" i="112"/>
  <c r="O1024" i="112"/>
  <c r="M1024" i="112"/>
  <c r="S1023" i="112"/>
  <c r="N1023" i="112"/>
  <c r="R1023" i="112"/>
  <c r="Q1023" i="112"/>
  <c r="P1023" i="112"/>
  <c r="O1023" i="112"/>
  <c r="M1023" i="112"/>
  <c r="S1022" i="112"/>
  <c r="N1022" i="112"/>
  <c r="R1022" i="112"/>
  <c r="Q1022" i="112"/>
  <c r="P1022" i="112"/>
  <c r="O1022" i="112"/>
  <c r="M1022" i="112"/>
  <c r="S1021" i="112"/>
  <c r="N1021" i="112"/>
  <c r="R1021" i="112"/>
  <c r="Q1021" i="112"/>
  <c r="P1021" i="112"/>
  <c r="O1021" i="112"/>
  <c r="M1021" i="112"/>
  <c r="S1020" i="112"/>
  <c r="N1020" i="112"/>
  <c r="R1020" i="112"/>
  <c r="Q1020" i="112"/>
  <c r="P1020" i="112"/>
  <c r="O1020" i="112"/>
  <c r="M1020" i="112"/>
  <c r="S1019" i="112"/>
  <c r="N1019" i="112"/>
  <c r="R1019" i="112"/>
  <c r="Q1019" i="112"/>
  <c r="P1019" i="112"/>
  <c r="O1019" i="112"/>
  <c r="M1019" i="112"/>
  <c r="S1018" i="112"/>
  <c r="N1018" i="112"/>
  <c r="R1018" i="112"/>
  <c r="Q1018" i="112"/>
  <c r="P1018" i="112"/>
  <c r="O1018" i="112"/>
  <c r="M1018" i="112"/>
  <c r="S1017" i="112"/>
  <c r="N1017" i="112"/>
  <c r="R1017" i="112"/>
  <c r="Q1017" i="112"/>
  <c r="P1017" i="112"/>
  <c r="O1017" i="112"/>
  <c r="M1017" i="112"/>
  <c r="S1016" i="112"/>
  <c r="N1016" i="112"/>
  <c r="R1016" i="112"/>
  <c r="Q1016" i="112"/>
  <c r="P1016" i="112"/>
  <c r="O1016" i="112"/>
  <c r="M1016" i="112"/>
  <c r="S1015" i="112"/>
  <c r="N1015" i="112"/>
  <c r="R1015" i="112"/>
  <c r="Q1015" i="112"/>
  <c r="P1015" i="112"/>
  <c r="O1015" i="112"/>
  <c r="M1015" i="112"/>
  <c r="S1014" i="112"/>
  <c r="N1014" i="112"/>
  <c r="R1014" i="112"/>
  <c r="Q1014" i="112"/>
  <c r="P1014" i="112"/>
  <c r="O1014" i="112"/>
  <c r="M1014" i="112"/>
  <c r="S1013" i="112"/>
  <c r="N1013" i="112"/>
  <c r="R1013" i="112"/>
  <c r="Q1013" i="112"/>
  <c r="P1013" i="112"/>
  <c r="O1013" i="112"/>
  <c r="M1013" i="112"/>
  <c r="S1012" i="112"/>
  <c r="N1012" i="112"/>
  <c r="R1012" i="112"/>
  <c r="Q1012" i="112"/>
  <c r="P1012" i="112"/>
  <c r="O1012" i="112"/>
  <c r="M1012" i="112"/>
  <c r="S1011" i="112"/>
  <c r="N1011" i="112"/>
  <c r="R1011" i="112"/>
  <c r="Q1011" i="112"/>
  <c r="P1011" i="112"/>
  <c r="O1011" i="112"/>
  <c r="M1011" i="112"/>
  <c r="S1010" i="112"/>
  <c r="N1010" i="112"/>
  <c r="R1010" i="112"/>
  <c r="Q1010" i="112"/>
  <c r="P1010" i="112"/>
  <c r="O1010" i="112"/>
  <c r="M1010" i="112"/>
  <c r="S1009" i="112"/>
  <c r="N1009" i="112"/>
  <c r="R1009" i="112"/>
  <c r="Q1009" i="112"/>
  <c r="P1009" i="112"/>
  <c r="O1009" i="112"/>
  <c r="M1009" i="112"/>
  <c r="S1008" i="112"/>
  <c r="N1008" i="112"/>
  <c r="R1008" i="112"/>
  <c r="Q1008" i="112"/>
  <c r="P1008" i="112"/>
  <c r="O1008" i="112"/>
  <c r="M1008" i="112"/>
  <c r="S1007" i="112"/>
  <c r="N1007" i="112"/>
  <c r="R1007" i="112"/>
  <c r="Q1007" i="112"/>
  <c r="P1007" i="112"/>
  <c r="O1007" i="112"/>
  <c r="M1007" i="112"/>
  <c r="S1006" i="112"/>
  <c r="N1006" i="112"/>
  <c r="R1006" i="112"/>
  <c r="Q1006" i="112"/>
  <c r="P1006" i="112"/>
  <c r="O1006" i="112"/>
  <c r="M1006" i="112"/>
  <c r="S1005" i="112"/>
  <c r="N1005" i="112"/>
  <c r="R1005" i="112"/>
  <c r="Q1005" i="112"/>
  <c r="P1005" i="112"/>
  <c r="O1005" i="112"/>
  <c r="M1005" i="112"/>
  <c r="S1004" i="112"/>
  <c r="N1004" i="112"/>
  <c r="R1004" i="112"/>
  <c r="Q1004" i="112"/>
  <c r="P1004" i="112"/>
  <c r="O1004" i="112"/>
  <c r="M1004" i="112"/>
  <c r="S1003" i="112"/>
  <c r="N1003" i="112"/>
  <c r="R1003" i="112"/>
  <c r="Q1003" i="112"/>
  <c r="P1003" i="112"/>
  <c r="O1003" i="112"/>
  <c r="M1003" i="112"/>
  <c r="S1002" i="112"/>
  <c r="N1002" i="112"/>
  <c r="R1002" i="112"/>
  <c r="Q1002" i="112"/>
  <c r="P1002" i="112"/>
  <c r="O1002" i="112"/>
  <c r="M1002" i="112"/>
  <c r="S1001" i="112"/>
  <c r="N1001" i="112"/>
  <c r="R1001" i="112"/>
  <c r="Q1001" i="112"/>
  <c r="P1001" i="112"/>
  <c r="O1001" i="112"/>
  <c r="M1001" i="112"/>
  <c r="S1000" i="112"/>
  <c r="N1000" i="112"/>
  <c r="R1000" i="112"/>
  <c r="Q1000" i="112"/>
  <c r="P1000" i="112"/>
  <c r="O1000" i="112"/>
  <c r="M1000" i="112"/>
  <c r="S999" i="112"/>
  <c r="N999" i="112"/>
  <c r="R999" i="112"/>
  <c r="Q999" i="112"/>
  <c r="P999" i="112"/>
  <c r="O999" i="112"/>
  <c r="M999" i="112"/>
  <c r="S998" i="112"/>
  <c r="N998" i="112"/>
  <c r="R998" i="112"/>
  <c r="Q998" i="112"/>
  <c r="P998" i="112"/>
  <c r="O998" i="112"/>
  <c r="M998" i="112"/>
  <c r="S997" i="112"/>
  <c r="N997" i="112"/>
  <c r="R997" i="112"/>
  <c r="Q997" i="112"/>
  <c r="P997" i="112"/>
  <c r="O997" i="112"/>
  <c r="M997" i="112"/>
  <c r="S996" i="112"/>
  <c r="N996" i="112"/>
  <c r="R996" i="112"/>
  <c r="Q996" i="112"/>
  <c r="P996" i="112"/>
  <c r="O996" i="112"/>
  <c r="M996" i="112"/>
  <c r="S995" i="112"/>
  <c r="N995" i="112"/>
  <c r="R995" i="112"/>
  <c r="Q995" i="112"/>
  <c r="P995" i="112"/>
  <c r="O995" i="112"/>
  <c r="M995" i="112"/>
  <c r="S994" i="112"/>
  <c r="N994" i="112"/>
  <c r="R994" i="112"/>
  <c r="Q994" i="112"/>
  <c r="P994" i="112"/>
  <c r="O994" i="112"/>
  <c r="M994" i="112"/>
  <c r="S993" i="112"/>
  <c r="N993" i="112"/>
  <c r="R993" i="112"/>
  <c r="Q993" i="112"/>
  <c r="P993" i="112"/>
  <c r="O993" i="112"/>
  <c r="M993" i="112"/>
  <c r="S992" i="112"/>
  <c r="N992" i="112"/>
  <c r="R992" i="112"/>
  <c r="Q992" i="112"/>
  <c r="P992" i="112"/>
  <c r="O992" i="112"/>
  <c r="M992" i="112"/>
  <c r="S991" i="112"/>
  <c r="N991" i="112"/>
  <c r="R991" i="112"/>
  <c r="Q991" i="112"/>
  <c r="P991" i="112"/>
  <c r="O991" i="112"/>
  <c r="M991" i="112"/>
  <c r="S990" i="112"/>
  <c r="N990" i="112"/>
  <c r="R990" i="112"/>
  <c r="Q990" i="112"/>
  <c r="P990" i="112"/>
  <c r="O990" i="112"/>
  <c r="M990" i="112"/>
  <c r="S989" i="112"/>
  <c r="N989" i="112"/>
  <c r="R989" i="112"/>
  <c r="Q989" i="112"/>
  <c r="P989" i="112"/>
  <c r="O989" i="112"/>
  <c r="M989" i="112"/>
  <c r="S988" i="112"/>
  <c r="N988" i="112"/>
  <c r="R988" i="112"/>
  <c r="Q988" i="112"/>
  <c r="P988" i="112"/>
  <c r="O988" i="112"/>
  <c r="M988" i="112"/>
  <c r="S987" i="112"/>
  <c r="N987" i="112"/>
  <c r="R987" i="112"/>
  <c r="Q987" i="112"/>
  <c r="P987" i="112"/>
  <c r="O987" i="112"/>
  <c r="M987" i="112"/>
  <c r="S986" i="112"/>
  <c r="N986" i="112"/>
  <c r="R986" i="112"/>
  <c r="Q986" i="112"/>
  <c r="P986" i="112"/>
  <c r="O986" i="112"/>
  <c r="M986" i="112"/>
  <c r="S985" i="112"/>
  <c r="N985" i="112"/>
  <c r="R985" i="112"/>
  <c r="Q985" i="112"/>
  <c r="P985" i="112"/>
  <c r="O985" i="112"/>
  <c r="M985" i="112"/>
  <c r="S984" i="112"/>
  <c r="N984" i="112"/>
  <c r="R984" i="112"/>
  <c r="Q984" i="112"/>
  <c r="P984" i="112"/>
  <c r="O984" i="112"/>
  <c r="M984" i="112"/>
  <c r="S983" i="112"/>
  <c r="N983" i="112"/>
  <c r="R983" i="112"/>
  <c r="Q983" i="112"/>
  <c r="P983" i="112"/>
  <c r="O983" i="112"/>
  <c r="M983" i="112"/>
  <c r="S982" i="112"/>
  <c r="N982" i="112"/>
  <c r="R982" i="112"/>
  <c r="Q982" i="112"/>
  <c r="P982" i="112"/>
  <c r="O982" i="112"/>
  <c r="M982" i="112"/>
  <c r="S981" i="112"/>
  <c r="N981" i="112"/>
  <c r="R981" i="112"/>
  <c r="Q981" i="112"/>
  <c r="P981" i="112"/>
  <c r="O981" i="112"/>
  <c r="M981" i="112"/>
  <c r="S980" i="112"/>
  <c r="N980" i="112"/>
  <c r="R980" i="112"/>
  <c r="Q980" i="112"/>
  <c r="P980" i="112"/>
  <c r="O980" i="112"/>
  <c r="M980" i="112"/>
  <c r="S979" i="112"/>
  <c r="N979" i="112"/>
  <c r="R979" i="112"/>
  <c r="Q979" i="112"/>
  <c r="P979" i="112"/>
  <c r="O979" i="112"/>
  <c r="M979" i="112"/>
  <c r="S978" i="112"/>
  <c r="N978" i="112"/>
  <c r="R978" i="112"/>
  <c r="Q978" i="112"/>
  <c r="P978" i="112"/>
  <c r="O978" i="112"/>
  <c r="M978" i="112"/>
  <c r="S977" i="112"/>
  <c r="N977" i="112"/>
  <c r="R977" i="112"/>
  <c r="Q977" i="112"/>
  <c r="P977" i="112"/>
  <c r="O977" i="112"/>
  <c r="M977" i="112"/>
  <c r="S976" i="112"/>
  <c r="N976" i="112"/>
  <c r="R976" i="112"/>
  <c r="Q976" i="112"/>
  <c r="P976" i="112"/>
  <c r="O976" i="112"/>
  <c r="M976" i="112"/>
  <c r="S975" i="112"/>
  <c r="N975" i="112"/>
  <c r="R975" i="112"/>
  <c r="Q975" i="112"/>
  <c r="P975" i="112"/>
  <c r="O975" i="112"/>
  <c r="M975" i="112"/>
  <c r="S974" i="112"/>
  <c r="N974" i="112"/>
  <c r="R974" i="112"/>
  <c r="Q974" i="112"/>
  <c r="P974" i="112"/>
  <c r="O974" i="112"/>
  <c r="M974" i="112"/>
  <c r="S973" i="112"/>
  <c r="N973" i="112"/>
  <c r="R973" i="112"/>
  <c r="Q973" i="112"/>
  <c r="P973" i="112"/>
  <c r="O973" i="112"/>
  <c r="M973" i="112"/>
  <c r="S972" i="112"/>
  <c r="N972" i="112"/>
  <c r="R972" i="112"/>
  <c r="Q972" i="112"/>
  <c r="P972" i="112"/>
  <c r="O972" i="112"/>
  <c r="M972" i="112"/>
  <c r="S971" i="112"/>
  <c r="N971" i="112"/>
  <c r="R971" i="112"/>
  <c r="Q971" i="112"/>
  <c r="P971" i="112"/>
  <c r="O971" i="112"/>
  <c r="M971" i="112"/>
  <c r="S970" i="112"/>
  <c r="N970" i="112"/>
  <c r="R970" i="112"/>
  <c r="Q970" i="112"/>
  <c r="P970" i="112"/>
  <c r="O970" i="112"/>
  <c r="M970" i="112"/>
  <c r="S969" i="112"/>
  <c r="N969" i="112"/>
  <c r="R969" i="112"/>
  <c r="Q969" i="112"/>
  <c r="P969" i="112"/>
  <c r="O969" i="112"/>
  <c r="M969" i="112"/>
  <c r="S968" i="112"/>
  <c r="N968" i="112"/>
  <c r="R968" i="112"/>
  <c r="Q968" i="112"/>
  <c r="P968" i="112"/>
  <c r="O968" i="112"/>
  <c r="M968" i="112"/>
  <c r="S967" i="112"/>
  <c r="N967" i="112"/>
  <c r="R967" i="112"/>
  <c r="Q967" i="112"/>
  <c r="P967" i="112"/>
  <c r="O967" i="112"/>
  <c r="M967" i="112"/>
  <c r="S966" i="112"/>
  <c r="N966" i="112"/>
  <c r="R966" i="112"/>
  <c r="Q966" i="112"/>
  <c r="P966" i="112"/>
  <c r="O966" i="112"/>
  <c r="M966" i="112"/>
  <c r="S965" i="112"/>
  <c r="N965" i="112"/>
  <c r="R965" i="112"/>
  <c r="Q965" i="112"/>
  <c r="P965" i="112"/>
  <c r="O965" i="112"/>
  <c r="M965" i="112"/>
  <c r="S964" i="112"/>
  <c r="N964" i="112"/>
  <c r="R964" i="112"/>
  <c r="Q964" i="112"/>
  <c r="P964" i="112"/>
  <c r="O964" i="112"/>
  <c r="M964" i="112"/>
  <c r="S963" i="112"/>
  <c r="N963" i="112"/>
  <c r="R963" i="112"/>
  <c r="Q963" i="112"/>
  <c r="P963" i="112"/>
  <c r="O963" i="112"/>
  <c r="M963" i="112"/>
  <c r="S962" i="112"/>
  <c r="N962" i="112"/>
  <c r="R962" i="112"/>
  <c r="Q962" i="112"/>
  <c r="P962" i="112"/>
  <c r="O962" i="112"/>
  <c r="M962" i="112"/>
  <c r="S961" i="112"/>
  <c r="N961" i="112"/>
  <c r="R961" i="112"/>
  <c r="Q961" i="112"/>
  <c r="P961" i="112"/>
  <c r="O961" i="112"/>
  <c r="M961" i="112"/>
  <c r="S960" i="112"/>
  <c r="N960" i="112"/>
  <c r="R960" i="112"/>
  <c r="Q960" i="112"/>
  <c r="P960" i="112"/>
  <c r="O960" i="112"/>
  <c r="M960" i="112"/>
  <c r="S959" i="112"/>
  <c r="N959" i="112"/>
  <c r="R959" i="112"/>
  <c r="Q959" i="112"/>
  <c r="P959" i="112"/>
  <c r="O959" i="112"/>
  <c r="M959" i="112"/>
  <c r="S958" i="112"/>
  <c r="N958" i="112"/>
  <c r="R958" i="112"/>
  <c r="Q958" i="112"/>
  <c r="P958" i="112"/>
  <c r="O958" i="112"/>
  <c r="M958" i="112"/>
  <c r="S957" i="112"/>
  <c r="N957" i="112"/>
  <c r="R957" i="112"/>
  <c r="Q957" i="112"/>
  <c r="P957" i="112"/>
  <c r="O957" i="112"/>
  <c r="M957" i="112"/>
  <c r="S956" i="112"/>
  <c r="N956" i="112"/>
  <c r="R956" i="112"/>
  <c r="Q956" i="112"/>
  <c r="P956" i="112"/>
  <c r="O956" i="112"/>
  <c r="M956" i="112"/>
  <c r="S955" i="112"/>
  <c r="N955" i="112"/>
  <c r="R955" i="112"/>
  <c r="Q955" i="112"/>
  <c r="P955" i="112"/>
  <c r="O955" i="112"/>
  <c r="M955" i="112"/>
  <c r="S954" i="112"/>
  <c r="N954" i="112"/>
  <c r="R954" i="112"/>
  <c r="Q954" i="112"/>
  <c r="P954" i="112"/>
  <c r="O954" i="112"/>
  <c r="M954" i="112"/>
  <c r="S953" i="112"/>
  <c r="N953" i="112"/>
  <c r="R953" i="112"/>
  <c r="Q953" i="112"/>
  <c r="P953" i="112"/>
  <c r="O953" i="112"/>
  <c r="M953" i="112"/>
  <c r="S952" i="112"/>
  <c r="N952" i="112"/>
  <c r="R952" i="112"/>
  <c r="Q952" i="112"/>
  <c r="P952" i="112"/>
  <c r="O952" i="112"/>
  <c r="M952" i="112"/>
  <c r="S951" i="112"/>
  <c r="N951" i="112"/>
  <c r="R951" i="112"/>
  <c r="Q951" i="112"/>
  <c r="P951" i="112"/>
  <c r="O951" i="112"/>
  <c r="M951" i="112"/>
  <c r="S950" i="112"/>
  <c r="N950" i="112"/>
  <c r="R950" i="112"/>
  <c r="Q950" i="112"/>
  <c r="P950" i="112"/>
  <c r="O950" i="112"/>
  <c r="M950" i="112"/>
  <c r="S949" i="112"/>
  <c r="N949" i="112"/>
  <c r="R949" i="112"/>
  <c r="Q949" i="112"/>
  <c r="P949" i="112"/>
  <c r="O949" i="112"/>
  <c r="M949" i="112"/>
  <c r="S948" i="112"/>
  <c r="N948" i="112"/>
  <c r="R948" i="112"/>
  <c r="Q948" i="112"/>
  <c r="P948" i="112"/>
  <c r="O948" i="112"/>
  <c r="M948" i="112"/>
  <c r="S947" i="112"/>
  <c r="N947" i="112"/>
  <c r="R947" i="112"/>
  <c r="Q947" i="112"/>
  <c r="P947" i="112"/>
  <c r="O947" i="112"/>
  <c r="M947" i="112"/>
  <c r="S946" i="112"/>
  <c r="N946" i="112"/>
  <c r="R946" i="112"/>
  <c r="Q946" i="112"/>
  <c r="P946" i="112"/>
  <c r="O946" i="112"/>
  <c r="M946" i="112"/>
  <c r="S945" i="112"/>
  <c r="N945" i="112"/>
  <c r="R945" i="112"/>
  <c r="Q945" i="112"/>
  <c r="P945" i="112"/>
  <c r="O945" i="112"/>
  <c r="M945" i="112"/>
  <c r="S944" i="112"/>
  <c r="N944" i="112"/>
  <c r="R944" i="112"/>
  <c r="Q944" i="112"/>
  <c r="P944" i="112"/>
  <c r="O944" i="112"/>
  <c r="M944" i="112"/>
  <c r="S943" i="112"/>
  <c r="N943" i="112"/>
  <c r="R943" i="112"/>
  <c r="Q943" i="112"/>
  <c r="P943" i="112"/>
  <c r="O943" i="112"/>
  <c r="M943" i="112"/>
  <c r="S942" i="112"/>
  <c r="N942" i="112"/>
  <c r="R942" i="112"/>
  <c r="Q942" i="112"/>
  <c r="P942" i="112"/>
  <c r="O942" i="112"/>
  <c r="M942" i="112"/>
  <c r="S941" i="112"/>
  <c r="N941" i="112"/>
  <c r="R941" i="112"/>
  <c r="Q941" i="112"/>
  <c r="P941" i="112"/>
  <c r="O941" i="112"/>
  <c r="M941" i="112"/>
  <c r="S940" i="112"/>
  <c r="N940" i="112"/>
  <c r="R940" i="112"/>
  <c r="Q940" i="112"/>
  <c r="P940" i="112"/>
  <c r="O940" i="112"/>
  <c r="M940" i="112"/>
  <c r="S939" i="112"/>
  <c r="N939" i="112"/>
  <c r="R939" i="112"/>
  <c r="Q939" i="112"/>
  <c r="P939" i="112"/>
  <c r="O939" i="112"/>
  <c r="M939" i="112"/>
  <c r="S938" i="112"/>
  <c r="N938" i="112"/>
  <c r="R938" i="112"/>
  <c r="Q938" i="112"/>
  <c r="P938" i="112"/>
  <c r="O938" i="112"/>
  <c r="M938" i="112"/>
  <c r="S937" i="112"/>
  <c r="N937" i="112"/>
  <c r="R937" i="112"/>
  <c r="Q937" i="112"/>
  <c r="P937" i="112"/>
  <c r="O937" i="112"/>
  <c r="M937" i="112"/>
  <c r="S936" i="112"/>
  <c r="N936" i="112"/>
  <c r="R936" i="112"/>
  <c r="Q936" i="112"/>
  <c r="P936" i="112"/>
  <c r="O936" i="112"/>
  <c r="M936" i="112"/>
  <c r="S935" i="112"/>
  <c r="N935" i="112"/>
  <c r="R935" i="112"/>
  <c r="Q935" i="112"/>
  <c r="P935" i="112"/>
  <c r="O935" i="112"/>
  <c r="M935" i="112"/>
  <c r="S934" i="112"/>
  <c r="N934" i="112"/>
  <c r="R934" i="112"/>
  <c r="Q934" i="112"/>
  <c r="P934" i="112"/>
  <c r="O934" i="112"/>
  <c r="M934" i="112"/>
  <c r="S933" i="112"/>
  <c r="N933" i="112"/>
  <c r="R933" i="112"/>
  <c r="Q933" i="112"/>
  <c r="P933" i="112"/>
  <c r="O933" i="112"/>
  <c r="M933" i="112"/>
  <c r="S932" i="112"/>
  <c r="N932" i="112"/>
  <c r="R932" i="112"/>
  <c r="Q932" i="112"/>
  <c r="P932" i="112"/>
  <c r="O932" i="112"/>
  <c r="M932" i="112"/>
  <c r="S931" i="112"/>
  <c r="N931" i="112"/>
  <c r="R931" i="112"/>
  <c r="Q931" i="112"/>
  <c r="P931" i="112"/>
  <c r="O931" i="112"/>
  <c r="M931" i="112"/>
  <c r="S930" i="112"/>
  <c r="N930" i="112"/>
  <c r="R930" i="112"/>
  <c r="Q930" i="112"/>
  <c r="P930" i="112"/>
  <c r="O930" i="112"/>
  <c r="M930" i="112"/>
  <c r="S929" i="112"/>
  <c r="N929" i="112"/>
  <c r="R929" i="112"/>
  <c r="Q929" i="112"/>
  <c r="P929" i="112"/>
  <c r="O929" i="112"/>
  <c r="M929" i="112"/>
  <c r="S928" i="112"/>
  <c r="N928" i="112"/>
  <c r="R928" i="112"/>
  <c r="Q928" i="112"/>
  <c r="P928" i="112"/>
  <c r="O928" i="112"/>
  <c r="M928" i="112"/>
  <c r="S927" i="112"/>
  <c r="N927" i="112"/>
  <c r="R927" i="112"/>
  <c r="Q927" i="112"/>
  <c r="P927" i="112"/>
  <c r="O927" i="112"/>
  <c r="M927" i="112"/>
  <c r="S926" i="112"/>
  <c r="N926" i="112"/>
  <c r="R926" i="112"/>
  <c r="Q926" i="112"/>
  <c r="P926" i="112"/>
  <c r="O926" i="112"/>
  <c r="M926" i="112"/>
  <c r="S925" i="112"/>
  <c r="N925" i="112"/>
  <c r="R925" i="112"/>
  <c r="Q925" i="112"/>
  <c r="P925" i="112"/>
  <c r="O925" i="112"/>
  <c r="M925" i="112"/>
  <c r="S924" i="112"/>
  <c r="N924" i="112"/>
  <c r="R924" i="112"/>
  <c r="Q924" i="112"/>
  <c r="P924" i="112"/>
  <c r="O924" i="112"/>
  <c r="M924" i="112"/>
  <c r="S923" i="112"/>
  <c r="N923" i="112"/>
  <c r="R923" i="112"/>
  <c r="Q923" i="112"/>
  <c r="P923" i="112"/>
  <c r="O923" i="112"/>
  <c r="M923" i="112"/>
  <c r="S922" i="112"/>
  <c r="N922" i="112"/>
  <c r="R922" i="112"/>
  <c r="Q922" i="112"/>
  <c r="P922" i="112"/>
  <c r="O922" i="112"/>
  <c r="M922" i="112"/>
  <c r="S921" i="112"/>
  <c r="N921" i="112"/>
  <c r="R921" i="112"/>
  <c r="Q921" i="112"/>
  <c r="P921" i="112"/>
  <c r="O921" i="112"/>
  <c r="M921" i="112"/>
  <c r="S920" i="112"/>
  <c r="N920" i="112"/>
  <c r="R920" i="112"/>
  <c r="Q920" i="112"/>
  <c r="P920" i="112"/>
  <c r="O920" i="112"/>
  <c r="M920" i="112"/>
  <c r="S919" i="112"/>
  <c r="N919" i="112"/>
  <c r="R919" i="112"/>
  <c r="Q919" i="112"/>
  <c r="P919" i="112"/>
  <c r="O919" i="112"/>
  <c r="M919" i="112"/>
  <c r="S918" i="112"/>
  <c r="N918" i="112"/>
  <c r="R918" i="112"/>
  <c r="Q918" i="112"/>
  <c r="P918" i="112"/>
  <c r="O918" i="112"/>
  <c r="M918" i="112"/>
  <c r="S917" i="112"/>
  <c r="N917" i="112"/>
  <c r="R917" i="112"/>
  <c r="Q917" i="112"/>
  <c r="P917" i="112"/>
  <c r="O917" i="112"/>
  <c r="M917" i="112"/>
  <c r="S916" i="112"/>
  <c r="N916" i="112"/>
  <c r="R916" i="112"/>
  <c r="Q916" i="112"/>
  <c r="P916" i="112"/>
  <c r="O916" i="112"/>
  <c r="M916" i="112"/>
  <c r="S915" i="112"/>
  <c r="N915" i="112"/>
  <c r="R915" i="112"/>
  <c r="Q915" i="112"/>
  <c r="P915" i="112"/>
  <c r="O915" i="112"/>
  <c r="M915" i="112"/>
  <c r="S914" i="112"/>
  <c r="N914" i="112"/>
  <c r="R914" i="112"/>
  <c r="Q914" i="112"/>
  <c r="P914" i="112"/>
  <c r="O914" i="112"/>
  <c r="M914" i="112"/>
  <c r="S913" i="112"/>
  <c r="N913" i="112"/>
  <c r="R913" i="112"/>
  <c r="Q913" i="112"/>
  <c r="P913" i="112"/>
  <c r="O913" i="112"/>
  <c r="M913" i="112"/>
  <c r="S912" i="112"/>
  <c r="N912" i="112"/>
  <c r="R912" i="112"/>
  <c r="Q912" i="112"/>
  <c r="P912" i="112"/>
  <c r="O912" i="112"/>
  <c r="M912" i="112"/>
  <c r="S911" i="112"/>
  <c r="N911" i="112"/>
  <c r="R911" i="112"/>
  <c r="Q911" i="112"/>
  <c r="P911" i="112"/>
  <c r="O911" i="112"/>
  <c r="M911" i="112"/>
  <c r="S910" i="112"/>
  <c r="N910" i="112"/>
  <c r="R910" i="112"/>
  <c r="Q910" i="112"/>
  <c r="P910" i="112"/>
  <c r="O910" i="112"/>
  <c r="M910" i="112"/>
  <c r="S909" i="112"/>
  <c r="N909" i="112"/>
  <c r="R909" i="112"/>
  <c r="Q909" i="112"/>
  <c r="P909" i="112"/>
  <c r="O909" i="112"/>
  <c r="M909" i="112"/>
  <c r="S908" i="112"/>
  <c r="N908" i="112"/>
  <c r="R908" i="112"/>
  <c r="Q908" i="112"/>
  <c r="P908" i="112"/>
  <c r="O908" i="112"/>
  <c r="M908" i="112"/>
  <c r="S907" i="112"/>
  <c r="N907" i="112"/>
  <c r="R907" i="112"/>
  <c r="Q907" i="112"/>
  <c r="P907" i="112"/>
  <c r="O907" i="112"/>
  <c r="M907" i="112"/>
  <c r="S906" i="112"/>
  <c r="N906" i="112"/>
  <c r="R906" i="112"/>
  <c r="Q906" i="112"/>
  <c r="P906" i="112"/>
  <c r="O906" i="112"/>
  <c r="M906" i="112"/>
  <c r="S905" i="112"/>
  <c r="N905" i="112"/>
  <c r="R905" i="112"/>
  <c r="Q905" i="112"/>
  <c r="P905" i="112"/>
  <c r="O905" i="112"/>
  <c r="M905" i="112"/>
  <c r="S904" i="112"/>
  <c r="N904" i="112"/>
  <c r="R904" i="112"/>
  <c r="Q904" i="112"/>
  <c r="P904" i="112"/>
  <c r="O904" i="112"/>
  <c r="M904" i="112"/>
  <c r="S903" i="112"/>
  <c r="N903" i="112"/>
  <c r="R903" i="112"/>
  <c r="Q903" i="112"/>
  <c r="P903" i="112"/>
  <c r="O903" i="112"/>
  <c r="M903" i="112"/>
  <c r="S902" i="112"/>
  <c r="N902" i="112"/>
  <c r="R902" i="112"/>
  <c r="Q902" i="112"/>
  <c r="P902" i="112"/>
  <c r="O902" i="112"/>
  <c r="M902" i="112"/>
  <c r="S901" i="112"/>
  <c r="N901" i="112"/>
  <c r="R901" i="112"/>
  <c r="Q901" i="112"/>
  <c r="P901" i="112"/>
  <c r="O901" i="112"/>
  <c r="M901" i="112"/>
  <c r="S900" i="112"/>
  <c r="N900" i="112"/>
  <c r="R900" i="112"/>
  <c r="Q900" i="112"/>
  <c r="P900" i="112"/>
  <c r="O900" i="112"/>
  <c r="M900" i="112"/>
  <c r="S899" i="112"/>
  <c r="N899" i="112"/>
  <c r="R899" i="112"/>
  <c r="Q899" i="112"/>
  <c r="P899" i="112"/>
  <c r="O899" i="112"/>
  <c r="M899" i="112"/>
  <c r="S898" i="112"/>
  <c r="N898" i="112"/>
  <c r="R898" i="112"/>
  <c r="Q898" i="112"/>
  <c r="P898" i="112"/>
  <c r="O898" i="112"/>
  <c r="M898" i="112"/>
  <c r="S897" i="112"/>
  <c r="N897" i="112"/>
  <c r="R897" i="112"/>
  <c r="Q897" i="112"/>
  <c r="P897" i="112"/>
  <c r="O897" i="112"/>
  <c r="M897" i="112"/>
  <c r="S896" i="112"/>
  <c r="N896" i="112"/>
  <c r="R896" i="112"/>
  <c r="Q896" i="112"/>
  <c r="P896" i="112"/>
  <c r="O896" i="112"/>
  <c r="M896" i="112"/>
  <c r="S895" i="112"/>
  <c r="N895" i="112"/>
  <c r="R895" i="112"/>
  <c r="Q895" i="112"/>
  <c r="P895" i="112"/>
  <c r="O895" i="112"/>
  <c r="M895" i="112"/>
  <c r="S894" i="112"/>
  <c r="N894" i="112"/>
  <c r="R894" i="112"/>
  <c r="Q894" i="112"/>
  <c r="P894" i="112"/>
  <c r="O894" i="112"/>
  <c r="M894" i="112"/>
  <c r="S893" i="112"/>
  <c r="N893" i="112"/>
  <c r="R893" i="112"/>
  <c r="Q893" i="112"/>
  <c r="P893" i="112"/>
  <c r="O893" i="112"/>
  <c r="M893" i="112"/>
  <c r="S892" i="112"/>
  <c r="N892" i="112"/>
  <c r="R892" i="112"/>
  <c r="Q892" i="112"/>
  <c r="P892" i="112"/>
  <c r="O892" i="112"/>
  <c r="M892" i="112"/>
  <c r="S891" i="112"/>
  <c r="N891" i="112"/>
  <c r="R891" i="112"/>
  <c r="Q891" i="112"/>
  <c r="P891" i="112"/>
  <c r="O891" i="112"/>
  <c r="M891" i="112"/>
  <c r="S890" i="112"/>
  <c r="N890" i="112"/>
  <c r="R890" i="112"/>
  <c r="Q890" i="112"/>
  <c r="P890" i="112"/>
  <c r="O890" i="112"/>
  <c r="M890" i="112"/>
  <c r="S889" i="112"/>
  <c r="N889" i="112"/>
  <c r="R889" i="112"/>
  <c r="Q889" i="112"/>
  <c r="P889" i="112"/>
  <c r="O889" i="112"/>
  <c r="M889" i="112"/>
  <c r="S888" i="112"/>
  <c r="N888" i="112"/>
  <c r="R888" i="112"/>
  <c r="Q888" i="112"/>
  <c r="P888" i="112"/>
  <c r="O888" i="112"/>
  <c r="M888" i="112"/>
  <c r="S887" i="112"/>
  <c r="N887" i="112"/>
  <c r="R887" i="112"/>
  <c r="Q887" i="112"/>
  <c r="P887" i="112"/>
  <c r="O887" i="112"/>
  <c r="M887" i="112"/>
  <c r="S886" i="112"/>
  <c r="N886" i="112"/>
  <c r="R886" i="112"/>
  <c r="Q886" i="112"/>
  <c r="P886" i="112"/>
  <c r="O886" i="112"/>
  <c r="M886" i="112"/>
  <c r="S885" i="112"/>
  <c r="N885" i="112"/>
  <c r="R885" i="112"/>
  <c r="Q885" i="112"/>
  <c r="P885" i="112"/>
  <c r="O885" i="112"/>
  <c r="M885" i="112"/>
  <c r="S884" i="112"/>
  <c r="N884" i="112"/>
  <c r="R884" i="112"/>
  <c r="Q884" i="112"/>
  <c r="P884" i="112"/>
  <c r="O884" i="112"/>
  <c r="M884" i="112"/>
  <c r="S883" i="112"/>
  <c r="N883" i="112"/>
  <c r="R883" i="112"/>
  <c r="Q883" i="112"/>
  <c r="P883" i="112"/>
  <c r="O883" i="112"/>
  <c r="M883" i="112"/>
  <c r="S882" i="112"/>
  <c r="N882" i="112"/>
  <c r="R882" i="112"/>
  <c r="Q882" i="112"/>
  <c r="P882" i="112"/>
  <c r="O882" i="112"/>
  <c r="M882" i="112"/>
  <c r="S881" i="112"/>
  <c r="N881" i="112"/>
  <c r="R881" i="112"/>
  <c r="Q881" i="112"/>
  <c r="P881" i="112"/>
  <c r="O881" i="112"/>
  <c r="M881" i="112"/>
  <c r="S880" i="112"/>
  <c r="N880" i="112"/>
  <c r="R880" i="112"/>
  <c r="Q880" i="112"/>
  <c r="P880" i="112"/>
  <c r="O880" i="112"/>
  <c r="M880" i="112"/>
  <c r="S879" i="112"/>
  <c r="N879" i="112"/>
  <c r="R879" i="112"/>
  <c r="Q879" i="112"/>
  <c r="P879" i="112"/>
  <c r="O879" i="112"/>
  <c r="M879" i="112"/>
  <c r="S878" i="112"/>
  <c r="N878" i="112"/>
  <c r="R878" i="112"/>
  <c r="Q878" i="112"/>
  <c r="P878" i="112"/>
  <c r="O878" i="112"/>
  <c r="M878" i="112"/>
  <c r="S877" i="112"/>
  <c r="N877" i="112"/>
  <c r="R877" i="112"/>
  <c r="Q877" i="112"/>
  <c r="P877" i="112"/>
  <c r="O877" i="112"/>
  <c r="M877" i="112"/>
  <c r="S876" i="112"/>
  <c r="N876" i="112"/>
  <c r="R876" i="112"/>
  <c r="Q876" i="112"/>
  <c r="P876" i="112"/>
  <c r="O876" i="112"/>
  <c r="M876" i="112"/>
  <c r="S875" i="112"/>
  <c r="N875" i="112"/>
  <c r="R875" i="112"/>
  <c r="Q875" i="112"/>
  <c r="P875" i="112"/>
  <c r="O875" i="112"/>
  <c r="M875" i="112"/>
  <c r="S874" i="112"/>
  <c r="N874" i="112"/>
  <c r="R874" i="112"/>
  <c r="Q874" i="112"/>
  <c r="P874" i="112"/>
  <c r="O874" i="112"/>
  <c r="M874" i="112"/>
  <c r="S873" i="112"/>
  <c r="N873" i="112"/>
  <c r="R873" i="112"/>
  <c r="Q873" i="112"/>
  <c r="P873" i="112"/>
  <c r="O873" i="112"/>
  <c r="M873" i="112"/>
  <c r="S872" i="112"/>
  <c r="N872" i="112"/>
  <c r="R872" i="112"/>
  <c r="Q872" i="112"/>
  <c r="P872" i="112"/>
  <c r="O872" i="112"/>
  <c r="M872" i="112"/>
  <c r="S871" i="112"/>
  <c r="N871" i="112"/>
  <c r="R871" i="112"/>
  <c r="Q871" i="112"/>
  <c r="P871" i="112"/>
  <c r="O871" i="112"/>
  <c r="M871" i="112"/>
  <c r="S870" i="112"/>
  <c r="N870" i="112"/>
  <c r="R870" i="112"/>
  <c r="Q870" i="112"/>
  <c r="P870" i="112"/>
  <c r="O870" i="112"/>
  <c r="M870" i="112"/>
  <c r="S869" i="112"/>
  <c r="N869" i="112"/>
  <c r="R869" i="112"/>
  <c r="Q869" i="112"/>
  <c r="P869" i="112"/>
  <c r="O869" i="112"/>
  <c r="M869" i="112"/>
  <c r="S868" i="112"/>
  <c r="N868" i="112"/>
  <c r="R868" i="112"/>
  <c r="Q868" i="112"/>
  <c r="P868" i="112"/>
  <c r="O868" i="112"/>
  <c r="M868" i="112"/>
  <c r="S867" i="112"/>
  <c r="N867" i="112"/>
  <c r="R867" i="112"/>
  <c r="Q867" i="112"/>
  <c r="P867" i="112"/>
  <c r="O867" i="112"/>
  <c r="M867" i="112"/>
  <c r="S866" i="112"/>
  <c r="N866" i="112"/>
  <c r="R866" i="112"/>
  <c r="Q866" i="112"/>
  <c r="P866" i="112"/>
  <c r="O866" i="112"/>
  <c r="M866" i="112"/>
  <c r="S865" i="112"/>
  <c r="N865" i="112"/>
  <c r="R865" i="112"/>
  <c r="Q865" i="112"/>
  <c r="P865" i="112"/>
  <c r="O865" i="112"/>
  <c r="M865" i="112"/>
  <c r="S864" i="112"/>
  <c r="N864" i="112"/>
  <c r="R864" i="112"/>
  <c r="Q864" i="112"/>
  <c r="P864" i="112"/>
  <c r="O864" i="112"/>
  <c r="M864" i="112"/>
  <c r="S863" i="112"/>
  <c r="N863" i="112"/>
  <c r="R863" i="112"/>
  <c r="Q863" i="112"/>
  <c r="P863" i="112"/>
  <c r="O863" i="112"/>
  <c r="M863" i="112"/>
  <c r="S862" i="112"/>
  <c r="N862" i="112"/>
  <c r="R862" i="112"/>
  <c r="Q862" i="112"/>
  <c r="P862" i="112"/>
  <c r="O862" i="112"/>
  <c r="M862" i="112"/>
  <c r="S861" i="112"/>
  <c r="N861" i="112"/>
  <c r="R861" i="112"/>
  <c r="Q861" i="112"/>
  <c r="P861" i="112"/>
  <c r="O861" i="112"/>
  <c r="M861" i="112"/>
  <c r="S860" i="112"/>
  <c r="N860" i="112"/>
  <c r="R860" i="112"/>
  <c r="Q860" i="112"/>
  <c r="P860" i="112"/>
  <c r="O860" i="112"/>
  <c r="M860" i="112"/>
  <c r="S859" i="112"/>
  <c r="N859" i="112"/>
  <c r="R859" i="112"/>
  <c r="Q859" i="112"/>
  <c r="P859" i="112"/>
  <c r="O859" i="112"/>
  <c r="M859" i="112"/>
  <c r="S858" i="112"/>
  <c r="N858" i="112"/>
  <c r="R858" i="112"/>
  <c r="Q858" i="112"/>
  <c r="P858" i="112"/>
  <c r="O858" i="112"/>
  <c r="M858" i="112"/>
  <c r="S857" i="112"/>
  <c r="N857" i="112"/>
  <c r="R857" i="112"/>
  <c r="Q857" i="112"/>
  <c r="P857" i="112"/>
  <c r="O857" i="112"/>
  <c r="M857" i="112"/>
  <c r="S856" i="112"/>
  <c r="N856" i="112"/>
  <c r="R856" i="112"/>
  <c r="Q856" i="112"/>
  <c r="P856" i="112"/>
  <c r="O856" i="112"/>
  <c r="M856" i="112"/>
  <c r="S855" i="112"/>
  <c r="N855" i="112"/>
  <c r="R855" i="112"/>
  <c r="Q855" i="112"/>
  <c r="P855" i="112"/>
  <c r="O855" i="112"/>
  <c r="M855" i="112"/>
  <c r="S854" i="112"/>
  <c r="N854" i="112"/>
  <c r="R854" i="112"/>
  <c r="Q854" i="112"/>
  <c r="P854" i="112"/>
  <c r="O854" i="112"/>
  <c r="M854" i="112"/>
  <c r="S853" i="112"/>
  <c r="N853" i="112"/>
  <c r="R853" i="112"/>
  <c r="Q853" i="112"/>
  <c r="P853" i="112"/>
  <c r="O853" i="112"/>
  <c r="M853" i="112"/>
  <c r="S852" i="112"/>
  <c r="N852" i="112"/>
  <c r="R852" i="112"/>
  <c r="Q852" i="112"/>
  <c r="P852" i="112"/>
  <c r="O852" i="112"/>
  <c r="M852" i="112"/>
  <c r="S851" i="112"/>
  <c r="N851" i="112"/>
  <c r="R851" i="112"/>
  <c r="Q851" i="112"/>
  <c r="P851" i="112"/>
  <c r="O851" i="112"/>
  <c r="M851" i="112"/>
  <c r="S850" i="112"/>
  <c r="N850" i="112"/>
  <c r="R850" i="112"/>
  <c r="Q850" i="112"/>
  <c r="P850" i="112"/>
  <c r="O850" i="112"/>
  <c r="M850" i="112"/>
  <c r="S849" i="112"/>
  <c r="N849" i="112"/>
  <c r="R849" i="112"/>
  <c r="Q849" i="112"/>
  <c r="P849" i="112"/>
  <c r="O849" i="112"/>
  <c r="M849" i="112"/>
  <c r="S848" i="112"/>
  <c r="N848" i="112"/>
  <c r="R848" i="112"/>
  <c r="Q848" i="112"/>
  <c r="P848" i="112"/>
  <c r="O848" i="112"/>
  <c r="M848" i="112"/>
  <c r="S847" i="112"/>
  <c r="N847" i="112"/>
  <c r="R847" i="112"/>
  <c r="Q847" i="112"/>
  <c r="P847" i="112"/>
  <c r="O847" i="112"/>
  <c r="M847" i="112"/>
  <c r="S846" i="112"/>
  <c r="N846" i="112"/>
  <c r="R846" i="112"/>
  <c r="Q846" i="112"/>
  <c r="P846" i="112"/>
  <c r="O846" i="112"/>
  <c r="M846" i="112"/>
  <c r="S845" i="112"/>
  <c r="N845" i="112"/>
  <c r="R845" i="112"/>
  <c r="Q845" i="112"/>
  <c r="P845" i="112"/>
  <c r="O845" i="112"/>
  <c r="M845" i="112"/>
  <c r="S844" i="112"/>
  <c r="N844" i="112"/>
  <c r="R844" i="112"/>
  <c r="Q844" i="112"/>
  <c r="P844" i="112"/>
  <c r="O844" i="112"/>
  <c r="M844" i="112"/>
  <c r="S843" i="112"/>
  <c r="N843" i="112"/>
  <c r="R843" i="112"/>
  <c r="Q843" i="112"/>
  <c r="P843" i="112"/>
  <c r="O843" i="112"/>
  <c r="M843" i="112"/>
  <c r="S842" i="112"/>
  <c r="N842" i="112"/>
  <c r="R842" i="112"/>
  <c r="Q842" i="112"/>
  <c r="P842" i="112"/>
  <c r="O842" i="112"/>
  <c r="M842" i="112"/>
  <c r="S841" i="112"/>
  <c r="N841" i="112"/>
  <c r="R841" i="112"/>
  <c r="Q841" i="112"/>
  <c r="P841" i="112"/>
  <c r="O841" i="112"/>
  <c r="M841" i="112"/>
  <c r="S840" i="112"/>
  <c r="N840" i="112"/>
  <c r="R840" i="112"/>
  <c r="Q840" i="112"/>
  <c r="P840" i="112"/>
  <c r="O840" i="112"/>
  <c r="M840" i="112"/>
  <c r="S839" i="112"/>
  <c r="N839" i="112"/>
  <c r="R839" i="112"/>
  <c r="Q839" i="112"/>
  <c r="P839" i="112"/>
  <c r="O839" i="112"/>
  <c r="M839" i="112"/>
  <c r="S838" i="112"/>
  <c r="N838" i="112"/>
  <c r="R838" i="112"/>
  <c r="Q838" i="112"/>
  <c r="P838" i="112"/>
  <c r="O838" i="112"/>
  <c r="M838" i="112"/>
  <c r="S837" i="112"/>
  <c r="N837" i="112"/>
  <c r="R837" i="112"/>
  <c r="Q837" i="112"/>
  <c r="P837" i="112"/>
  <c r="O837" i="112"/>
  <c r="M837" i="112"/>
  <c r="S836" i="112"/>
  <c r="N836" i="112"/>
  <c r="R836" i="112"/>
  <c r="Q836" i="112"/>
  <c r="P836" i="112"/>
  <c r="O836" i="112"/>
  <c r="M836" i="112"/>
  <c r="S835" i="112"/>
  <c r="N835" i="112"/>
  <c r="R835" i="112"/>
  <c r="Q835" i="112"/>
  <c r="P835" i="112"/>
  <c r="O835" i="112"/>
  <c r="M835" i="112"/>
  <c r="S834" i="112"/>
  <c r="N834" i="112"/>
  <c r="R834" i="112"/>
  <c r="Q834" i="112"/>
  <c r="P834" i="112"/>
  <c r="O834" i="112"/>
  <c r="M834" i="112"/>
  <c r="S833" i="112"/>
  <c r="N833" i="112"/>
  <c r="R833" i="112"/>
  <c r="Q833" i="112"/>
  <c r="P833" i="112"/>
  <c r="O833" i="112"/>
  <c r="M833" i="112"/>
  <c r="S832" i="112"/>
  <c r="N832" i="112"/>
  <c r="R832" i="112"/>
  <c r="Q832" i="112"/>
  <c r="P832" i="112"/>
  <c r="O832" i="112"/>
  <c r="M832" i="112"/>
  <c r="S831" i="112"/>
  <c r="N831" i="112"/>
  <c r="R831" i="112"/>
  <c r="Q831" i="112"/>
  <c r="P831" i="112"/>
  <c r="O831" i="112"/>
  <c r="M831" i="112"/>
  <c r="S830" i="112"/>
  <c r="N830" i="112"/>
  <c r="R830" i="112"/>
  <c r="Q830" i="112"/>
  <c r="P830" i="112"/>
  <c r="O830" i="112"/>
  <c r="M830" i="112"/>
  <c r="S829" i="112"/>
  <c r="N829" i="112"/>
  <c r="R829" i="112"/>
  <c r="Q829" i="112"/>
  <c r="P829" i="112"/>
  <c r="O829" i="112"/>
  <c r="M829" i="112"/>
  <c r="S828" i="112"/>
  <c r="N828" i="112"/>
  <c r="R828" i="112"/>
  <c r="Q828" i="112"/>
  <c r="P828" i="112"/>
  <c r="O828" i="112"/>
  <c r="M828" i="112"/>
  <c r="S827" i="112"/>
  <c r="N827" i="112"/>
  <c r="R827" i="112"/>
  <c r="Q827" i="112"/>
  <c r="P827" i="112"/>
  <c r="O827" i="112"/>
  <c r="M827" i="112"/>
  <c r="S826" i="112"/>
  <c r="N826" i="112"/>
  <c r="R826" i="112"/>
  <c r="Q826" i="112"/>
  <c r="P826" i="112"/>
  <c r="O826" i="112"/>
  <c r="M826" i="112"/>
  <c r="S825" i="112"/>
  <c r="N825" i="112"/>
  <c r="R825" i="112"/>
  <c r="Q825" i="112"/>
  <c r="P825" i="112"/>
  <c r="O825" i="112"/>
  <c r="M825" i="112"/>
  <c r="S824" i="112"/>
  <c r="N824" i="112"/>
  <c r="R824" i="112"/>
  <c r="Q824" i="112"/>
  <c r="P824" i="112"/>
  <c r="O824" i="112"/>
  <c r="M824" i="112"/>
  <c r="S823" i="112"/>
  <c r="N823" i="112"/>
  <c r="R823" i="112"/>
  <c r="Q823" i="112"/>
  <c r="P823" i="112"/>
  <c r="O823" i="112"/>
  <c r="M823" i="112"/>
  <c r="S822" i="112"/>
  <c r="N822" i="112"/>
  <c r="R822" i="112"/>
  <c r="Q822" i="112"/>
  <c r="P822" i="112"/>
  <c r="O822" i="112"/>
  <c r="M822" i="112"/>
  <c r="S821" i="112"/>
  <c r="N821" i="112"/>
  <c r="R821" i="112"/>
  <c r="Q821" i="112"/>
  <c r="P821" i="112"/>
  <c r="O821" i="112"/>
  <c r="M821" i="112"/>
  <c r="S820" i="112"/>
  <c r="N820" i="112"/>
  <c r="R820" i="112"/>
  <c r="Q820" i="112"/>
  <c r="P820" i="112"/>
  <c r="O820" i="112"/>
  <c r="M820" i="112"/>
  <c r="S819" i="112"/>
  <c r="N819" i="112"/>
  <c r="R819" i="112"/>
  <c r="Q819" i="112"/>
  <c r="P819" i="112"/>
  <c r="O819" i="112"/>
  <c r="M819" i="112"/>
  <c r="S818" i="112"/>
  <c r="N818" i="112"/>
  <c r="R818" i="112"/>
  <c r="Q818" i="112"/>
  <c r="P818" i="112"/>
  <c r="O818" i="112"/>
  <c r="M818" i="112"/>
  <c r="S817" i="112"/>
  <c r="N817" i="112"/>
  <c r="R817" i="112"/>
  <c r="Q817" i="112"/>
  <c r="P817" i="112"/>
  <c r="O817" i="112"/>
  <c r="M817" i="112"/>
  <c r="S816" i="112"/>
  <c r="N816" i="112"/>
  <c r="R816" i="112"/>
  <c r="Q816" i="112"/>
  <c r="P816" i="112"/>
  <c r="O816" i="112"/>
  <c r="M816" i="112"/>
  <c r="S815" i="112"/>
  <c r="N815" i="112"/>
  <c r="R815" i="112"/>
  <c r="Q815" i="112"/>
  <c r="P815" i="112"/>
  <c r="O815" i="112"/>
  <c r="M815" i="112"/>
  <c r="S814" i="112"/>
  <c r="N814" i="112"/>
  <c r="R814" i="112"/>
  <c r="Q814" i="112"/>
  <c r="P814" i="112"/>
  <c r="O814" i="112"/>
  <c r="M814" i="112"/>
  <c r="S813" i="112"/>
  <c r="N813" i="112"/>
  <c r="R813" i="112"/>
  <c r="Q813" i="112"/>
  <c r="P813" i="112"/>
  <c r="O813" i="112"/>
  <c r="M813" i="112"/>
  <c r="S812" i="112"/>
  <c r="N812" i="112"/>
  <c r="R812" i="112"/>
  <c r="Q812" i="112"/>
  <c r="P812" i="112"/>
  <c r="O812" i="112"/>
  <c r="M812" i="112"/>
  <c r="S811" i="112"/>
  <c r="N811" i="112"/>
  <c r="R811" i="112"/>
  <c r="Q811" i="112"/>
  <c r="P811" i="112"/>
  <c r="O811" i="112"/>
  <c r="M811" i="112"/>
  <c r="S810" i="112"/>
  <c r="N810" i="112"/>
  <c r="R810" i="112"/>
  <c r="Q810" i="112"/>
  <c r="P810" i="112"/>
  <c r="O810" i="112"/>
  <c r="M810" i="112"/>
  <c r="S809" i="112"/>
  <c r="N809" i="112"/>
  <c r="R809" i="112"/>
  <c r="Q809" i="112"/>
  <c r="P809" i="112"/>
  <c r="O809" i="112"/>
  <c r="M809" i="112"/>
  <c r="S808" i="112"/>
  <c r="N808" i="112"/>
  <c r="R808" i="112"/>
  <c r="Q808" i="112"/>
  <c r="P808" i="112"/>
  <c r="O808" i="112"/>
  <c r="M808" i="112"/>
  <c r="S807" i="112"/>
  <c r="N807" i="112"/>
  <c r="R807" i="112"/>
  <c r="Q807" i="112"/>
  <c r="P807" i="112"/>
  <c r="O807" i="112"/>
  <c r="M807" i="112"/>
  <c r="S806" i="112"/>
  <c r="N806" i="112"/>
  <c r="R806" i="112"/>
  <c r="Q806" i="112"/>
  <c r="P806" i="112"/>
  <c r="O806" i="112"/>
  <c r="M806" i="112"/>
  <c r="S805" i="112"/>
  <c r="N805" i="112"/>
  <c r="R805" i="112"/>
  <c r="Q805" i="112"/>
  <c r="P805" i="112"/>
  <c r="O805" i="112"/>
  <c r="M805" i="112"/>
  <c r="S804" i="112"/>
  <c r="N804" i="112"/>
  <c r="R804" i="112"/>
  <c r="Q804" i="112"/>
  <c r="P804" i="112"/>
  <c r="O804" i="112"/>
  <c r="M804" i="112"/>
  <c r="S803" i="112"/>
  <c r="N803" i="112"/>
  <c r="R803" i="112"/>
  <c r="Q803" i="112"/>
  <c r="P803" i="112"/>
  <c r="O803" i="112"/>
  <c r="M803" i="112"/>
  <c r="S802" i="112"/>
  <c r="N802" i="112"/>
  <c r="R802" i="112"/>
  <c r="Q802" i="112"/>
  <c r="P802" i="112"/>
  <c r="O802" i="112"/>
  <c r="M802" i="112"/>
  <c r="S801" i="112"/>
  <c r="N801" i="112"/>
  <c r="R801" i="112"/>
  <c r="Q801" i="112"/>
  <c r="P801" i="112"/>
  <c r="O801" i="112"/>
  <c r="M801" i="112"/>
  <c r="S800" i="112"/>
  <c r="N800" i="112"/>
  <c r="R800" i="112"/>
  <c r="Q800" i="112"/>
  <c r="P800" i="112"/>
  <c r="O800" i="112"/>
  <c r="M800" i="112"/>
  <c r="S799" i="112"/>
  <c r="N799" i="112"/>
  <c r="R799" i="112"/>
  <c r="Q799" i="112"/>
  <c r="P799" i="112"/>
  <c r="O799" i="112"/>
  <c r="M799" i="112"/>
  <c r="S798" i="112"/>
  <c r="N798" i="112"/>
  <c r="R798" i="112"/>
  <c r="Q798" i="112"/>
  <c r="P798" i="112"/>
  <c r="O798" i="112"/>
  <c r="M798" i="112"/>
  <c r="S797" i="112"/>
  <c r="N797" i="112"/>
  <c r="R797" i="112"/>
  <c r="Q797" i="112"/>
  <c r="P797" i="112"/>
  <c r="O797" i="112"/>
  <c r="M797" i="112"/>
  <c r="S796" i="112"/>
  <c r="N796" i="112"/>
  <c r="R796" i="112"/>
  <c r="Q796" i="112"/>
  <c r="P796" i="112"/>
  <c r="O796" i="112"/>
  <c r="M796" i="112"/>
  <c r="S795" i="112"/>
  <c r="N795" i="112"/>
  <c r="R795" i="112"/>
  <c r="Q795" i="112"/>
  <c r="P795" i="112"/>
  <c r="O795" i="112"/>
  <c r="M795" i="112"/>
  <c r="S794" i="112"/>
  <c r="N794" i="112"/>
  <c r="R794" i="112"/>
  <c r="Q794" i="112"/>
  <c r="P794" i="112"/>
  <c r="O794" i="112"/>
  <c r="M794" i="112"/>
  <c r="S793" i="112"/>
  <c r="N793" i="112"/>
  <c r="R793" i="112"/>
  <c r="Q793" i="112"/>
  <c r="P793" i="112"/>
  <c r="O793" i="112"/>
  <c r="M793" i="112"/>
  <c r="S792" i="112"/>
  <c r="N792" i="112"/>
  <c r="R792" i="112"/>
  <c r="Q792" i="112"/>
  <c r="P792" i="112"/>
  <c r="O792" i="112"/>
  <c r="M792" i="112"/>
  <c r="S791" i="112"/>
  <c r="N791" i="112"/>
  <c r="R791" i="112"/>
  <c r="Q791" i="112"/>
  <c r="P791" i="112"/>
  <c r="O791" i="112"/>
  <c r="M791" i="112"/>
  <c r="S790" i="112"/>
  <c r="N790" i="112"/>
  <c r="R790" i="112"/>
  <c r="Q790" i="112"/>
  <c r="P790" i="112"/>
  <c r="O790" i="112"/>
  <c r="M790" i="112"/>
  <c r="S789" i="112"/>
  <c r="N789" i="112"/>
  <c r="R789" i="112"/>
  <c r="Q789" i="112"/>
  <c r="P789" i="112"/>
  <c r="O789" i="112"/>
  <c r="M789" i="112"/>
  <c r="S788" i="112"/>
  <c r="N788" i="112"/>
  <c r="R788" i="112"/>
  <c r="Q788" i="112"/>
  <c r="P788" i="112"/>
  <c r="O788" i="112"/>
  <c r="M788" i="112"/>
  <c r="S787" i="112"/>
  <c r="N787" i="112"/>
  <c r="R787" i="112"/>
  <c r="Q787" i="112"/>
  <c r="P787" i="112"/>
  <c r="O787" i="112"/>
  <c r="M787" i="112"/>
  <c r="S786" i="112"/>
  <c r="N786" i="112"/>
  <c r="R786" i="112"/>
  <c r="Q786" i="112"/>
  <c r="P786" i="112"/>
  <c r="O786" i="112"/>
  <c r="M786" i="112"/>
  <c r="S785" i="112"/>
  <c r="N785" i="112"/>
  <c r="R785" i="112"/>
  <c r="Q785" i="112"/>
  <c r="P785" i="112"/>
  <c r="O785" i="112"/>
  <c r="M785" i="112"/>
  <c r="S784" i="112"/>
  <c r="N784" i="112"/>
  <c r="R784" i="112"/>
  <c r="Q784" i="112"/>
  <c r="P784" i="112"/>
  <c r="O784" i="112"/>
  <c r="M784" i="112"/>
  <c r="S783" i="112"/>
  <c r="N783" i="112"/>
  <c r="R783" i="112"/>
  <c r="Q783" i="112"/>
  <c r="P783" i="112"/>
  <c r="O783" i="112"/>
  <c r="M783" i="112"/>
  <c r="S782" i="112"/>
  <c r="N782" i="112"/>
  <c r="R782" i="112"/>
  <c r="Q782" i="112"/>
  <c r="P782" i="112"/>
  <c r="O782" i="112"/>
  <c r="M782" i="112"/>
  <c r="S781" i="112"/>
  <c r="N781" i="112"/>
  <c r="R781" i="112"/>
  <c r="Q781" i="112"/>
  <c r="P781" i="112"/>
  <c r="O781" i="112"/>
  <c r="M781" i="112"/>
  <c r="S780" i="112"/>
  <c r="N780" i="112"/>
  <c r="R780" i="112"/>
  <c r="Q780" i="112"/>
  <c r="P780" i="112"/>
  <c r="O780" i="112"/>
  <c r="M780" i="112"/>
  <c r="S779" i="112"/>
  <c r="N779" i="112"/>
  <c r="R779" i="112"/>
  <c r="Q779" i="112"/>
  <c r="P779" i="112"/>
  <c r="O779" i="112"/>
  <c r="M779" i="112"/>
  <c r="S778" i="112"/>
  <c r="N778" i="112"/>
  <c r="R778" i="112"/>
  <c r="Q778" i="112"/>
  <c r="P778" i="112"/>
  <c r="O778" i="112"/>
  <c r="M778" i="112"/>
  <c r="S777" i="112"/>
  <c r="N777" i="112"/>
  <c r="R777" i="112"/>
  <c r="Q777" i="112"/>
  <c r="P777" i="112"/>
  <c r="O777" i="112"/>
  <c r="M777" i="112"/>
  <c r="S776" i="112"/>
  <c r="N776" i="112"/>
  <c r="R776" i="112"/>
  <c r="Q776" i="112"/>
  <c r="P776" i="112"/>
  <c r="O776" i="112"/>
  <c r="M776" i="112"/>
  <c r="S775" i="112"/>
  <c r="N775" i="112"/>
  <c r="R775" i="112"/>
  <c r="Q775" i="112"/>
  <c r="P775" i="112"/>
  <c r="O775" i="112"/>
  <c r="M775" i="112"/>
  <c r="S774" i="112"/>
  <c r="N774" i="112"/>
  <c r="R774" i="112"/>
  <c r="Q774" i="112"/>
  <c r="P774" i="112"/>
  <c r="O774" i="112"/>
  <c r="M774" i="112"/>
  <c r="S773" i="112"/>
  <c r="N773" i="112"/>
  <c r="R773" i="112"/>
  <c r="Q773" i="112"/>
  <c r="P773" i="112"/>
  <c r="O773" i="112"/>
  <c r="M773" i="112"/>
  <c r="S772" i="112"/>
  <c r="N772" i="112"/>
  <c r="R772" i="112"/>
  <c r="Q772" i="112"/>
  <c r="P772" i="112"/>
  <c r="O772" i="112"/>
  <c r="M772" i="112"/>
  <c r="S771" i="112"/>
  <c r="N771" i="112"/>
  <c r="R771" i="112"/>
  <c r="Q771" i="112"/>
  <c r="P771" i="112"/>
  <c r="O771" i="112"/>
  <c r="M771" i="112"/>
  <c r="S770" i="112"/>
  <c r="N770" i="112"/>
  <c r="R770" i="112"/>
  <c r="Q770" i="112"/>
  <c r="P770" i="112"/>
  <c r="O770" i="112"/>
  <c r="M770" i="112"/>
  <c r="S769" i="112"/>
  <c r="N769" i="112"/>
  <c r="R769" i="112"/>
  <c r="Q769" i="112"/>
  <c r="P769" i="112"/>
  <c r="O769" i="112"/>
  <c r="M769" i="112"/>
  <c r="S768" i="112"/>
  <c r="N768" i="112"/>
  <c r="R768" i="112"/>
  <c r="Q768" i="112"/>
  <c r="P768" i="112"/>
  <c r="O768" i="112"/>
  <c r="M768" i="112"/>
  <c r="S767" i="112"/>
  <c r="N767" i="112"/>
  <c r="R767" i="112"/>
  <c r="Q767" i="112"/>
  <c r="P767" i="112"/>
  <c r="O767" i="112"/>
  <c r="M767" i="112"/>
  <c r="S766" i="112"/>
  <c r="N766" i="112"/>
  <c r="R766" i="112"/>
  <c r="Q766" i="112"/>
  <c r="P766" i="112"/>
  <c r="O766" i="112"/>
  <c r="M766" i="112"/>
  <c r="S765" i="112"/>
  <c r="N765" i="112"/>
  <c r="R765" i="112"/>
  <c r="Q765" i="112"/>
  <c r="P765" i="112"/>
  <c r="O765" i="112"/>
  <c r="M765" i="112"/>
  <c r="S764" i="112"/>
  <c r="N764" i="112"/>
  <c r="R764" i="112"/>
  <c r="Q764" i="112"/>
  <c r="P764" i="112"/>
  <c r="O764" i="112"/>
  <c r="M764" i="112"/>
  <c r="S763" i="112"/>
  <c r="N763" i="112"/>
  <c r="R763" i="112"/>
  <c r="Q763" i="112"/>
  <c r="P763" i="112"/>
  <c r="O763" i="112"/>
  <c r="M763" i="112"/>
  <c r="S762" i="112"/>
  <c r="N762" i="112"/>
  <c r="R762" i="112"/>
  <c r="Q762" i="112"/>
  <c r="P762" i="112"/>
  <c r="O762" i="112"/>
  <c r="M762" i="112"/>
  <c r="S761" i="112"/>
  <c r="N761" i="112"/>
  <c r="R761" i="112"/>
  <c r="Q761" i="112"/>
  <c r="P761" i="112"/>
  <c r="O761" i="112"/>
  <c r="M761" i="112"/>
  <c r="S760" i="112"/>
  <c r="N760" i="112"/>
  <c r="R760" i="112"/>
  <c r="Q760" i="112"/>
  <c r="P760" i="112"/>
  <c r="O760" i="112"/>
  <c r="M760" i="112"/>
  <c r="S759" i="112"/>
  <c r="N759" i="112"/>
  <c r="R759" i="112"/>
  <c r="Q759" i="112"/>
  <c r="P759" i="112"/>
  <c r="O759" i="112"/>
  <c r="M759" i="112"/>
  <c r="S758" i="112"/>
  <c r="N758" i="112"/>
  <c r="R758" i="112"/>
  <c r="Q758" i="112"/>
  <c r="P758" i="112"/>
  <c r="O758" i="112"/>
  <c r="M758" i="112"/>
  <c r="S757" i="112"/>
  <c r="N757" i="112"/>
  <c r="R757" i="112"/>
  <c r="Q757" i="112"/>
  <c r="P757" i="112"/>
  <c r="O757" i="112"/>
  <c r="M757" i="112"/>
  <c r="S756" i="112"/>
  <c r="N756" i="112"/>
  <c r="R756" i="112"/>
  <c r="Q756" i="112"/>
  <c r="P756" i="112"/>
  <c r="O756" i="112"/>
  <c r="M756" i="112"/>
  <c r="S755" i="112"/>
  <c r="N755" i="112"/>
  <c r="R755" i="112"/>
  <c r="Q755" i="112"/>
  <c r="P755" i="112"/>
  <c r="O755" i="112"/>
  <c r="M755" i="112"/>
  <c r="S754" i="112"/>
  <c r="N754" i="112"/>
  <c r="R754" i="112"/>
  <c r="Q754" i="112"/>
  <c r="P754" i="112"/>
  <c r="O754" i="112"/>
  <c r="M754" i="112"/>
  <c r="S753" i="112"/>
  <c r="N753" i="112"/>
  <c r="R753" i="112"/>
  <c r="Q753" i="112"/>
  <c r="P753" i="112"/>
  <c r="O753" i="112"/>
  <c r="M753" i="112"/>
  <c r="S752" i="112"/>
  <c r="N752" i="112"/>
  <c r="R752" i="112"/>
  <c r="Q752" i="112"/>
  <c r="P752" i="112"/>
  <c r="O752" i="112"/>
  <c r="M752" i="112"/>
  <c r="S751" i="112"/>
  <c r="N751" i="112"/>
  <c r="R751" i="112"/>
  <c r="Q751" i="112"/>
  <c r="P751" i="112"/>
  <c r="O751" i="112"/>
  <c r="M751" i="112"/>
  <c r="S750" i="112"/>
  <c r="N750" i="112"/>
  <c r="R750" i="112"/>
  <c r="Q750" i="112"/>
  <c r="P750" i="112"/>
  <c r="O750" i="112"/>
  <c r="M750" i="112"/>
  <c r="S749" i="112"/>
  <c r="N749" i="112"/>
  <c r="R749" i="112"/>
  <c r="Q749" i="112"/>
  <c r="P749" i="112"/>
  <c r="O749" i="112"/>
  <c r="M749" i="112"/>
  <c r="S748" i="112"/>
  <c r="N748" i="112"/>
  <c r="R748" i="112"/>
  <c r="Q748" i="112"/>
  <c r="P748" i="112"/>
  <c r="O748" i="112"/>
  <c r="M748" i="112"/>
  <c r="S747" i="112"/>
  <c r="N747" i="112"/>
  <c r="R747" i="112"/>
  <c r="Q747" i="112"/>
  <c r="P747" i="112"/>
  <c r="O747" i="112"/>
  <c r="M747" i="112"/>
  <c r="S746" i="112"/>
  <c r="N746" i="112"/>
  <c r="R746" i="112"/>
  <c r="Q746" i="112"/>
  <c r="P746" i="112"/>
  <c r="O746" i="112"/>
  <c r="M746" i="112"/>
  <c r="S745" i="112"/>
  <c r="N745" i="112"/>
  <c r="R745" i="112"/>
  <c r="Q745" i="112"/>
  <c r="P745" i="112"/>
  <c r="O745" i="112"/>
  <c r="M745" i="112"/>
  <c r="S744" i="112"/>
  <c r="N744" i="112"/>
  <c r="R744" i="112"/>
  <c r="Q744" i="112"/>
  <c r="P744" i="112"/>
  <c r="O744" i="112"/>
  <c r="M744" i="112"/>
  <c r="S743" i="112"/>
  <c r="N743" i="112"/>
  <c r="R743" i="112"/>
  <c r="Q743" i="112"/>
  <c r="P743" i="112"/>
  <c r="O743" i="112"/>
  <c r="M743" i="112"/>
  <c r="S742" i="112"/>
  <c r="N742" i="112"/>
  <c r="R742" i="112"/>
  <c r="Q742" i="112"/>
  <c r="P742" i="112"/>
  <c r="O742" i="112"/>
  <c r="M742" i="112"/>
  <c r="S741" i="112"/>
  <c r="N741" i="112"/>
  <c r="R741" i="112"/>
  <c r="Q741" i="112"/>
  <c r="P741" i="112"/>
  <c r="O741" i="112"/>
  <c r="M741" i="112"/>
  <c r="S740" i="112"/>
  <c r="N740" i="112"/>
  <c r="R740" i="112"/>
  <c r="Q740" i="112"/>
  <c r="P740" i="112"/>
  <c r="O740" i="112"/>
  <c r="M740" i="112"/>
  <c r="S739" i="112"/>
  <c r="N739" i="112"/>
  <c r="R739" i="112"/>
  <c r="Q739" i="112"/>
  <c r="P739" i="112"/>
  <c r="O739" i="112"/>
  <c r="M739" i="112"/>
  <c r="S738" i="112"/>
  <c r="N738" i="112"/>
  <c r="R738" i="112"/>
  <c r="Q738" i="112"/>
  <c r="P738" i="112"/>
  <c r="O738" i="112"/>
  <c r="M738" i="112"/>
  <c r="S737" i="112"/>
  <c r="N737" i="112"/>
  <c r="R737" i="112"/>
  <c r="Q737" i="112"/>
  <c r="P737" i="112"/>
  <c r="O737" i="112"/>
  <c r="M737" i="112"/>
  <c r="S736" i="112"/>
  <c r="N736" i="112"/>
  <c r="R736" i="112"/>
  <c r="Q736" i="112"/>
  <c r="P736" i="112"/>
  <c r="O736" i="112"/>
  <c r="M736" i="112"/>
  <c r="S735" i="112"/>
  <c r="N735" i="112"/>
  <c r="R735" i="112"/>
  <c r="Q735" i="112"/>
  <c r="P735" i="112"/>
  <c r="O735" i="112"/>
  <c r="M735" i="112"/>
  <c r="S734" i="112"/>
  <c r="N734" i="112"/>
  <c r="R734" i="112"/>
  <c r="Q734" i="112"/>
  <c r="P734" i="112"/>
  <c r="O734" i="112"/>
  <c r="M734" i="112"/>
  <c r="S733" i="112"/>
  <c r="N733" i="112"/>
  <c r="R733" i="112"/>
  <c r="Q733" i="112"/>
  <c r="P733" i="112"/>
  <c r="O733" i="112"/>
  <c r="M733" i="112"/>
  <c r="S732" i="112"/>
  <c r="N732" i="112"/>
  <c r="R732" i="112"/>
  <c r="Q732" i="112"/>
  <c r="P732" i="112"/>
  <c r="O732" i="112"/>
  <c r="M732" i="112"/>
  <c r="S731" i="112"/>
  <c r="N731" i="112"/>
  <c r="R731" i="112"/>
  <c r="Q731" i="112"/>
  <c r="P731" i="112"/>
  <c r="O731" i="112"/>
  <c r="M731" i="112"/>
  <c r="S730" i="112"/>
  <c r="N730" i="112"/>
  <c r="R730" i="112"/>
  <c r="Q730" i="112"/>
  <c r="P730" i="112"/>
  <c r="O730" i="112"/>
  <c r="M730" i="112"/>
  <c r="S729" i="112"/>
  <c r="N729" i="112"/>
  <c r="R729" i="112"/>
  <c r="Q729" i="112"/>
  <c r="P729" i="112"/>
  <c r="O729" i="112"/>
  <c r="M729" i="112"/>
  <c r="S728" i="112"/>
  <c r="N728" i="112"/>
  <c r="R728" i="112"/>
  <c r="Q728" i="112"/>
  <c r="P728" i="112"/>
  <c r="O728" i="112"/>
  <c r="M728" i="112"/>
  <c r="S727" i="112"/>
  <c r="N727" i="112"/>
  <c r="R727" i="112"/>
  <c r="Q727" i="112"/>
  <c r="P727" i="112"/>
  <c r="O727" i="112"/>
  <c r="M727" i="112"/>
  <c r="S726" i="112"/>
  <c r="N726" i="112"/>
  <c r="R726" i="112"/>
  <c r="Q726" i="112"/>
  <c r="P726" i="112"/>
  <c r="O726" i="112"/>
  <c r="M726" i="112"/>
  <c r="S725" i="112"/>
  <c r="N725" i="112"/>
  <c r="R725" i="112"/>
  <c r="Q725" i="112"/>
  <c r="P725" i="112"/>
  <c r="O725" i="112"/>
  <c r="M725" i="112"/>
  <c r="S724" i="112"/>
  <c r="N724" i="112"/>
  <c r="R724" i="112"/>
  <c r="Q724" i="112"/>
  <c r="P724" i="112"/>
  <c r="O724" i="112"/>
  <c r="M724" i="112"/>
  <c r="S723" i="112"/>
  <c r="N723" i="112"/>
  <c r="R723" i="112"/>
  <c r="Q723" i="112"/>
  <c r="P723" i="112"/>
  <c r="O723" i="112"/>
  <c r="M723" i="112"/>
  <c r="S722" i="112"/>
  <c r="N722" i="112"/>
  <c r="R722" i="112"/>
  <c r="Q722" i="112"/>
  <c r="P722" i="112"/>
  <c r="O722" i="112"/>
  <c r="M722" i="112"/>
  <c r="S721" i="112"/>
  <c r="N721" i="112"/>
  <c r="R721" i="112"/>
  <c r="Q721" i="112"/>
  <c r="P721" i="112"/>
  <c r="O721" i="112"/>
  <c r="M721" i="112"/>
  <c r="S720" i="112"/>
  <c r="N720" i="112"/>
  <c r="R720" i="112"/>
  <c r="Q720" i="112"/>
  <c r="P720" i="112"/>
  <c r="O720" i="112"/>
  <c r="M720" i="112"/>
  <c r="S719" i="112"/>
  <c r="N719" i="112"/>
  <c r="R719" i="112"/>
  <c r="Q719" i="112"/>
  <c r="P719" i="112"/>
  <c r="O719" i="112"/>
  <c r="M719" i="112"/>
  <c r="S718" i="112"/>
  <c r="N718" i="112"/>
  <c r="R718" i="112"/>
  <c r="Q718" i="112"/>
  <c r="P718" i="112"/>
  <c r="O718" i="112"/>
  <c r="M718" i="112"/>
  <c r="S717" i="112"/>
  <c r="N717" i="112"/>
  <c r="R717" i="112"/>
  <c r="Q717" i="112"/>
  <c r="P717" i="112"/>
  <c r="O717" i="112"/>
  <c r="M717" i="112"/>
  <c r="S716" i="112"/>
  <c r="N716" i="112"/>
  <c r="R716" i="112"/>
  <c r="Q716" i="112"/>
  <c r="P716" i="112"/>
  <c r="O716" i="112"/>
  <c r="M716" i="112"/>
  <c r="S715" i="112"/>
  <c r="N715" i="112"/>
  <c r="R715" i="112"/>
  <c r="Q715" i="112"/>
  <c r="P715" i="112"/>
  <c r="O715" i="112"/>
  <c r="M715" i="112"/>
  <c r="S714" i="112"/>
  <c r="N714" i="112"/>
  <c r="R714" i="112"/>
  <c r="Q714" i="112"/>
  <c r="P714" i="112"/>
  <c r="O714" i="112"/>
  <c r="M714" i="112"/>
  <c r="S713" i="112"/>
  <c r="N713" i="112"/>
  <c r="R713" i="112"/>
  <c r="Q713" i="112"/>
  <c r="P713" i="112"/>
  <c r="O713" i="112"/>
  <c r="M713" i="112"/>
  <c r="S712" i="112"/>
  <c r="N712" i="112"/>
  <c r="R712" i="112"/>
  <c r="Q712" i="112"/>
  <c r="P712" i="112"/>
  <c r="O712" i="112"/>
  <c r="M712" i="112"/>
  <c r="S711" i="112"/>
  <c r="N711" i="112"/>
  <c r="R711" i="112"/>
  <c r="Q711" i="112"/>
  <c r="P711" i="112"/>
  <c r="O711" i="112"/>
  <c r="M711" i="112"/>
  <c r="S710" i="112"/>
  <c r="N710" i="112"/>
  <c r="R710" i="112"/>
  <c r="Q710" i="112"/>
  <c r="P710" i="112"/>
  <c r="O710" i="112"/>
  <c r="M710" i="112"/>
  <c r="S709" i="112"/>
  <c r="N709" i="112"/>
  <c r="R709" i="112"/>
  <c r="Q709" i="112"/>
  <c r="P709" i="112"/>
  <c r="O709" i="112"/>
  <c r="M709" i="112"/>
  <c r="S708" i="112"/>
  <c r="N708" i="112"/>
  <c r="R708" i="112"/>
  <c r="Q708" i="112"/>
  <c r="P708" i="112"/>
  <c r="O708" i="112"/>
  <c r="M708" i="112"/>
  <c r="S707" i="112"/>
  <c r="N707" i="112"/>
  <c r="R707" i="112"/>
  <c r="Q707" i="112"/>
  <c r="P707" i="112"/>
  <c r="O707" i="112"/>
  <c r="M707" i="112"/>
  <c r="S706" i="112"/>
  <c r="N706" i="112"/>
  <c r="R706" i="112"/>
  <c r="Q706" i="112"/>
  <c r="P706" i="112"/>
  <c r="O706" i="112"/>
  <c r="M706" i="112"/>
  <c r="S705" i="112"/>
  <c r="N705" i="112"/>
  <c r="R705" i="112"/>
  <c r="Q705" i="112"/>
  <c r="P705" i="112"/>
  <c r="O705" i="112"/>
  <c r="M705" i="112"/>
  <c r="S704" i="112"/>
  <c r="N704" i="112"/>
  <c r="R704" i="112"/>
  <c r="Q704" i="112"/>
  <c r="P704" i="112"/>
  <c r="O704" i="112"/>
  <c r="M704" i="112"/>
  <c r="S703" i="112"/>
  <c r="N703" i="112"/>
  <c r="R703" i="112"/>
  <c r="Q703" i="112"/>
  <c r="P703" i="112"/>
  <c r="O703" i="112"/>
  <c r="M703" i="112"/>
  <c r="S702" i="112"/>
  <c r="N702" i="112"/>
  <c r="R702" i="112"/>
  <c r="Q702" i="112"/>
  <c r="P702" i="112"/>
  <c r="O702" i="112"/>
  <c r="M702" i="112"/>
  <c r="S701" i="112"/>
  <c r="N701" i="112"/>
  <c r="R701" i="112"/>
  <c r="Q701" i="112"/>
  <c r="P701" i="112"/>
  <c r="O701" i="112"/>
  <c r="M701" i="112"/>
  <c r="S700" i="112"/>
  <c r="N700" i="112"/>
  <c r="R700" i="112"/>
  <c r="Q700" i="112"/>
  <c r="P700" i="112"/>
  <c r="O700" i="112"/>
  <c r="M700" i="112"/>
  <c r="S699" i="112"/>
  <c r="N699" i="112"/>
  <c r="R699" i="112"/>
  <c r="Q699" i="112"/>
  <c r="P699" i="112"/>
  <c r="O699" i="112"/>
  <c r="M699" i="112"/>
  <c r="S698" i="112"/>
  <c r="N698" i="112"/>
  <c r="R698" i="112"/>
  <c r="Q698" i="112"/>
  <c r="P698" i="112"/>
  <c r="O698" i="112"/>
  <c r="M698" i="112"/>
  <c r="S697" i="112"/>
  <c r="N697" i="112"/>
  <c r="R697" i="112"/>
  <c r="Q697" i="112"/>
  <c r="P697" i="112"/>
  <c r="O697" i="112"/>
  <c r="M697" i="112"/>
  <c r="S696" i="112"/>
  <c r="N696" i="112"/>
  <c r="R696" i="112"/>
  <c r="Q696" i="112"/>
  <c r="P696" i="112"/>
  <c r="O696" i="112"/>
  <c r="M696" i="112"/>
  <c r="S695" i="112"/>
  <c r="N695" i="112"/>
  <c r="R695" i="112"/>
  <c r="Q695" i="112"/>
  <c r="P695" i="112"/>
  <c r="O695" i="112"/>
  <c r="M695" i="112"/>
  <c r="S694" i="112"/>
  <c r="N694" i="112"/>
  <c r="R694" i="112"/>
  <c r="Q694" i="112"/>
  <c r="P694" i="112"/>
  <c r="O694" i="112"/>
  <c r="M694" i="112"/>
  <c r="S693" i="112"/>
  <c r="N693" i="112"/>
  <c r="R693" i="112"/>
  <c r="Q693" i="112"/>
  <c r="P693" i="112"/>
  <c r="O693" i="112"/>
  <c r="M693" i="112"/>
  <c r="S692" i="112"/>
  <c r="N692" i="112"/>
  <c r="R692" i="112"/>
  <c r="Q692" i="112"/>
  <c r="P692" i="112"/>
  <c r="O692" i="112"/>
  <c r="M692" i="112"/>
  <c r="S691" i="112"/>
  <c r="N691" i="112"/>
  <c r="R691" i="112"/>
  <c r="Q691" i="112"/>
  <c r="P691" i="112"/>
  <c r="O691" i="112"/>
  <c r="M691" i="112"/>
  <c r="S690" i="112"/>
  <c r="N690" i="112"/>
  <c r="R690" i="112"/>
  <c r="Q690" i="112"/>
  <c r="P690" i="112"/>
  <c r="O690" i="112"/>
  <c r="M690" i="112"/>
  <c r="S689" i="112"/>
  <c r="N689" i="112"/>
  <c r="R689" i="112"/>
  <c r="Q689" i="112"/>
  <c r="P689" i="112"/>
  <c r="O689" i="112"/>
  <c r="M689" i="112"/>
  <c r="S688" i="112"/>
  <c r="N688" i="112"/>
  <c r="R688" i="112"/>
  <c r="Q688" i="112"/>
  <c r="P688" i="112"/>
  <c r="O688" i="112"/>
  <c r="M688" i="112"/>
  <c r="S687" i="112"/>
  <c r="N687" i="112"/>
  <c r="R687" i="112"/>
  <c r="Q687" i="112"/>
  <c r="P687" i="112"/>
  <c r="O687" i="112"/>
  <c r="M687" i="112"/>
  <c r="S686" i="112"/>
  <c r="N686" i="112"/>
  <c r="R686" i="112"/>
  <c r="Q686" i="112"/>
  <c r="P686" i="112"/>
  <c r="O686" i="112"/>
  <c r="M686" i="112"/>
  <c r="S685" i="112"/>
  <c r="N685" i="112"/>
  <c r="R685" i="112"/>
  <c r="Q685" i="112"/>
  <c r="P685" i="112"/>
  <c r="O685" i="112"/>
  <c r="M685" i="112"/>
  <c r="S684" i="112"/>
  <c r="N684" i="112"/>
  <c r="R684" i="112"/>
  <c r="Q684" i="112"/>
  <c r="P684" i="112"/>
  <c r="O684" i="112"/>
  <c r="M684" i="112"/>
  <c r="S683" i="112"/>
  <c r="N683" i="112"/>
  <c r="R683" i="112"/>
  <c r="Q683" i="112"/>
  <c r="P683" i="112"/>
  <c r="O683" i="112"/>
  <c r="M683" i="112"/>
  <c r="S682" i="112"/>
  <c r="N682" i="112"/>
  <c r="R682" i="112"/>
  <c r="Q682" i="112"/>
  <c r="P682" i="112"/>
  <c r="O682" i="112"/>
  <c r="M682" i="112"/>
  <c r="S681" i="112"/>
  <c r="N681" i="112"/>
  <c r="R681" i="112"/>
  <c r="Q681" i="112"/>
  <c r="P681" i="112"/>
  <c r="O681" i="112"/>
  <c r="M681" i="112"/>
  <c r="S680" i="112"/>
  <c r="N680" i="112"/>
  <c r="R680" i="112"/>
  <c r="Q680" i="112"/>
  <c r="P680" i="112"/>
  <c r="O680" i="112"/>
  <c r="M680" i="112"/>
  <c r="S679" i="112"/>
  <c r="N679" i="112"/>
  <c r="R679" i="112"/>
  <c r="Q679" i="112"/>
  <c r="P679" i="112"/>
  <c r="O679" i="112"/>
  <c r="M679" i="112"/>
  <c r="S678" i="112"/>
  <c r="N678" i="112"/>
  <c r="R678" i="112"/>
  <c r="Q678" i="112"/>
  <c r="P678" i="112"/>
  <c r="O678" i="112"/>
  <c r="M678" i="112"/>
  <c r="S677" i="112"/>
  <c r="N677" i="112"/>
  <c r="R677" i="112"/>
  <c r="Q677" i="112"/>
  <c r="P677" i="112"/>
  <c r="O677" i="112"/>
  <c r="M677" i="112"/>
  <c r="S676" i="112"/>
  <c r="N676" i="112"/>
  <c r="R676" i="112"/>
  <c r="Q676" i="112"/>
  <c r="P676" i="112"/>
  <c r="O676" i="112"/>
  <c r="M676" i="112"/>
  <c r="S675" i="112"/>
  <c r="N675" i="112"/>
  <c r="R675" i="112"/>
  <c r="Q675" i="112"/>
  <c r="P675" i="112"/>
  <c r="O675" i="112"/>
  <c r="M675" i="112"/>
  <c r="S674" i="112"/>
  <c r="N674" i="112"/>
  <c r="R674" i="112"/>
  <c r="Q674" i="112"/>
  <c r="P674" i="112"/>
  <c r="O674" i="112"/>
  <c r="M674" i="112"/>
  <c r="S673" i="112"/>
  <c r="N673" i="112"/>
  <c r="R673" i="112"/>
  <c r="Q673" i="112"/>
  <c r="P673" i="112"/>
  <c r="O673" i="112"/>
  <c r="M673" i="112"/>
  <c r="S672" i="112"/>
  <c r="N672" i="112"/>
  <c r="R672" i="112"/>
  <c r="Q672" i="112"/>
  <c r="P672" i="112"/>
  <c r="O672" i="112"/>
  <c r="M672" i="112"/>
  <c r="S671" i="112"/>
  <c r="N671" i="112"/>
  <c r="R671" i="112"/>
  <c r="Q671" i="112"/>
  <c r="P671" i="112"/>
  <c r="O671" i="112"/>
  <c r="M671" i="112"/>
  <c r="S670" i="112"/>
  <c r="N670" i="112"/>
  <c r="R670" i="112"/>
  <c r="Q670" i="112"/>
  <c r="P670" i="112"/>
  <c r="O670" i="112"/>
  <c r="M670" i="112"/>
  <c r="S669" i="112"/>
  <c r="N669" i="112"/>
  <c r="R669" i="112"/>
  <c r="Q669" i="112"/>
  <c r="P669" i="112"/>
  <c r="O669" i="112"/>
  <c r="M669" i="112"/>
  <c r="S668" i="112"/>
  <c r="N668" i="112"/>
  <c r="R668" i="112"/>
  <c r="Q668" i="112"/>
  <c r="P668" i="112"/>
  <c r="O668" i="112"/>
  <c r="M668" i="112"/>
  <c r="S667" i="112"/>
  <c r="N667" i="112"/>
  <c r="R667" i="112"/>
  <c r="Q667" i="112"/>
  <c r="P667" i="112"/>
  <c r="O667" i="112"/>
  <c r="M667" i="112"/>
  <c r="S666" i="112"/>
  <c r="N666" i="112"/>
  <c r="R666" i="112"/>
  <c r="Q666" i="112"/>
  <c r="P666" i="112"/>
  <c r="O666" i="112"/>
  <c r="M666" i="112"/>
  <c r="S665" i="112"/>
  <c r="N665" i="112"/>
  <c r="R665" i="112"/>
  <c r="Q665" i="112"/>
  <c r="P665" i="112"/>
  <c r="O665" i="112"/>
  <c r="M665" i="112"/>
  <c r="S664" i="112"/>
  <c r="N664" i="112"/>
  <c r="R664" i="112"/>
  <c r="Q664" i="112"/>
  <c r="P664" i="112"/>
  <c r="O664" i="112"/>
  <c r="M664" i="112"/>
  <c r="S663" i="112"/>
  <c r="N663" i="112"/>
  <c r="R663" i="112"/>
  <c r="Q663" i="112"/>
  <c r="P663" i="112"/>
  <c r="O663" i="112"/>
  <c r="M663" i="112"/>
  <c r="S662" i="112"/>
  <c r="N662" i="112"/>
  <c r="R662" i="112"/>
  <c r="Q662" i="112"/>
  <c r="P662" i="112"/>
  <c r="O662" i="112"/>
  <c r="M662" i="112"/>
  <c r="S661" i="112"/>
  <c r="N661" i="112"/>
  <c r="R661" i="112"/>
  <c r="Q661" i="112"/>
  <c r="P661" i="112"/>
  <c r="O661" i="112"/>
  <c r="M661" i="112"/>
  <c r="S660" i="112"/>
  <c r="N660" i="112"/>
  <c r="R660" i="112"/>
  <c r="Q660" i="112"/>
  <c r="P660" i="112"/>
  <c r="O660" i="112"/>
  <c r="M660" i="112"/>
  <c r="S659" i="112"/>
  <c r="N659" i="112"/>
  <c r="R659" i="112"/>
  <c r="Q659" i="112"/>
  <c r="P659" i="112"/>
  <c r="O659" i="112"/>
  <c r="M659" i="112"/>
  <c r="S658" i="112"/>
  <c r="N658" i="112"/>
  <c r="R658" i="112"/>
  <c r="Q658" i="112"/>
  <c r="P658" i="112"/>
  <c r="O658" i="112"/>
  <c r="M658" i="112"/>
  <c r="S657" i="112"/>
  <c r="N657" i="112"/>
  <c r="R657" i="112"/>
  <c r="Q657" i="112"/>
  <c r="P657" i="112"/>
  <c r="O657" i="112"/>
  <c r="M657" i="112"/>
  <c r="S656" i="112"/>
  <c r="N656" i="112"/>
  <c r="R656" i="112"/>
  <c r="Q656" i="112"/>
  <c r="P656" i="112"/>
  <c r="O656" i="112"/>
  <c r="M656" i="112"/>
  <c r="S655" i="112"/>
  <c r="N655" i="112"/>
  <c r="R655" i="112"/>
  <c r="Q655" i="112"/>
  <c r="P655" i="112"/>
  <c r="O655" i="112"/>
  <c r="M655" i="112"/>
  <c r="S654" i="112"/>
  <c r="N654" i="112"/>
  <c r="R654" i="112"/>
  <c r="Q654" i="112"/>
  <c r="P654" i="112"/>
  <c r="O654" i="112"/>
  <c r="M654" i="112"/>
  <c r="S653" i="112"/>
  <c r="N653" i="112"/>
  <c r="R653" i="112"/>
  <c r="Q653" i="112"/>
  <c r="P653" i="112"/>
  <c r="O653" i="112"/>
  <c r="M653" i="112"/>
  <c r="S652" i="112"/>
  <c r="N652" i="112"/>
  <c r="R652" i="112"/>
  <c r="Q652" i="112"/>
  <c r="P652" i="112"/>
  <c r="O652" i="112"/>
  <c r="M652" i="112"/>
  <c r="S651" i="112"/>
  <c r="N651" i="112"/>
  <c r="R651" i="112"/>
  <c r="Q651" i="112"/>
  <c r="P651" i="112"/>
  <c r="O651" i="112"/>
  <c r="M651" i="112"/>
  <c r="S650" i="112"/>
  <c r="N650" i="112"/>
  <c r="R650" i="112"/>
  <c r="Q650" i="112"/>
  <c r="P650" i="112"/>
  <c r="O650" i="112"/>
  <c r="M650" i="112"/>
  <c r="S649" i="112"/>
  <c r="N649" i="112"/>
  <c r="R649" i="112"/>
  <c r="Q649" i="112"/>
  <c r="P649" i="112"/>
  <c r="O649" i="112"/>
  <c r="M649" i="112"/>
  <c r="S648" i="112"/>
  <c r="N648" i="112"/>
  <c r="R648" i="112"/>
  <c r="Q648" i="112"/>
  <c r="P648" i="112"/>
  <c r="O648" i="112"/>
  <c r="M648" i="112"/>
  <c r="S647" i="112"/>
  <c r="N647" i="112"/>
  <c r="R647" i="112"/>
  <c r="Q647" i="112"/>
  <c r="P647" i="112"/>
  <c r="O647" i="112"/>
  <c r="M647" i="112"/>
  <c r="S646" i="112"/>
  <c r="N646" i="112"/>
  <c r="R646" i="112"/>
  <c r="Q646" i="112"/>
  <c r="P646" i="112"/>
  <c r="O646" i="112"/>
  <c r="M646" i="112"/>
  <c r="S645" i="112"/>
  <c r="N645" i="112"/>
  <c r="R645" i="112"/>
  <c r="Q645" i="112"/>
  <c r="P645" i="112"/>
  <c r="O645" i="112"/>
  <c r="M645" i="112"/>
  <c r="S644" i="112"/>
  <c r="N644" i="112"/>
  <c r="R644" i="112"/>
  <c r="Q644" i="112"/>
  <c r="P644" i="112"/>
  <c r="O644" i="112"/>
  <c r="M644" i="112"/>
  <c r="S643" i="112"/>
  <c r="N643" i="112"/>
  <c r="R643" i="112"/>
  <c r="Q643" i="112"/>
  <c r="P643" i="112"/>
  <c r="O643" i="112"/>
  <c r="M643" i="112"/>
  <c r="S642" i="112"/>
  <c r="N642" i="112"/>
  <c r="R642" i="112"/>
  <c r="Q642" i="112"/>
  <c r="P642" i="112"/>
  <c r="O642" i="112"/>
  <c r="M642" i="112"/>
  <c r="S641" i="112"/>
  <c r="N641" i="112"/>
  <c r="R641" i="112"/>
  <c r="Q641" i="112"/>
  <c r="P641" i="112"/>
  <c r="O641" i="112"/>
  <c r="M641" i="112"/>
  <c r="S640" i="112"/>
  <c r="N640" i="112"/>
  <c r="R640" i="112"/>
  <c r="Q640" i="112"/>
  <c r="P640" i="112"/>
  <c r="O640" i="112"/>
  <c r="M640" i="112"/>
  <c r="S639" i="112"/>
  <c r="N639" i="112"/>
  <c r="R639" i="112"/>
  <c r="Q639" i="112"/>
  <c r="P639" i="112"/>
  <c r="O639" i="112"/>
  <c r="M639" i="112"/>
  <c r="S638" i="112"/>
  <c r="N638" i="112"/>
  <c r="R638" i="112"/>
  <c r="Q638" i="112"/>
  <c r="P638" i="112"/>
  <c r="O638" i="112"/>
  <c r="M638" i="112"/>
  <c r="S637" i="112"/>
  <c r="N637" i="112"/>
  <c r="R637" i="112"/>
  <c r="Q637" i="112"/>
  <c r="P637" i="112"/>
  <c r="O637" i="112"/>
  <c r="M637" i="112"/>
  <c r="S636" i="112"/>
  <c r="N636" i="112"/>
  <c r="R636" i="112"/>
  <c r="Q636" i="112"/>
  <c r="P636" i="112"/>
  <c r="O636" i="112"/>
  <c r="M636" i="112"/>
  <c r="S635" i="112"/>
  <c r="N635" i="112"/>
  <c r="R635" i="112"/>
  <c r="Q635" i="112"/>
  <c r="P635" i="112"/>
  <c r="O635" i="112"/>
  <c r="M635" i="112"/>
  <c r="S634" i="112"/>
  <c r="N634" i="112"/>
  <c r="R634" i="112"/>
  <c r="Q634" i="112"/>
  <c r="P634" i="112"/>
  <c r="O634" i="112"/>
  <c r="M634" i="112"/>
  <c r="S633" i="112"/>
  <c r="N633" i="112"/>
  <c r="R633" i="112"/>
  <c r="Q633" i="112"/>
  <c r="P633" i="112"/>
  <c r="O633" i="112"/>
  <c r="M633" i="112"/>
  <c r="S632" i="112"/>
  <c r="N632" i="112"/>
  <c r="R632" i="112"/>
  <c r="Q632" i="112"/>
  <c r="P632" i="112"/>
  <c r="O632" i="112"/>
  <c r="M632" i="112"/>
  <c r="S631" i="112"/>
  <c r="N631" i="112"/>
  <c r="R631" i="112"/>
  <c r="Q631" i="112"/>
  <c r="P631" i="112"/>
  <c r="O631" i="112"/>
  <c r="M631" i="112"/>
  <c r="S630" i="112"/>
  <c r="N630" i="112"/>
  <c r="R630" i="112"/>
  <c r="Q630" i="112"/>
  <c r="P630" i="112"/>
  <c r="O630" i="112"/>
  <c r="M630" i="112"/>
  <c r="S629" i="112"/>
  <c r="N629" i="112"/>
  <c r="R629" i="112"/>
  <c r="Q629" i="112"/>
  <c r="P629" i="112"/>
  <c r="O629" i="112"/>
  <c r="M629" i="112"/>
  <c r="S628" i="112"/>
  <c r="N628" i="112"/>
  <c r="R628" i="112"/>
  <c r="Q628" i="112"/>
  <c r="P628" i="112"/>
  <c r="O628" i="112"/>
  <c r="M628" i="112"/>
  <c r="S627" i="112"/>
  <c r="N627" i="112"/>
  <c r="R627" i="112"/>
  <c r="Q627" i="112"/>
  <c r="P627" i="112"/>
  <c r="O627" i="112"/>
  <c r="M627" i="112"/>
  <c r="S626" i="112"/>
  <c r="N626" i="112"/>
  <c r="R626" i="112"/>
  <c r="Q626" i="112"/>
  <c r="P626" i="112"/>
  <c r="O626" i="112"/>
  <c r="M626" i="112"/>
  <c r="S625" i="112"/>
  <c r="N625" i="112"/>
  <c r="R625" i="112"/>
  <c r="Q625" i="112"/>
  <c r="P625" i="112"/>
  <c r="O625" i="112"/>
  <c r="M625" i="112"/>
  <c r="S624" i="112"/>
  <c r="N624" i="112"/>
  <c r="R624" i="112"/>
  <c r="Q624" i="112"/>
  <c r="P624" i="112"/>
  <c r="O624" i="112"/>
  <c r="M624" i="112"/>
  <c r="S623" i="112"/>
  <c r="N623" i="112"/>
  <c r="R623" i="112"/>
  <c r="Q623" i="112"/>
  <c r="P623" i="112"/>
  <c r="O623" i="112"/>
  <c r="M623" i="112"/>
  <c r="S622" i="112"/>
  <c r="N622" i="112"/>
  <c r="R622" i="112"/>
  <c r="Q622" i="112"/>
  <c r="P622" i="112"/>
  <c r="O622" i="112"/>
  <c r="M622" i="112"/>
  <c r="S621" i="112"/>
  <c r="N621" i="112"/>
  <c r="R621" i="112"/>
  <c r="Q621" i="112"/>
  <c r="P621" i="112"/>
  <c r="O621" i="112"/>
  <c r="M621" i="112"/>
  <c r="S620" i="112"/>
  <c r="N620" i="112"/>
  <c r="R620" i="112"/>
  <c r="Q620" i="112"/>
  <c r="P620" i="112"/>
  <c r="O620" i="112"/>
  <c r="M620" i="112"/>
  <c r="S619" i="112"/>
  <c r="N619" i="112"/>
  <c r="R619" i="112"/>
  <c r="Q619" i="112"/>
  <c r="P619" i="112"/>
  <c r="O619" i="112"/>
  <c r="M619" i="112"/>
  <c r="S618" i="112"/>
  <c r="N618" i="112"/>
  <c r="R618" i="112"/>
  <c r="Q618" i="112"/>
  <c r="P618" i="112"/>
  <c r="O618" i="112"/>
  <c r="M618" i="112"/>
  <c r="S617" i="112"/>
  <c r="N617" i="112"/>
  <c r="R617" i="112"/>
  <c r="Q617" i="112"/>
  <c r="P617" i="112"/>
  <c r="O617" i="112"/>
  <c r="M617" i="112"/>
  <c r="S616" i="112"/>
  <c r="N616" i="112"/>
  <c r="R616" i="112"/>
  <c r="Q616" i="112"/>
  <c r="P616" i="112"/>
  <c r="O616" i="112"/>
  <c r="M616" i="112"/>
  <c r="S615" i="112"/>
  <c r="N615" i="112"/>
  <c r="R615" i="112"/>
  <c r="Q615" i="112"/>
  <c r="P615" i="112"/>
  <c r="O615" i="112"/>
  <c r="M615" i="112"/>
  <c r="S614" i="112"/>
  <c r="N614" i="112"/>
  <c r="R614" i="112"/>
  <c r="Q614" i="112"/>
  <c r="P614" i="112"/>
  <c r="O614" i="112"/>
  <c r="M614" i="112"/>
  <c r="S613" i="112"/>
  <c r="N613" i="112"/>
  <c r="R613" i="112"/>
  <c r="Q613" i="112"/>
  <c r="P613" i="112"/>
  <c r="O613" i="112"/>
  <c r="M613" i="112"/>
  <c r="S612" i="112"/>
  <c r="N612" i="112"/>
  <c r="R612" i="112"/>
  <c r="Q612" i="112"/>
  <c r="P612" i="112"/>
  <c r="O612" i="112"/>
  <c r="M612" i="112"/>
  <c r="S611" i="112"/>
  <c r="N611" i="112"/>
  <c r="R611" i="112"/>
  <c r="Q611" i="112"/>
  <c r="P611" i="112"/>
  <c r="O611" i="112"/>
  <c r="M611" i="112"/>
  <c r="S610" i="112"/>
  <c r="N610" i="112"/>
  <c r="R610" i="112"/>
  <c r="Q610" i="112"/>
  <c r="P610" i="112"/>
  <c r="O610" i="112"/>
  <c r="M610" i="112"/>
  <c r="S609" i="112"/>
  <c r="N609" i="112"/>
  <c r="R609" i="112"/>
  <c r="Q609" i="112"/>
  <c r="P609" i="112"/>
  <c r="O609" i="112"/>
  <c r="M609" i="112"/>
  <c r="S608" i="112"/>
  <c r="N608" i="112"/>
  <c r="R608" i="112"/>
  <c r="Q608" i="112"/>
  <c r="P608" i="112"/>
  <c r="O608" i="112"/>
  <c r="M608" i="112"/>
  <c r="S607" i="112"/>
  <c r="N607" i="112"/>
  <c r="R607" i="112"/>
  <c r="Q607" i="112"/>
  <c r="P607" i="112"/>
  <c r="O607" i="112"/>
  <c r="M607" i="112"/>
  <c r="S606" i="112"/>
  <c r="N606" i="112"/>
  <c r="R606" i="112"/>
  <c r="Q606" i="112"/>
  <c r="P606" i="112"/>
  <c r="O606" i="112"/>
  <c r="M606" i="112"/>
  <c r="S605" i="112"/>
  <c r="N605" i="112"/>
  <c r="R605" i="112"/>
  <c r="Q605" i="112"/>
  <c r="P605" i="112"/>
  <c r="O605" i="112"/>
  <c r="M605" i="112"/>
  <c r="S604" i="112"/>
  <c r="N604" i="112"/>
  <c r="R604" i="112"/>
  <c r="Q604" i="112"/>
  <c r="P604" i="112"/>
  <c r="O604" i="112"/>
  <c r="M604" i="112"/>
  <c r="S603" i="112"/>
  <c r="N603" i="112"/>
  <c r="R603" i="112"/>
  <c r="Q603" i="112"/>
  <c r="P603" i="112"/>
  <c r="O603" i="112"/>
  <c r="M603" i="112"/>
  <c r="S602" i="112"/>
  <c r="N602" i="112"/>
  <c r="R602" i="112"/>
  <c r="Q602" i="112"/>
  <c r="P602" i="112"/>
  <c r="O602" i="112"/>
  <c r="M602" i="112"/>
  <c r="S601" i="112"/>
  <c r="N601" i="112"/>
  <c r="R601" i="112"/>
  <c r="Q601" i="112"/>
  <c r="P601" i="112"/>
  <c r="O601" i="112"/>
  <c r="M601" i="112"/>
  <c r="S600" i="112"/>
  <c r="N600" i="112"/>
  <c r="R600" i="112"/>
  <c r="Q600" i="112"/>
  <c r="P600" i="112"/>
  <c r="O600" i="112"/>
  <c r="M600" i="112"/>
  <c r="S599" i="112"/>
  <c r="N599" i="112"/>
  <c r="R599" i="112"/>
  <c r="Q599" i="112"/>
  <c r="P599" i="112"/>
  <c r="O599" i="112"/>
  <c r="M599" i="112"/>
  <c r="S598" i="112"/>
  <c r="N598" i="112"/>
  <c r="R598" i="112"/>
  <c r="Q598" i="112"/>
  <c r="P598" i="112"/>
  <c r="O598" i="112"/>
  <c r="M598" i="112"/>
  <c r="S597" i="112"/>
  <c r="N597" i="112"/>
  <c r="R597" i="112"/>
  <c r="Q597" i="112"/>
  <c r="P597" i="112"/>
  <c r="O597" i="112"/>
  <c r="M597" i="112"/>
  <c r="S596" i="112"/>
  <c r="N596" i="112"/>
  <c r="R596" i="112"/>
  <c r="Q596" i="112"/>
  <c r="P596" i="112"/>
  <c r="O596" i="112"/>
  <c r="M596" i="112"/>
  <c r="S595" i="112"/>
  <c r="N595" i="112"/>
  <c r="R595" i="112"/>
  <c r="Q595" i="112"/>
  <c r="P595" i="112"/>
  <c r="O595" i="112"/>
  <c r="M595" i="112"/>
  <c r="S594" i="112"/>
  <c r="N594" i="112"/>
  <c r="R594" i="112"/>
  <c r="Q594" i="112"/>
  <c r="P594" i="112"/>
  <c r="O594" i="112"/>
  <c r="M594" i="112"/>
  <c r="S593" i="112"/>
  <c r="N593" i="112"/>
  <c r="R593" i="112"/>
  <c r="Q593" i="112"/>
  <c r="P593" i="112"/>
  <c r="O593" i="112"/>
  <c r="M593" i="112"/>
  <c r="S592" i="112"/>
  <c r="N592" i="112"/>
  <c r="R592" i="112"/>
  <c r="Q592" i="112"/>
  <c r="P592" i="112"/>
  <c r="O592" i="112"/>
  <c r="M592" i="112"/>
  <c r="S591" i="112"/>
  <c r="N591" i="112"/>
  <c r="R591" i="112"/>
  <c r="Q591" i="112"/>
  <c r="P591" i="112"/>
  <c r="O591" i="112"/>
  <c r="M591" i="112"/>
  <c r="S590" i="112"/>
  <c r="N590" i="112"/>
  <c r="R590" i="112"/>
  <c r="Q590" i="112"/>
  <c r="P590" i="112"/>
  <c r="O590" i="112"/>
  <c r="M590" i="112"/>
  <c r="S589" i="112"/>
  <c r="N589" i="112"/>
  <c r="R589" i="112"/>
  <c r="Q589" i="112"/>
  <c r="P589" i="112"/>
  <c r="O589" i="112"/>
  <c r="M589" i="112"/>
  <c r="S588" i="112"/>
  <c r="N588" i="112"/>
  <c r="R588" i="112"/>
  <c r="Q588" i="112"/>
  <c r="P588" i="112"/>
  <c r="O588" i="112"/>
  <c r="M588" i="112"/>
  <c r="S587" i="112"/>
  <c r="N587" i="112"/>
  <c r="R587" i="112"/>
  <c r="Q587" i="112"/>
  <c r="P587" i="112"/>
  <c r="O587" i="112"/>
  <c r="M587" i="112"/>
  <c r="S586" i="112"/>
  <c r="N586" i="112"/>
  <c r="R586" i="112"/>
  <c r="Q586" i="112"/>
  <c r="P586" i="112"/>
  <c r="O586" i="112"/>
  <c r="M586" i="112"/>
  <c r="S585" i="112"/>
  <c r="N585" i="112"/>
  <c r="R585" i="112"/>
  <c r="Q585" i="112"/>
  <c r="P585" i="112"/>
  <c r="O585" i="112"/>
  <c r="M585" i="112"/>
  <c r="S584" i="112"/>
  <c r="N584" i="112"/>
  <c r="R584" i="112"/>
  <c r="Q584" i="112"/>
  <c r="P584" i="112"/>
  <c r="O584" i="112"/>
  <c r="M584" i="112"/>
  <c r="S583" i="112"/>
  <c r="N583" i="112"/>
  <c r="R583" i="112"/>
  <c r="Q583" i="112"/>
  <c r="P583" i="112"/>
  <c r="O583" i="112"/>
  <c r="M583" i="112"/>
  <c r="S582" i="112"/>
  <c r="N582" i="112"/>
  <c r="R582" i="112"/>
  <c r="Q582" i="112"/>
  <c r="P582" i="112"/>
  <c r="O582" i="112"/>
  <c r="M582" i="112"/>
  <c r="S581" i="112"/>
  <c r="N581" i="112"/>
  <c r="R581" i="112"/>
  <c r="Q581" i="112"/>
  <c r="P581" i="112"/>
  <c r="O581" i="112"/>
  <c r="M581" i="112"/>
  <c r="S580" i="112"/>
  <c r="N580" i="112"/>
  <c r="R580" i="112"/>
  <c r="Q580" i="112"/>
  <c r="P580" i="112"/>
  <c r="O580" i="112"/>
  <c r="M580" i="112"/>
  <c r="S579" i="112"/>
  <c r="N579" i="112"/>
  <c r="R579" i="112"/>
  <c r="Q579" i="112"/>
  <c r="P579" i="112"/>
  <c r="O579" i="112"/>
  <c r="M579" i="112"/>
  <c r="S578" i="112"/>
  <c r="N578" i="112"/>
  <c r="R578" i="112"/>
  <c r="Q578" i="112"/>
  <c r="P578" i="112"/>
  <c r="O578" i="112"/>
  <c r="M578" i="112"/>
  <c r="S577" i="112"/>
  <c r="N577" i="112"/>
  <c r="R577" i="112"/>
  <c r="Q577" i="112"/>
  <c r="P577" i="112"/>
  <c r="O577" i="112"/>
  <c r="M577" i="112"/>
  <c r="S576" i="112"/>
  <c r="N576" i="112"/>
  <c r="R576" i="112"/>
  <c r="Q576" i="112"/>
  <c r="P576" i="112"/>
  <c r="O576" i="112"/>
  <c r="M576" i="112"/>
  <c r="S575" i="112"/>
  <c r="N575" i="112"/>
  <c r="R575" i="112"/>
  <c r="Q575" i="112"/>
  <c r="P575" i="112"/>
  <c r="O575" i="112"/>
  <c r="M575" i="112"/>
  <c r="S574" i="112"/>
  <c r="N574" i="112"/>
  <c r="R574" i="112"/>
  <c r="Q574" i="112"/>
  <c r="P574" i="112"/>
  <c r="O574" i="112"/>
  <c r="M574" i="112"/>
  <c r="S573" i="112"/>
  <c r="N573" i="112"/>
  <c r="R573" i="112"/>
  <c r="Q573" i="112"/>
  <c r="P573" i="112"/>
  <c r="O573" i="112"/>
  <c r="M573" i="112"/>
  <c r="S572" i="112"/>
  <c r="N572" i="112"/>
  <c r="R572" i="112"/>
  <c r="Q572" i="112"/>
  <c r="P572" i="112"/>
  <c r="O572" i="112"/>
  <c r="M572" i="112"/>
  <c r="S571" i="112"/>
  <c r="N571" i="112"/>
  <c r="R571" i="112"/>
  <c r="Q571" i="112"/>
  <c r="P571" i="112"/>
  <c r="O571" i="112"/>
  <c r="M571" i="112"/>
  <c r="S570" i="112"/>
  <c r="N570" i="112"/>
  <c r="R570" i="112"/>
  <c r="Q570" i="112"/>
  <c r="P570" i="112"/>
  <c r="O570" i="112"/>
  <c r="M570" i="112"/>
  <c r="S569" i="112"/>
  <c r="N569" i="112"/>
  <c r="R569" i="112"/>
  <c r="Q569" i="112"/>
  <c r="P569" i="112"/>
  <c r="O569" i="112"/>
  <c r="M569" i="112"/>
  <c r="S568" i="112"/>
  <c r="N568" i="112"/>
  <c r="R568" i="112"/>
  <c r="Q568" i="112"/>
  <c r="P568" i="112"/>
  <c r="O568" i="112"/>
  <c r="M568" i="112"/>
  <c r="S567" i="112"/>
  <c r="N567" i="112"/>
  <c r="R567" i="112"/>
  <c r="Q567" i="112"/>
  <c r="P567" i="112"/>
  <c r="O567" i="112"/>
  <c r="M567" i="112"/>
  <c r="S566" i="112"/>
  <c r="N566" i="112"/>
  <c r="R566" i="112"/>
  <c r="Q566" i="112"/>
  <c r="P566" i="112"/>
  <c r="O566" i="112"/>
  <c r="M566" i="112"/>
  <c r="S565" i="112"/>
  <c r="N565" i="112"/>
  <c r="R565" i="112"/>
  <c r="Q565" i="112"/>
  <c r="P565" i="112"/>
  <c r="O565" i="112"/>
  <c r="M565" i="112"/>
  <c r="S564" i="112"/>
  <c r="N564" i="112"/>
  <c r="R564" i="112"/>
  <c r="Q564" i="112"/>
  <c r="P564" i="112"/>
  <c r="O564" i="112"/>
  <c r="M564" i="112"/>
  <c r="S563" i="112"/>
  <c r="N563" i="112"/>
  <c r="R563" i="112"/>
  <c r="Q563" i="112"/>
  <c r="P563" i="112"/>
  <c r="O563" i="112"/>
  <c r="M563" i="112"/>
  <c r="S562" i="112"/>
  <c r="N562" i="112"/>
  <c r="R562" i="112"/>
  <c r="Q562" i="112"/>
  <c r="P562" i="112"/>
  <c r="O562" i="112"/>
  <c r="M562" i="112"/>
  <c r="S561" i="112"/>
  <c r="N561" i="112"/>
  <c r="R561" i="112"/>
  <c r="Q561" i="112"/>
  <c r="P561" i="112"/>
  <c r="O561" i="112"/>
  <c r="M561" i="112"/>
  <c r="S560" i="112"/>
  <c r="N560" i="112"/>
  <c r="R560" i="112"/>
  <c r="Q560" i="112"/>
  <c r="P560" i="112"/>
  <c r="O560" i="112"/>
  <c r="M560" i="112"/>
  <c r="S559" i="112"/>
  <c r="N559" i="112"/>
  <c r="R559" i="112"/>
  <c r="Q559" i="112"/>
  <c r="P559" i="112"/>
  <c r="O559" i="112"/>
  <c r="M559" i="112"/>
  <c r="S558" i="112"/>
  <c r="N558" i="112"/>
  <c r="R558" i="112"/>
  <c r="Q558" i="112"/>
  <c r="P558" i="112"/>
  <c r="O558" i="112"/>
  <c r="M558" i="112"/>
  <c r="S557" i="112"/>
  <c r="N557" i="112"/>
  <c r="R557" i="112"/>
  <c r="Q557" i="112"/>
  <c r="P557" i="112"/>
  <c r="O557" i="112"/>
  <c r="M557" i="112"/>
  <c r="S556" i="112"/>
  <c r="N556" i="112"/>
  <c r="R556" i="112"/>
  <c r="Q556" i="112"/>
  <c r="P556" i="112"/>
  <c r="O556" i="112"/>
  <c r="M556" i="112"/>
  <c r="S555" i="112"/>
  <c r="N555" i="112"/>
  <c r="R555" i="112"/>
  <c r="Q555" i="112"/>
  <c r="P555" i="112"/>
  <c r="O555" i="112"/>
  <c r="M555" i="112"/>
  <c r="S554" i="112"/>
  <c r="N554" i="112"/>
  <c r="R554" i="112"/>
  <c r="Q554" i="112"/>
  <c r="P554" i="112"/>
  <c r="O554" i="112"/>
  <c r="M554" i="112"/>
  <c r="S553" i="112"/>
  <c r="N553" i="112"/>
  <c r="R553" i="112"/>
  <c r="Q553" i="112"/>
  <c r="P553" i="112"/>
  <c r="O553" i="112"/>
  <c r="M553" i="112"/>
  <c r="S552" i="112"/>
  <c r="N552" i="112"/>
  <c r="R552" i="112"/>
  <c r="Q552" i="112"/>
  <c r="P552" i="112"/>
  <c r="O552" i="112"/>
  <c r="M552" i="112"/>
  <c r="S551" i="112"/>
  <c r="N551" i="112"/>
  <c r="R551" i="112"/>
  <c r="Q551" i="112"/>
  <c r="P551" i="112"/>
  <c r="O551" i="112"/>
  <c r="M551" i="112"/>
  <c r="S550" i="112"/>
  <c r="N550" i="112"/>
  <c r="R550" i="112"/>
  <c r="Q550" i="112"/>
  <c r="P550" i="112"/>
  <c r="O550" i="112"/>
  <c r="M550" i="112"/>
  <c r="S549" i="112"/>
  <c r="N549" i="112"/>
  <c r="R549" i="112"/>
  <c r="Q549" i="112"/>
  <c r="P549" i="112"/>
  <c r="O549" i="112"/>
  <c r="M549" i="112"/>
  <c r="S548" i="112"/>
  <c r="N548" i="112"/>
  <c r="R548" i="112"/>
  <c r="Q548" i="112"/>
  <c r="P548" i="112"/>
  <c r="O548" i="112"/>
  <c r="M548" i="112"/>
  <c r="S547" i="112"/>
  <c r="N547" i="112"/>
  <c r="R547" i="112"/>
  <c r="Q547" i="112"/>
  <c r="P547" i="112"/>
  <c r="O547" i="112"/>
  <c r="M547" i="112"/>
  <c r="S546" i="112"/>
  <c r="N546" i="112"/>
  <c r="R546" i="112"/>
  <c r="Q546" i="112"/>
  <c r="P546" i="112"/>
  <c r="O546" i="112"/>
  <c r="M546" i="112"/>
  <c r="S545" i="112"/>
  <c r="N545" i="112"/>
  <c r="R545" i="112"/>
  <c r="Q545" i="112"/>
  <c r="P545" i="112"/>
  <c r="O545" i="112"/>
  <c r="M545" i="112"/>
  <c r="S544" i="112"/>
  <c r="N544" i="112"/>
  <c r="R544" i="112"/>
  <c r="Q544" i="112"/>
  <c r="P544" i="112"/>
  <c r="O544" i="112"/>
  <c r="M544" i="112"/>
  <c r="S543" i="112"/>
  <c r="N543" i="112"/>
  <c r="R543" i="112"/>
  <c r="Q543" i="112"/>
  <c r="P543" i="112"/>
  <c r="O543" i="112"/>
  <c r="M543" i="112"/>
  <c r="S542" i="112"/>
  <c r="N542" i="112"/>
  <c r="R542" i="112"/>
  <c r="Q542" i="112"/>
  <c r="P542" i="112"/>
  <c r="O542" i="112"/>
  <c r="M542" i="112"/>
  <c r="S541" i="112"/>
  <c r="N541" i="112"/>
  <c r="R541" i="112"/>
  <c r="Q541" i="112"/>
  <c r="P541" i="112"/>
  <c r="O541" i="112"/>
  <c r="M541" i="112"/>
  <c r="S540" i="112"/>
  <c r="N540" i="112"/>
  <c r="R540" i="112"/>
  <c r="Q540" i="112"/>
  <c r="P540" i="112"/>
  <c r="O540" i="112"/>
  <c r="M540" i="112"/>
  <c r="S539" i="112"/>
  <c r="N539" i="112"/>
  <c r="R539" i="112"/>
  <c r="Q539" i="112"/>
  <c r="P539" i="112"/>
  <c r="O539" i="112"/>
  <c r="M539" i="112"/>
  <c r="S538" i="112"/>
  <c r="N538" i="112"/>
  <c r="R538" i="112"/>
  <c r="Q538" i="112"/>
  <c r="P538" i="112"/>
  <c r="O538" i="112"/>
  <c r="M538" i="112"/>
  <c r="S537" i="112"/>
  <c r="N537" i="112"/>
  <c r="R537" i="112"/>
  <c r="Q537" i="112"/>
  <c r="P537" i="112"/>
  <c r="O537" i="112"/>
  <c r="M537" i="112"/>
  <c r="S536" i="112"/>
  <c r="N536" i="112"/>
  <c r="R536" i="112"/>
  <c r="Q536" i="112"/>
  <c r="P536" i="112"/>
  <c r="O536" i="112"/>
  <c r="M536" i="112"/>
  <c r="S535" i="112"/>
  <c r="N535" i="112"/>
  <c r="R535" i="112"/>
  <c r="Q535" i="112"/>
  <c r="P535" i="112"/>
  <c r="O535" i="112"/>
  <c r="M535" i="112"/>
  <c r="S534" i="112"/>
  <c r="N534" i="112"/>
  <c r="R534" i="112"/>
  <c r="Q534" i="112"/>
  <c r="P534" i="112"/>
  <c r="O534" i="112"/>
  <c r="M534" i="112"/>
  <c r="S533" i="112"/>
  <c r="N533" i="112"/>
  <c r="R533" i="112"/>
  <c r="Q533" i="112"/>
  <c r="P533" i="112"/>
  <c r="O533" i="112"/>
  <c r="M533" i="112"/>
  <c r="S532" i="112"/>
  <c r="N532" i="112"/>
  <c r="R532" i="112"/>
  <c r="Q532" i="112"/>
  <c r="P532" i="112"/>
  <c r="O532" i="112"/>
  <c r="M532" i="112"/>
  <c r="S531" i="112"/>
  <c r="N531" i="112"/>
  <c r="R531" i="112"/>
  <c r="Q531" i="112"/>
  <c r="P531" i="112"/>
  <c r="O531" i="112"/>
  <c r="M531" i="112"/>
  <c r="S530" i="112"/>
  <c r="N530" i="112"/>
  <c r="R530" i="112"/>
  <c r="Q530" i="112"/>
  <c r="P530" i="112"/>
  <c r="O530" i="112"/>
  <c r="M530" i="112"/>
  <c r="S529" i="112"/>
  <c r="N529" i="112"/>
  <c r="R529" i="112"/>
  <c r="Q529" i="112"/>
  <c r="P529" i="112"/>
  <c r="O529" i="112"/>
  <c r="M529" i="112"/>
  <c r="S528" i="112"/>
  <c r="N528" i="112"/>
  <c r="R528" i="112"/>
  <c r="Q528" i="112"/>
  <c r="P528" i="112"/>
  <c r="O528" i="112"/>
  <c r="M528" i="112"/>
  <c r="S527" i="112"/>
  <c r="N527" i="112"/>
  <c r="R527" i="112"/>
  <c r="Q527" i="112"/>
  <c r="P527" i="112"/>
  <c r="O527" i="112"/>
  <c r="M527" i="112"/>
  <c r="S526" i="112"/>
  <c r="N526" i="112"/>
  <c r="R526" i="112"/>
  <c r="Q526" i="112"/>
  <c r="P526" i="112"/>
  <c r="O526" i="112"/>
  <c r="M526" i="112"/>
  <c r="S525" i="112"/>
  <c r="N525" i="112"/>
  <c r="R525" i="112"/>
  <c r="Q525" i="112"/>
  <c r="P525" i="112"/>
  <c r="O525" i="112"/>
  <c r="M525" i="112"/>
  <c r="S524" i="112"/>
  <c r="N524" i="112"/>
  <c r="R524" i="112"/>
  <c r="Q524" i="112"/>
  <c r="P524" i="112"/>
  <c r="O524" i="112"/>
  <c r="M524" i="112"/>
  <c r="S523" i="112"/>
  <c r="N523" i="112"/>
  <c r="R523" i="112"/>
  <c r="Q523" i="112"/>
  <c r="P523" i="112"/>
  <c r="O523" i="112"/>
  <c r="M523" i="112"/>
  <c r="S522" i="112"/>
  <c r="N522" i="112"/>
  <c r="R522" i="112"/>
  <c r="Q522" i="112"/>
  <c r="P522" i="112"/>
  <c r="O522" i="112"/>
  <c r="M522" i="112"/>
  <c r="S521" i="112"/>
  <c r="N521" i="112"/>
  <c r="R521" i="112"/>
  <c r="Q521" i="112"/>
  <c r="P521" i="112"/>
  <c r="O521" i="112"/>
  <c r="M521" i="112"/>
  <c r="S520" i="112"/>
  <c r="N520" i="112"/>
  <c r="R520" i="112"/>
  <c r="Q520" i="112"/>
  <c r="P520" i="112"/>
  <c r="O520" i="112"/>
  <c r="M520" i="112"/>
  <c r="S519" i="112"/>
  <c r="N519" i="112"/>
  <c r="R519" i="112"/>
  <c r="Q519" i="112"/>
  <c r="P519" i="112"/>
  <c r="O519" i="112"/>
  <c r="M519" i="112"/>
  <c r="S518" i="112"/>
  <c r="N518" i="112"/>
  <c r="R518" i="112"/>
  <c r="Q518" i="112"/>
  <c r="P518" i="112"/>
  <c r="O518" i="112"/>
  <c r="M518" i="112"/>
  <c r="S517" i="112"/>
  <c r="N517" i="112"/>
  <c r="R517" i="112"/>
  <c r="Q517" i="112"/>
  <c r="P517" i="112"/>
  <c r="O517" i="112"/>
  <c r="M517" i="112"/>
  <c r="S516" i="112"/>
  <c r="N516" i="112"/>
  <c r="R516" i="112"/>
  <c r="Q516" i="112"/>
  <c r="P516" i="112"/>
  <c r="O516" i="112"/>
  <c r="M516" i="112"/>
  <c r="S515" i="112"/>
  <c r="N515" i="112"/>
  <c r="R515" i="112"/>
  <c r="Q515" i="112"/>
  <c r="P515" i="112"/>
  <c r="O515" i="112"/>
  <c r="M515" i="112"/>
  <c r="S514" i="112"/>
  <c r="N514" i="112"/>
  <c r="R514" i="112"/>
  <c r="Q514" i="112"/>
  <c r="P514" i="112"/>
  <c r="O514" i="112"/>
  <c r="M514" i="112"/>
  <c r="S513" i="112"/>
  <c r="N513" i="112"/>
  <c r="R513" i="112"/>
  <c r="Q513" i="112"/>
  <c r="P513" i="112"/>
  <c r="O513" i="112"/>
  <c r="M513" i="112"/>
  <c r="S512" i="112"/>
  <c r="N512" i="112"/>
  <c r="R512" i="112"/>
  <c r="Q512" i="112"/>
  <c r="P512" i="112"/>
  <c r="O512" i="112"/>
  <c r="M512" i="112"/>
  <c r="S511" i="112"/>
  <c r="N511" i="112"/>
  <c r="R511" i="112"/>
  <c r="Q511" i="112"/>
  <c r="P511" i="112"/>
  <c r="O511" i="112"/>
  <c r="M511" i="112"/>
  <c r="S510" i="112"/>
  <c r="N510" i="112"/>
  <c r="R510" i="112"/>
  <c r="Q510" i="112"/>
  <c r="P510" i="112"/>
  <c r="O510" i="112"/>
  <c r="M510" i="112"/>
  <c r="S509" i="112"/>
  <c r="N509" i="112"/>
  <c r="R509" i="112"/>
  <c r="Q509" i="112"/>
  <c r="P509" i="112"/>
  <c r="O509" i="112"/>
  <c r="M509" i="112"/>
  <c r="S508" i="112"/>
  <c r="N508" i="112"/>
  <c r="R508" i="112"/>
  <c r="Q508" i="112"/>
  <c r="P508" i="112"/>
  <c r="O508" i="112"/>
  <c r="M508" i="112"/>
  <c r="S507" i="112"/>
  <c r="N507" i="112"/>
  <c r="R507" i="112"/>
  <c r="Q507" i="112"/>
  <c r="P507" i="112"/>
  <c r="O507" i="112"/>
  <c r="M507" i="112"/>
  <c r="S506" i="112"/>
  <c r="N506" i="112"/>
  <c r="R506" i="112"/>
  <c r="Q506" i="112"/>
  <c r="P506" i="112"/>
  <c r="O506" i="112"/>
  <c r="M506" i="112"/>
  <c r="S505" i="112"/>
  <c r="N505" i="112"/>
  <c r="R505" i="112"/>
  <c r="Q505" i="112"/>
  <c r="P505" i="112"/>
  <c r="O505" i="112"/>
  <c r="M505" i="112"/>
  <c r="S504" i="112"/>
  <c r="N504" i="112"/>
  <c r="R504" i="112"/>
  <c r="Q504" i="112"/>
  <c r="P504" i="112"/>
  <c r="O504" i="112"/>
  <c r="M504" i="112"/>
  <c r="S503" i="112"/>
  <c r="N503" i="112"/>
  <c r="R503" i="112"/>
  <c r="Q503" i="112"/>
  <c r="P503" i="112"/>
  <c r="O503" i="112"/>
  <c r="M503" i="112"/>
  <c r="S502" i="112"/>
  <c r="N502" i="112"/>
  <c r="R502" i="112"/>
  <c r="Q502" i="112"/>
  <c r="P502" i="112"/>
  <c r="O502" i="112"/>
  <c r="M502" i="112"/>
  <c r="S501" i="112"/>
  <c r="N501" i="112"/>
  <c r="R501" i="112"/>
  <c r="Q501" i="112"/>
  <c r="P501" i="112"/>
  <c r="O501" i="112"/>
  <c r="M501" i="112"/>
  <c r="S500" i="112"/>
  <c r="N500" i="112"/>
  <c r="R500" i="112"/>
  <c r="Q500" i="112"/>
  <c r="P500" i="112"/>
  <c r="O500" i="112"/>
  <c r="M500" i="112"/>
  <c r="S499" i="112"/>
  <c r="N499" i="112"/>
  <c r="R499" i="112"/>
  <c r="Q499" i="112"/>
  <c r="P499" i="112"/>
  <c r="O499" i="112"/>
  <c r="M499" i="112"/>
  <c r="S498" i="112"/>
  <c r="N498" i="112"/>
  <c r="R498" i="112"/>
  <c r="Q498" i="112"/>
  <c r="P498" i="112"/>
  <c r="O498" i="112"/>
  <c r="M498" i="112"/>
  <c r="S497" i="112"/>
  <c r="N497" i="112"/>
  <c r="R497" i="112"/>
  <c r="Q497" i="112"/>
  <c r="P497" i="112"/>
  <c r="O497" i="112"/>
  <c r="M497" i="112"/>
  <c r="S496" i="112"/>
  <c r="N496" i="112"/>
  <c r="R496" i="112"/>
  <c r="Q496" i="112"/>
  <c r="P496" i="112"/>
  <c r="O496" i="112"/>
  <c r="M496" i="112"/>
  <c r="S495" i="112"/>
  <c r="N495" i="112"/>
  <c r="R495" i="112"/>
  <c r="Q495" i="112"/>
  <c r="P495" i="112"/>
  <c r="O495" i="112"/>
  <c r="M495" i="112"/>
  <c r="S494" i="112"/>
  <c r="N494" i="112"/>
  <c r="R494" i="112"/>
  <c r="Q494" i="112"/>
  <c r="P494" i="112"/>
  <c r="O494" i="112"/>
  <c r="M494" i="112"/>
  <c r="S493" i="112"/>
  <c r="N493" i="112"/>
  <c r="R493" i="112"/>
  <c r="Q493" i="112"/>
  <c r="P493" i="112"/>
  <c r="O493" i="112"/>
  <c r="M493" i="112"/>
  <c r="S492" i="112"/>
  <c r="N492" i="112"/>
  <c r="R492" i="112"/>
  <c r="Q492" i="112"/>
  <c r="P492" i="112"/>
  <c r="O492" i="112"/>
  <c r="M492" i="112"/>
  <c r="S491" i="112"/>
  <c r="N491" i="112"/>
  <c r="R491" i="112"/>
  <c r="Q491" i="112"/>
  <c r="P491" i="112"/>
  <c r="O491" i="112"/>
  <c r="M491" i="112"/>
  <c r="S490" i="112"/>
  <c r="N490" i="112"/>
  <c r="R490" i="112"/>
  <c r="Q490" i="112"/>
  <c r="P490" i="112"/>
  <c r="O490" i="112"/>
  <c r="M490" i="112"/>
  <c r="S489" i="112"/>
  <c r="N489" i="112"/>
  <c r="R489" i="112"/>
  <c r="Q489" i="112"/>
  <c r="P489" i="112"/>
  <c r="O489" i="112"/>
  <c r="M489" i="112"/>
  <c r="S488" i="112"/>
  <c r="N488" i="112"/>
  <c r="R488" i="112"/>
  <c r="Q488" i="112"/>
  <c r="P488" i="112"/>
  <c r="O488" i="112"/>
  <c r="M488" i="112"/>
  <c r="S487" i="112"/>
  <c r="N487" i="112"/>
  <c r="R487" i="112"/>
  <c r="Q487" i="112"/>
  <c r="P487" i="112"/>
  <c r="O487" i="112"/>
  <c r="M487" i="112"/>
  <c r="S486" i="112"/>
  <c r="N486" i="112"/>
  <c r="R486" i="112"/>
  <c r="Q486" i="112"/>
  <c r="P486" i="112"/>
  <c r="O486" i="112"/>
  <c r="M486" i="112"/>
  <c r="S485" i="112"/>
  <c r="N485" i="112"/>
  <c r="R485" i="112"/>
  <c r="Q485" i="112"/>
  <c r="P485" i="112"/>
  <c r="O485" i="112"/>
  <c r="M485" i="112"/>
  <c r="S484" i="112"/>
  <c r="N484" i="112"/>
  <c r="R484" i="112"/>
  <c r="Q484" i="112"/>
  <c r="P484" i="112"/>
  <c r="O484" i="112"/>
  <c r="M484" i="112"/>
  <c r="S483" i="112"/>
  <c r="N483" i="112"/>
  <c r="R483" i="112"/>
  <c r="Q483" i="112"/>
  <c r="P483" i="112"/>
  <c r="O483" i="112"/>
  <c r="M483" i="112"/>
  <c r="S482" i="112"/>
  <c r="N482" i="112"/>
  <c r="R482" i="112"/>
  <c r="Q482" i="112"/>
  <c r="P482" i="112"/>
  <c r="O482" i="112"/>
  <c r="M482" i="112"/>
  <c r="S481" i="112"/>
  <c r="N481" i="112"/>
  <c r="R481" i="112"/>
  <c r="Q481" i="112"/>
  <c r="P481" i="112"/>
  <c r="O481" i="112"/>
  <c r="M481" i="112"/>
  <c r="S480" i="112"/>
  <c r="N480" i="112"/>
  <c r="R480" i="112"/>
  <c r="Q480" i="112"/>
  <c r="P480" i="112"/>
  <c r="O480" i="112"/>
  <c r="M480" i="112"/>
  <c r="S479" i="112"/>
  <c r="N479" i="112"/>
  <c r="R479" i="112"/>
  <c r="Q479" i="112"/>
  <c r="P479" i="112"/>
  <c r="O479" i="112"/>
  <c r="M479" i="112"/>
  <c r="S478" i="112"/>
  <c r="N478" i="112"/>
  <c r="R478" i="112"/>
  <c r="Q478" i="112"/>
  <c r="P478" i="112"/>
  <c r="O478" i="112"/>
  <c r="M478" i="112"/>
  <c r="S477" i="112"/>
  <c r="N477" i="112"/>
  <c r="R477" i="112"/>
  <c r="Q477" i="112"/>
  <c r="P477" i="112"/>
  <c r="O477" i="112"/>
  <c r="M477" i="112"/>
  <c r="S476" i="112"/>
  <c r="N476" i="112"/>
  <c r="R476" i="112"/>
  <c r="Q476" i="112"/>
  <c r="P476" i="112"/>
  <c r="O476" i="112"/>
  <c r="M476" i="112"/>
  <c r="S475" i="112"/>
  <c r="N475" i="112"/>
  <c r="R475" i="112"/>
  <c r="Q475" i="112"/>
  <c r="P475" i="112"/>
  <c r="O475" i="112"/>
  <c r="M475" i="112"/>
  <c r="S474" i="112"/>
  <c r="N474" i="112"/>
  <c r="R474" i="112"/>
  <c r="Q474" i="112"/>
  <c r="P474" i="112"/>
  <c r="O474" i="112"/>
  <c r="M474" i="112"/>
  <c r="S473" i="112"/>
  <c r="N473" i="112"/>
  <c r="R473" i="112"/>
  <c r="Q473" i="112"/>
  <c r="P473" i="112"/>
  <c r="O473" i="112"/>
  <c r="M473" i="112"/>
  <c r="S472" i="112"/>
  <c r="N472" i="112"/>
  <c r="R472" i="112"/>
  <c r="Q472" i="112"/>
  <c r="P472" i="112"/>
  <c r="O472" i="112"/>
  <c r="M472" i="112"/>
  <c r="S471" i="112"/>
  <c r="N471" i="112"/>
  <c r="R471" i="112"/>
  <c r="Q471" i="112"/>
  <c r="P471" i="112"/>
  <c r="O471" i="112"/>
  <c r="M471" i="112"/>
  <c r="S470" i="112"/>
  <c r="N470" i="112"/>
  <c r="R470" i="112"/>
  <c r="Q470" i="112"/>
  <c r="P470" i="112"/>
  <c r="O470" i="112"/>
  <c r="M470" i="112"/>
  <c r="S469" i="112"/>
  <c r="N469" i="112"/>
  <c r="R469" i="112"/>
  <c r="Q469" i="112"/>
  <c r="P469" i="112"/>
  <c r="O469" i="112"/>
  <c r="M469" i="112"/>
  <c r="S468" i="112"/>
  <c r="N468" i="112"/>
  <c r="R468" i="112"/>
  <c r="Q468" i="112"/>
  <c r="P468" i="112"/>
  <c r="O468" i="112"/>
  <c r="M468" i="112"/>
  <c r="S467" i="112"/>
  <c r="N467" i="112"/>
  <c r="R467" i="112"/>
  <c r="Q467" i="112"/>
  <c r="P467" i="112"/>
  <c r="O467" i="112"/>
  <c r="M467" i="112"/>
  <c r="S466" i="112"/>
  <c r="N466" i="112"/>
  <c r="R466" i="112"/>
  <c r="Q466" i="112"/>
  <c r="P466" i="112"/>
  <c r="O466" i="112"/>
  <c r="M466" i="112"/>
  <c r="S465" i="112"/>
  <c r="N465" i="112"/>
  <c r="R465" i="112"/>
  <c r="Q465" i="112"/>
  <c r="P465" i="112"/>
  <c r="O465" i="112"/>
  <c r="M465" i="112"/>
  <c r="S464" i="112"/>
  <c r="N464" i="112"/>
  <c r="R464" i="112"/>
  <c r="Q464" i="112"/>
  <c r="P464" i="112"/>
  <c r="O464" i="112"/>
  <c r="M464" i="112"/>
  <c r="S463" i="112"/>
  <c r="N463" i="112"/>
  <c r="R463" i="112"/>
  <c r="Q463" i="112"/>
  <c r="P463" i="112"/>
  <c r="O463" i="112"/>
  <c r="M463" i="112"/>
  <c r="S462" i="112"/>
  <c r="N462" i="112"/>
  <c r="R462" i="112"/>
  <c r="Q462" i="112"/>
  <c r="P462" i="112"/>
  <c r="O462" i="112"/>
  <c r="M462" i="112"/>
  <c r="S461" i="112"/>
  <c r="N461" i="112"/>
  <c r="R461" i="112"/>
  <c r="Q461" i="112"/>
  <c r="P461" i="112"/>
  <c r="O461" i="112"/>
  <c r="M461" i="112"/>
  <c r="S460" i="112"/>
  <c r="N460" i="112"/>
  <c r="R460" i="112"/>
  <c r="Q460" i="112"/>
  <c r="P460" i="112"/>
  <c r="O460" i="112"/>
  <c r="M460" i="112"/>
  <c r="S459" i="112"/>
  <c r="N459" i="112"/>
  <c r="R459" i="112"/>
  <c r="Q459" i="112"/>
  <c r="P459" i="112"/>
  <c r="O459" i="112"/>
  <c r="M459" i="112"/>
  <c r="S458" i="112"/>
  <c r="N458" i="112"/>
  <c r="R458" i="112"/>
  <c r="Q458" i="112"/>
  <c r="P458" i="112"/>
  <c r="O458" i="112"/>
  <c r="M458" i="112"/>
  <c r="S457" i="112"/>
  <c r="N457" i="112"/>
  <c r="R457" i="112"/>
  <c r="Q457" i="112"/>
  <c r="P457" i="112"/>
  <c r="O457" i="112"/>
  <c r="M457" i="112"/>
  <c r="S456" i="112"/>
  <c r="N456" i="112"/>
  <c r="R456" i="112"/>
  <c r="Q456" i="112"/>
  <c r="P456" i="112"/>
  <c r="O456" i="112"/>
  <c r="M456" i="112"/>
  <c r="S455" i="112"/>
  <c r="N455" i="112"/>
  <c r="R455" i="112"/>
  <c r="Q455" i="112"/>
  <c r="P455" i="112"/>
  <c r="O455" i="112"/>
  <c r="M455" i="112"/>
  <c r="S454" i="112"/>
  <c r="N454" i="112"/>
  <c r="R454" i="112"/>
  <c r="Q454" i="112"/>
  <c r="P454" i="112"/>
  <c r="O454" i="112"/>
  <c r="M454" i="112"/>
  <c r="S453" i="112"/>
  <c r="N453" i="112"/>
  <c r="R453" i="112"/>
  <c r="Q453" i="112"/>
  <c r="P453" i="112"/>
  <c r="O453" i="112"/>
  <c r="M453" i="112"/>
  <c r="S452" i="112"/>
  <c r="N452" i="112"/>
  <c r="R452" i="112"/>
  <c r="Q452" i="112"/>
  <c r="P452" i="112"/>
  <c r="O452" i="112"/>
  <c r="M452" i="112"/>
  <c r="S451" i="112"/>
  <c r="N451" i="112"/>
  <c r="R451" i="112"/>
  <c r="Q451" i="112"/>
  <c r="P451" i="112"/>
  <c r="O451" i="112"/>
  <c r="M451" i="112"/>
  <c r="S450" i="112"/>
  <c r="N450" i="112"/>
  <c r="R450" i="112"/>
  <c r="Q450" i="112"/>
  <c r="P450" i="112"/>
  <c r="O450" i="112"/>
  <c r="M450" i="112"/>
  <c r="S449" i="112"/>
  <c r="N449" i="112"/>
  <c r="R449" i="112"/>
  <c r="Q449" i="112"/>
  <c r="P449" i="112"/>
  <c r="O449" i="112"/>
  <c r="M449" i="112"/>
  <c r="S448" i="112"/>
  <c r="N448" i="112"/>
  <c r="R448" i="112"/>
  <c r="Q448" i="112"/>
  <c r="P448" i="112"/>
  <c r="O448" i="112"/>
  <c r="M448" i="112"/>
  <c r="S447" i="112"/>
  <c r="N447" i="112"/>
  <c r="R447" i="112"/>
  <c r="Q447" i="112"/>
  <c r="P447" i="112"/>
  <c r="O447" i="112"/>
  <c r="M447" i="112"/>
  <c r="S446" i="112"/>
  <c r="N446" i="112"/>
  <c r="R446" i="112"/>
  <c r="Q446" i="112"/>
  <c r="P446" i="112"/>
  <c r="O446" i="112"/>
  <c r="M446" i="112"/>
  <c r="S445" i="112"/>
  <c r="N445" i="112"/>
  <c r="R445" i="112"/>
  <c r="Q445" i="112"/>
  <c r="P445" i="112"/>
  <c r="O445" i="112"/>
  <c r="M445" i="112"/>
  <c r="S444" i="112"/>
  <c r="N444" i="112"/>
  <c r="R444" i="112"/>
  <c r="Q444" i="112"/>
  <c r="P444" i="112"/>
  <c r="O444" i="112"/>
  <c r="M444" i="112"/>
  <c r="S443" i="112"/>
  <c r="N443" i="112"/>
  <c r="R443" i="112"/>
  <c r="Q443" i="112"/>
  <c r="P443" i="112"/>
  <c r="O443" i="112"/>
  <c r="M443" i="112"/>
  <c r="S442" i="112"/>
  <c r="N442" i="112"/>
  <c r="R442" i="112"/>
  <c r="Q442" i="112"/>
  <c r="P442" i="112"/>
  <c r="O442" i="112"/>
  <c r="M442" i="112"/>
  <c r="S441" i="112"/>
  <c r="N441" i="112"/>
  <c r="R441" i="112"/>
  <c r="Q441" i="112"/>
  <c r="P441" i="112"/>
  <c r="O441" i="112"/>
  <c r="M441" i="112"/>
  <c r="S440" i="112"/>
  <c r="N440" i="112"/>
  <c r="R440" i="112"/>
  <c r="Q440" i="112"/>
  <c r="P440" i="112"/>
  <c r="O440" i="112"/>
  <c r="M440" i="112"/>
  <c r="S439" i="112"/>
  <c r="N439" i="112"/>
  <c r="R439" i="112"/>
  <c r="Q439" i="112"/>
  <c r="P439" i="112"/>
  <c r="O439" i="112"/>
  <c r="M439" i="112"/>
  <c r="S438" i="112"/>
  <c r="N438" i="112"/>
  <c r="R438" i="112"/>
  <c r="Q438" i="112"/>
  <c r="P438" i="112"/>
  <c r="O438" i="112"/>
  <c r="M438" i="112"/>
  <c r="S437" i="112"/>
  <c r="N437" i="112"/>
  <c r="R437" i="112"/>
  <c r="Q437" i="112"/>
  <c r="P437" i="112"/>
  <c r="O437" i="112"/>
  <c r="M437" i="112"/>
  <c r="S436" i="112"/>
  <c r="N436" i="112"/>
  <c r="R436" i="112"/>
  <c r="Q436" i="112"/>
  <c r="P436" i="112"/>
  <c r="O436" i="112"/>
  <c r="M436" i="112"/>
  <c r="S435" i="112"/>
  <c r="N435" i="112"/>
  <c r="R435" i="112"/>
  <c r="Q435" i="112"/>
  <c r="P435" i="112"/>
  <c r="O435" i="112"/>
  <c r="M435" i="112"/>
  <c r="S434" i="112"/>
  <c r="N434" i="112"/>
  <c r="R434" i="112"/>
  <c r="Q434" i="112"/>
  <c r="P434" i="112"/>
  <c r="O434" i="112"/>
  <c r="M434" i="112"/>
  <c r="S433" i="112"/>
  <c r="N433" i="112"/>
  <c r="R433" i="112"/>
  <c r="Q433" i="112"/>
  <c r="P433" i="112"/>
  <c r="O433" i="112"/>
  <c r="M433" i="112"/>
  <c r="S432" i="112"/>
  <c r="N432" i="112"/>
  <c r="R432" i="112"/>
  <c r="Q432" i="112"/>
  <c r="P432" i="112"/>
  <c r="O432" i="112"/>
  <c r="M432" i="112"/>
  <c r="S431" i="112"/>
  <c r="N431" i="112"/>
  <c r="R431" i="112"/>
  <c r="Q431" i="112"/>
  <c r="P431" i="112"/>
  <c r="O431" i="112"/>
  <c r="M431" i="112"/>
  <c r="S430" i="112"/>
  <c r="N430" i="112"/>
  <c r="R430" i="112"/>
  <c r="Q430" i="112"/>
  <c r="P430" i="112"/>
  <c r="O430" i="112"/>
  <c r="M430" i="112"/>
  <c r="S429" i="112"/>
  <c r="N429" i="112"/>
  <c r="R429" i="112"/>
  <c r="Q429" i="112"/>
  <c r="P429" i="112"/>
  <c r="O429" i="112"/>
  <c r="M429" i="112"/>
  <c r="S428" i="112"/>
  <c r="N428" i="112"/>
  <c r="R428" i="112"/>
  <c r="Q428" i="112"/>
  <c r="P428" i="112"/>
  <c r="O428" i="112"/>
  <c r="M428" i="112"/>
  <c r="S427" i="112"/>
  <c r="N427" i="112"/>
  <c r="R427" i="112"/>
  <c r="Q427" i="112"/>
  <c r="P427" i="112"/>
  <c r="O427" i="112"/>
  <c r="M427" i="112"/>
  <c r="S426" i="112"/>
  <c r="N426" i="112"/>
  <c r="R426" i="112"/>
  <c r="Q426" i="112"/>
  <c r="P426" i="112"/>
  <c r="O426" i="112"/>
  <c r="M426" i="112"/>
  <c r="S425" i="112"/>
  <c r="N425" i="112"/>
  <c r="R425" i="112"/>
  <c r="Q425" i="112"/>
  <c r="P425" i="112"/>
  <c r="O425" i="112"/>
  <c r="M425" i="112"/>
  <c r="S424" i="112"/>
  <c r="N424" i="112"/>
  <c r="R424" i="112"/>
  <c r="Q424" i="112"/>
  <c r="P424" i="112"/>
  <c r="O424" i="112"/>
  <c r="M424" i="112"/>
  <c r="S423" i="112"/>
  <c r="N423" i="112"/>
  <c r="R423" i="112"/>
  <c r="Q423" i="112"/>
  <c r="P423" i="112"/>
  <c r="O423" i="112"/>
  <c r="M423" i="112"/>
  <c r="S422" i="112"/>
  <c r="N422" i="112"/>
  <c r="R422" i="112"/>
  <c r="Q422" i="112"/>
  <c r="P422" i="112"/>
  <c r="O422" i="112"/>
  <c r="M422" i="112"/>
  <c r="S421" i="112"/>
  <c r="N421" i="112"/>
  <c r="R421" i="112"/>
  <c r="Q421" i="112"/>
  <c r="P421" i="112"/>
  <c r="O421" i="112"/>
  <c r="M421" i="112"/>
  <c r="S420" i="112"/>
  <c r="N420" i="112"/>
  <c r="R420" i="112"/>
  <c r="Q420" i="112"/>
  <c r="P420" i="112"/>
  <c r="O420" i="112"/>
  <c r="M420" i="112"/>
  <c r="S419" i="112"/>
  <c r="N419" i="112"/>
  <c r="R419" i="112"/>
  <c r="Q419" i="112"/>
  <c r="P419" i="112"/>
  <c r="O419" i="112"/>
  <c r="M419" i="112"/>
  <c r="S418" i="112"/>
  <c r="N418" i="112"/>
  <c r="R418" i="112"/>
  <c r="Q418" i="112"/>
  <c r="P418" i="112"/>
  <c r="O418" i="112"/>
  <c r="M418" i="112"/>
  <c r="S417" i="112"/>
  <c r="N417" i="112"/>
  <c r="R417" i="112"/>
  <c r="Q417" i="112"/>
  <c r="P417" i="112"/>
  <c r="O417" i="112"/>
  <c r="M417" i="112"/>
  <c r="S416" i="112"/>
  <c r="N416" i="112"/>
  <c r="R416" i="112"/>
  <c r="Q416" i="112"/>
  <c r="P416" i="112"/>
  <c r="O416" i="112"/>
  <c r="M416" i="112"/>
  <c r="S415" i="112"/>
  <c r="N415" i="112"/>
  <c r="R415" i="112"/>
  <c r="Q415" i="112"/>
  <c r="P415" i="112"/>
  <c r="O415" i="112"/>
  <c r="M415" i="112"/>
  <c r="S414" i="112"/>
  <c r="N414" i="112"/>
  <c r="R414" i="112"/>
  <c r="Q414" i="112"/>
  <c r="P414" i="112"/>
  <c r="O414" i="112"/>
  <c r="M414" i="112"/>
  <c r="S413" i="112"/>
  <c r="N413" i="112"/>
  <c r="R413" i="112"/>
  <c r="Q413" i="112"/>
  <c r="P413" i="112"/>
  <c r="O413" i="112"/>
  <c r="M413" i="112"/>
  <c r="S412" i="112"/>
  <c r="N412" i="112"/>
  <c r="R412" i="112"/>
  <c r="Q412" i="112"/>
  <c r="P412" i="112"/>
  <c r="O412" i="112"/>
  <c r="M412" i="112"/>
  <c r="S411" i="112"/>
  <c r="N411" i="112"/>
  <c r="R411" i="112"/>
  <c r="Q411" i="112"/>
  <c r="P411" i="112"/>
  <c r="O411" i="112"/>
  <c r="M411" i="112"/>
  <c r="S410" i="112"/>
  <c r="N410" i="112"/>
  <c r="R410" i="112"/>
  <c r="Q410" i="112"/>
  <c r="P410" i="112"/>
  <c r="O410" i="112"/>
  <c r="M410" i="112"/>
  <c r="S409" i="112"/>
  <c r="N409" i="112"/>
  <c r="R409" i="112"/>
  <c r="Q409" i="112"/>
  <c r="P409" i="112"/>
  <c r="O409" i="112"/>
  <c r="M409" i="112"/>
  <c r="S408" i="112"/>
  <c r="N408" i="112"/>
  <c r="R408" i="112"/>
  <c r="Q408" i="112"/>
  <c r="P408" i="112"/>
  <c r="O408" i="112"/>
  <c r="M408" i="112"/>
  <c r="S407" i="112"/>
  <c r="N407" i="112"/>
  <c r="R407" i="112"/>
  <c r="Q407" i="112"/>
  <c r="P407" i="112"/>
  <c r="O407" i="112"/>
  <c r="M407" i="112"/>
  <c r="S406" i="112"/>
  <c r="N406" i="112"/>
  <c r="R406" i="112"/>
  <c r="Q406" i="112"/>
  <c r="P406" i="112"/>
  <c r="O406" i="112"/>
  <c r="M406" i="112"/>
  <c r="S405" i="112"/>
  <c r="N405" i="112"/>
  <c r="R405" i="112"/>
  <c r="Q405" i="112"/>
  <c r="P405" i="112"/>
  <c r="O405" i="112"/>
  <c r="M405" i="112"/>
  <c r="S404" i="112"/>
  <c r="N404" i="112"/>
  <c r="R404" i="112"/>
  <c r="Q404" i="112"/>
  <c r="P404" i="112"/>
  <c r="O404" i="112"/>
  <c r="M404" i="112"/>
  <c r="S403" i="112"/>
  <c r="N403" i="112"/>
  <c r="R403" i="112"/>
  <c r="Q403" i="112"/>
  <c r="P403" i="112"/>
  <c r="O403" i="112"/>
  <c r="M403" i="112"/>
  <c r="S402" i="112"/>
  <c r="N402" i="112"/>
  <c r="R402" i="112"/>
  <c r="Q402" i="112"/>
  <c r="P402" i="112"/>
  <c r="O402" i="112"/>
  <c r="M402" i="112"/>
  <c r="S401" i="112"/>
  <c r="N401" i="112"/>
  <c r="R401" i="112"/>
  <c r="Q401" i="112"/>
  <c r="P401" i="112"/>
  <c r="O401" i="112"/>
  <c r="M401" i="112"/>
  <c r="S400" i="112"/>
  <c r="N400" i="112"/>
  <c r="R400" i="112"/>
  <c r="Q400" i="112"/>
  <c r="P400" i="112"/>
  <c r="O400" i="112"/>
  <c r="M400" i="112"/>
  <c r="S399" i="112"/>
  <c r="N399" i="112"/>
  <c r="R399" i="112"/>
  <c r="Q399" i="112"/>
  <c r="P399" i="112"/>
  <c r="O399" i="112"/>
  <c r="M399" i="112"/>
  <c r="S398" i="112"/>
  <c r="N398" i="112"/>
  <c r="R398" i="112"/>
  <c r="Q398" i="112"/>
  <c r="P398" i="112"/>
  <c r="O398" i="112"/>
  <c r="M398" i="112"/>
  <c r="S397" i="112"/>
  <c r="N397" i="112"/>
  <c r="R397" i="112"/>
  <c r="Q397" i="112"/>
  <c r="P397" i="112"/>
  <c r="O397" i="112"/>
  <c r="M397" i="112"/>
  <c r="S396" i="112"/>
  <c r="N396" i="112"/>
  <c r="R396" i="112"/>
  <c r="Q396" i="112"/>
  <c r="P396" i="112"/>
  <c r="O396" i="112"/>
  <c r="M396" i="112"/>
  <c r="S395" i="112"/>
  <c r="N395" i="112"/>
  <c r="R395" i="112"/>
  <c r="Q395" i="112"/>
  <c r="P395" i="112"/>
  <c r="O395" i="112"/>
  <c r="M395" i="112"/>
  <c r="S394" i="112"/>
  <c r="N394" i="112"/>
  <c r="R394" i="112"/>
  <c r="Q394" i="112"/>
  <c r="P394" i="112"/>
  <c r="O394" i="112"/>
  <c r="M394" i="112"/>
  <c r="S393" i="112"/>
  <c r="N393" i="112"/>
  <c r="R393" i="112"/>
  <c r="Q393" i="112"/>
  <c r="P393" i="112"/>
  <c r="O393" i="112"/>
  <c r="M393" i="112"/>
  <c r="S392" i="112"/>
  <c r="N392" i="112"/>
  <c r="R392" i="112"/>
  <c r="Q392" i="112"/>
  <c r="P392" i="112"/>
  <c r="O392" i="112"/>
  <c r="M392" i="112"/>
  <c r="S391" i="112"/>
  <c r="N391" i="112"/>
  <c r="R391" i="112"/>
  <c r="Q391" i="112"/>
  <c r="P391" i="112"/>
  <c r="O391" i="112"/>
  <c r="M391" i="112"/>
  <c r="S390" i="112"/>
  <c r="N390" i="112"/>
  <c r="R390" i="112"/>
  <c r="Q390" i="112"/>
  <c r="P390" i="112"/>
  <c r="O390" i="112"/>
  <c r="M390" i="112"/>
  <c r="S389" i="112"/>
  <c r="N389" i="112"/>
  <c r="R389" i="112"/>
  <c r="Q389" i="112"/>
  <c r="P389" i="112"/>
  <c r="O389" i="112"/>
  <c r="M389" i="112"/>
  <c r="S388" i="112"/>
  <c r="N388" i="112"/>
  <c r="R388" i="112"/>
  <c r="Q388" i="112"/>
  <c r="P388" i="112"/>
  <c r="O388" i="112"/>
  <c r="M388" i="112"/>
  <c r="S387" i="112"/>
  <c r="N387" i="112"/>
  <c r="R387" i="112"/>
  <c r="Q387" i="112"/>
  <c r="P387" i="112"/>
  <c r="O387" i="112"/>
  <c r="M387" i="112"/>
  <c r="S386" i="112"/>
  <c r="N386" i="112"/>
  <c r="R386" i="112"/>
  <c r="Q386" i="112"/>
  <c r="P386" i="112"/>
  <c r="O386" i="112"/>
  <c r="M386" i="112"/>
  <c r="S385" i="112"/>
  <c r="N385" i="112"/>
  <c r="R385" i="112"/>
  <c r="Q385" i="112"/>
  <c r="P385" i="112"/>
  <c r="O385" i="112"/>
  <c r="M385" i="112"/>
  <c r="S384" i="112"/>
  <c r="N384" i="112"/>
  <c r="R384" i="112"/>
  <c r="Q384" i="112"/>
  <c r="P384" i="112"/>
  <c r="O384" i="112"/>
  <c r="M384" i="112"/>
  <c r="S383" i="112"/>
  <c r="N383" i="112"/>
  <c r="R383" i="112"/>
  <c r="Q383" i="112"/>
  <c r="P383" i="112"/>
  <c r="O383" i="112"/>
  <c r="M383" i="112"/>
  <c r="S382" i="112"/>
  <c r="N382" i="112"/>
  <c r="R382" i="112"/>
  <c r="Q382" i="112"/>
  <c r="P382" i="112"/>
  <c r="O382" i="112"/>
  <c r="M382" i="112"/>
  <c r="S381" i="112"/>
  <c r="N381" i="112"/>
  <c r="R381" i="112"/>
  <c r="Q381" i="112"/>
  <c r="P381" i="112"/>
  <c r="O381" i="112"/>
  <c r="M381" i="112"/>
  <c r="S380" i="112"/>
  <c r="N380" i="112"/>
  <c r="R380" i="112"/>
  <c r="Q380" i="112"/>
  <c r="P380" i="112"/>
  <c r="O380" i="112"/>
  <c r="M380" i="112"/>
  <c r="S379" i="112"/>
  <c r="N379" i="112"/>
  <c r="R379" i="112"/>
  <c r="Q379" i="112"/>
  <c r="P379" i="112"/>
  <c r="O379" i="112"/>
  <c r="M379" i="112"/>
  <c r="S378" i="112"/>
  <c r="N378" i="112"/>
  <c r="R378" i="112"/>
  <c r="Q378" i="112"/>
  <c r="P378" i="112"/>
  <c r="O378" i="112"/>
  <c r="M378" i="112"/>
  <c r="S377" i="112"/>
  <c r="N377" i="112"/>
  <c r="R377" i="112"/>
  <c r="Q377" i="112"/>
  <c r="P377" i="112"/>
  <c r="O377" i="112"/>
  <c r="M377" i="112"/>
  <c r="S376" i="112"/>
  <c r="N376" i="112"/>
  <c r="R376" i="112"/>
  <c r="Q376" i="112"/>
  <c r="P376" i="112"/>
  <c r="O376" i="112"/>
  <c r="M376" i="112"/>
  <c r="S375" i="112"/>
  <c r="N375" i="112"/>
  <c r="R375" i="112"/>
  <c r="Q375" i="112"/>
  <c r="P375" i="112"/>
  <c r="O375" i="112"/>
  <c r="M375" i="112"/>
  <c r="S374" i="112"/>
  <c r="N374" i="112"/>
  <c r="R374" i="112"/>
  <c r="Q374" i="112"/>
  <c r="P374" i="112"/>
  <c r="O374" i="112"/>
  <c r="M374" i="112"/>
  <c r="S373" i="112"/>
  <c r="N373" i="112"/>
  <c r="R373" i="112"/>
  <c r="Q373" i="112"/>
  <c r="P373" i="112"/>
  <c r="O373" i="112"/>
  <c r="M373" i="112"/>
  <c r="S372" i="112"/>
  <c r="N372" i="112"/>
  <c r="R372" i="112"/>
  <c r="Q372" i="112"/>
  <c r="P372" i="112"/>
  <c r="O372" i="112"/>
  <c r="M372" i="112"/>
  <c r="S371" i="112"/>
  <c r="N371" i="112"/>
  <c r="R371" i="112"/>
  <c r="Q371" i="112"/>
  <c r="P371" i="112"/>
  <c r="O371" i="112"/>
  <c r="M371" i="112"/>
  <c r="S370" i="112"/>
  <c r="N370" i="112"/>
  <c r="R370" i="112"/>
  <c r="Q370" i="112"/>
  <c r="P370" i="112"/>
  <c r="O370" i="112"/>
  <c r="M370" i="112"/>
  <c r="S369" i="112"/>
  <c r="N369" i="112"/>
  <c r="R369" i="112"/>
  <c r="Q369" i="112"/>
  <c r="P369" i="112"/>
  <c r="O369" i="112"/>
  <c r="M369" i="112"/>
  <c r="S368" i="112"/>
  <c r="N368" i="112"/>
  <c r="R368" i="112"/>
  <c r="Q368" i="112"/>
  <c r="P368" i="112"/>
  <c r="O368" i="112"/>
  <c r="M368" i="112"/>
  <c r="S367" i="112"/>
  <c r="N367" i="112"/>
  <c r="R367" i="112"/>
  <c r="Q367" i="112"/>
  <c r="P367" i="112"/>
  <c r="O367" i="112"/>
  <c r="M367" i="112"/>
  <c r="S366" i="112"/>
  <c r="N366" i="112"/>
  <c r="R366" i="112"/>
  <c r="Q366" i="112"/>
  <c r="P366" i="112"/>
  <c r="O366" i="112"/>
  <c r="M366" i="112"/>
  <c r="S365" i="112"/>
  <c r="N365" i="112"/>
  <c r="R365" i="112"/>
  <c r="Q365" i="112"/>
  <c r="P365" i="112"/>
  <c r="O365" i="112"/>
  <c r="M365" i="112"/>
  <c r="S364" i="112"/>
  <c r="N364" i="112"/>
  <c r="R364" i="112"/>
  <c r="Q364" i="112"/>
  <c r="P364" i="112"/>
  <c r="O364" i="112"/>
  <c r="M364" i="112"/>
  <c r="S363" i="112"/>
  <c r="N363" i="112"/>
  <c r="R363" i="112"/>
  <c r="Q363" i="112"/>
  <c r="P363" i="112"/>
  <c r="O363" i="112"/>
  <c r="M363" i="112"/>
  <c r="S362" i="112"/>
  <c r="N362" i="112"/>
  <c r="R362" i="112"/>
  <c r="Q362" i="112"/>
  <c r="P362" i="112"/>
  <c r="O362" i="112"/>
  <c r="M362" i="112"/>
  <c r="S361" i="112"/>
  <c r="N361" i="112"/>
  <c r="R361" i="112"/>
  <c r="Q361" i="112"/>
  <c r="P361" i="112"/>
  <c r="O361" i="112"/>
  <c r="M361" i="112"/>
  <c r="S360" i="112"/>
  <c r="N360" i="112"/>
  <c r="R360" i="112"/>
  <c r="Q360" i="112"/>
  <c r="P360" i="112"/>
  <c r="O360" i="112"/>
  <c r="M360" i="112"/>
  <c r="S359" i="112"/>
  <c r="N359" i="112"/>
  <c r="R359" i="112"/>
  <c r="Q359" i="112"/>
  <c r="P359" i="112"/>
  <c r="O359" i="112"/>
  <c r="M359" i="112"/>
  <c r="S358" i="112"/>
  <c r="N358" i="112"/>
  <c r="R358" i="112"/>
  <c r="Q358" i="112"/>
  <c r="P358" i="112"/>
  <c r="O358" i="112"/>
  <c r="M358" i="112"/>
  <c r="S357" i="112"/>
  <c r="N357" i="112"/>
  <c r="R357" i="112"/>
  <c r="Q357" i="112"/>
  <c r="P357" i="112"/>
  <c r="O357" i="112"/>
  <c r="M357" i="112"/>
  <c r="S356" i="112"/>
  <c r="N356" i="112"/>
  <c r="R356" i="112"/>
  <c r="Q356" i="112"/>
  <c r="P356" i="112"/>
  <c r="O356" i="112"/>
  <c r="M356" i="112"/>
  <c r="S355" i="112"/>
  <c r="N355" i="112"/>
  <c r="R355" i="112"/>
  <c r="Q355" i="112"/>
  <c r="P355" i="112"/>
  <c r="O355" i="112"/>
  <c r="M355" i="112"/>
  <c r="S354" i="112"/>
  <c r="N354" i="112"/>
  <c r="R354" i="112"/>
  <c r="Q354" i="112"/>
  <c r="P354" i="112"/>
  <c r="O354" i="112"/>
  <c r="M354" i="112"/>
  <c r="S353" i="112"/>
  <c r="N353" i="112"/>
  <c r="R353" i="112"/>
  <c r="Q353" i="112"/>
  <c r="P353" i="112"/>
  <c r="O353" i="112"/>
  <c r="M353" i="112"/>
  <c r="S352" i="112"/>
  <c r="N352" i="112"/>
  <c r="R352" i="112"/>
  <c r="Q352" i="112"/>
  <c r="P352" i="112"/>
  <c r="O352" i="112"/>
  <c r="M352" i="112"/>
  <c r="S351" i="112"/>
  <c r="N351" i="112"/>
  <c r="R351" i="112"/>
  <c r="Q351" i="112"/>
  <c r="P351" i="112"/>
  <c r="O351" i="112"/>
  <c r="M351" i="112"/>
  <c r="S350" i="112"/>
  <c r="N350" i="112"/>
  <c r="R350" i="112"/>
  <c r="Q350" i="112"/>
  <c r="P350" i="112"/>
  <c r="O350" i="112"/>
  <c r="M350" i="112"/>
  <c r="S349" i="112"/>
  <c r="N349" i="112"/>
  <c r="R349" i="112"/>
  <c r="Q349" i="112"/>
  <c r="P349" i="112"/>
  <c r="O349" i="112"/>
  <c r="M349" i="112"/>
  <c r="S348" i="112"/>
  <c r="N348" i="112"/>
  <c r="R348" i="112"/>
  <c r="Q348" i="112"/>
  <c r="P348" i="112"/>
  <c r="O348" i="112"/>
  <c r="M348" i="112"/>
  <c r="S347" i="112"/>
  <c r="N347" i="112"/>
  <c r="R347" i="112"/>
  <c r="Q347" i="112"/>
  <c r="P347" i="112"/>
  <c r="O347" i="112"/>
  <c r="M347" i="112"/>
  <c r="S346" i="112"/>
  <c r="N346" i="112"/>
  <c r="R346" i="112"/>
  <c r="Q346" i="112"/>
  <c r="P346" i="112"/>
  <c r="O346" i="112"/>
  <c r="M346" i="112"/>
  <c r="S345" i="112"/>
  <c r="N345" i="112"/>
  <c r="R345" i="112"/>
  <c r="Q345" i="112"/>
  <c r="P345" i="112"/>
  <c r="O345" i="112"/>
  <c r="M345" i="112"/>
  <c r="S344" i="112"/>
  <c r="N344" i="112"/>
  <c r="R344" i="112"/>
  <c r="Q344" i="112"/>
  <c r="P344" i="112"/>
  <c r="O344" i="112"/>
  <c r="M344" i="112"/>
  <c r="S343" i="112"/>
  <c r="N343" i="112"/>
  <c r="R343" i="112"/>
  <c r="Q343" i="112"/>
  <c r="P343" i="112"/>
  <c r="O343" i="112"/>
  <c r="M343" i="112"/>
  <c r="S342" i="112"/>
  <c r="N342" i="112"/>
  <c r="R342" i="112"/>
  <c r="Q342" i="112"/>
  <c r="P342" i="112"/>
  <c r="O342" i="112"/>
  <c r="M342" i="112"/>
  <c r="S341" i="112"/>
  <c r="N341" i="112"/>
  <c r="R341" i="112"/>
  <c r="Q341" i="112"/>
  <c r="P341" i="112"/>
  <c r="O341" i="112"/>
  <c r="M341" i="112"/>
  <c r="S340" i="112"/>
  <c r="N340" i="112"/>
  <c r="R340" i="112"/>
  <c r="Q340" i="112"/>
  <c r="P340" i="112"/>
  <c r="O340" i="112"/>
  <c r="M340" i="112"/>
  <c r="S339" i="112"/>
  <c r="N339" i="112"/>
  <c r="R339" i="112"/>
  <c r="Q339" i="112"/>
  <c r="P339" i="112"/>
  <c r="O339" i="112"/>
  <c r="M339" i="112"/>
  <c r="S338" i="112"/>
  <c r="N338" i="112"/>
  <c r="R338" i="112"/>
  <c r="Q338" i="112"/>
  <c r="P338" i="112"/>
  <c r="O338" i="112"/>
  <c r="M338" i="112"/>
  <c r="S337" i="112"/>
  <c r="N337" i="112"/>
  <c r="R337" i="112"/>
  <c r="Q337" i="112"/>
  <c r="P337" i="112"/>
  <c r="O337" i="112"/>
  <c r="M337" i="112"/>
  <c r="S336" i="112"/>
  <c r="N336" i="112"/>
  <c r="R336" i="112"/>
  <c r="Q336" i="112"/>
  <c r="P336" i="112"/>
  <c r="O336" i="112"/>
  <c r="M336" i="112"/>
  <c r="S335" i="112"/>
  <c r="N335" i="112"/>
  <c r="R335" i="112"/>
  <c r="Q335" i="112"/>
  <c r="P335" i="112"/>
  <c r="O335" i="112"/>
  <c r="M335" i="112"/>
  <c r="S334" i="112"/>
  <c r="N334" i="112"/>
  <c r="R334" i="112"/>
  <c r="Q334" i="112"/>
  <c r="P334" i="112"/>
  <c r="O334" i="112"/>
  <c r="M334" i="112"/>
  <c r="S333" i="112"/>
  <c r="N333" i="112"/>
  <c r="R333" i="112"/>
  <c r="Q333" i="112"/>
  <c r="P333" i="112"/>
  <c r="O333" i="112"/>
  <c r="M333" i="112"/>
  <c r="S332" i="112"/>
  <c r="N332" i="112"/>
  <c r="R332" i="112"/>
  <c r="Q332" i="112"/>
  <c r="P332" i="112"/>
  <c r="O332" i="112"/>
  <c r="M332" i="112"/>
  <c r="S331" i="112"/>
  <c r="N331" i="112"/>
  <c r="R331" i="112"/>
  <c r="Q331" i="112"/>
  <c r="P331" i="112"/>
  <c r="O331" i="112"/>
  <c r="M331" i="112"/>
  <c r="S330" i="112"/>
  <c r="N330" i="112"/>
  <c r="R330" i="112"/>
  <c r="Q330" i="112"/>
  <c r="P330" i="112"/>
  <c r="O330" i="112"/>
  <c r="M330" i="112"/>
  <c r="S329" i="112"/>
  <c r="N329" i="112"/>
  <c r="R329" i="112"/>
  <c r="Q329" i="112"/>
  <c r="P329" i="112"/>
  <c r="O329" i="112"/>
  <c r="M329" i="112"/>
  <c r="S328" i="112"/>
  <c r="N328" i="112"/>
  <c r="R328" i="112"/>
  <c r="Q328" i="112"/>
  <c r="P328" i="112"/>
  <c r="O328" i="112"/>
  <c r="M328" i="112"/>
  <c r="S327" i="112"/>
  <c r="N327" i="112"/>
  <c r="R327" i="112"/>
  <c r="Q327" i="112"/>
  <c r="P327" i="112"/>
  <c r="O327" i="112"/>
  <c r="M327" i="112"/>
  <c r="S326" i="112"/>
  <c r="N326" i="112"/>
  <c r="R326" i="112"/>
  <c r="Q326" i="112"/>
  <c r="P326" i="112"/>
  <c r="O326" i="112"/>
  <c r="M326" i="112"/>
  <c r="S325" i="112"/>
  <c r="N325" i="112"/>
  <c r="R325" i="112"/>
  <c r="Q325" i="112"/>
  <c r="P325" i="112"/>
  <c r="O325" i="112"/>
  <c r="M325" i="112"/>
  <c r="S324" i="112"/>
  <c r="N324" i="112"/>
  <c r="R324" i="112"/>
  <c r="Q324" i="112"/>
  <c r="P324" i="112"/>
  <c r="O324" i="112"/>
  <c r="M324" i="112"/>
  <c r="S323" i="112"/>
  <c r="N323" i="112"/>
  <c r="R323" i="112"/>
  <c r="Q323" i="112"/>
  <c r="P323" i="112"/>
  <c r="O323" i="112"/>
  <c r="M323" i="112"/>
  <c r="S322" i="112"/>
  <c r="N322" i="112"/>
  <c r="R322" i="112"/>
  <c r="Q322" i="112"/>
  <c r="P322" i="112"/>
  <c r="O322" i="112"/>
  <c r="M322" i="112"/>
  <c r="S321" i="112"/>
  <c r="N321" i="112"/>
  <c r="R321" i="112"/>
  <c r="Q321" i="112"/>
  <c r="P321" i="112"/>
  <c r="O321" i="112"/>
  <c r="M321" i="112"/>
  <c r="S320" i="112"/>
  <c r="N320" i="112"/>
  <c r="R320" i="112"/>
  <c r="Q320" i="112"/>
  <c r="P320" i="112"/>
  <c r="O320" i="112"/>
  <c r="M320" i="112"/>
  <c r="S319" i="112"/>
  <c r="N319" i="112"/>
  <c r="R319" i="112"/>
  <c r="Q319" i="112"/>
  <c r="P319" i="112"/>
  <c r="O319" i="112"/>
  <c r="M319" i="112"/>
  <c r="S318" i="112"/>
  <c r="N318" i="112"/>
  <c r="R318" i="112"/>
  <c r="Q318" i="112"/>
  <c r="P318" i="112"/>
  <c r="O318" i="112"/>
  <c r="M318" i="112"/>
  <c r="S317" i="112"/>
  <c r="N317" i="112"/>
  <c r="R317" i="112"/>
  <c r="Q317" i="112"/>
  <c r="P317" i="112"/>
  <c r="O317" i="112"/>
  <c r="M317" i="112"/>
  <c r="S316" i="112"/>
  <c r="N316" i="112"/>
  <c r="R316" i="112"/>
  <c r="Q316" i="112"/>
  <c r="P316" i="112"/>
  <c r="O316" i="112"/>
  <c r="M316" i="112"/>
  <c r="S315" i="112"/>
  <c r="N315" i="112"/>
  <c r="R315" i="112"/>
  <c r="Q315" i="112"/>
  <c r="P315" i="112"/>
  <c r="O315" i="112"/>
  <c r="M315" i="112"/>
  <c r="S314" i="112"/>
  <c r="N314" i="112"/>
  <c r="R314" i="112"/>
  <c r="Q314" i="112"/>
  <c r="P314" i="112"/>
  <c r="O314" i="112"/>
  <c r="M314" i="112"/>
  <c r="S313" i="112"/>
  <c r="N313" i="112"/>
  <c r="R313" i="112"/>
  <c r="Q313" i="112"/>
  <c r="P313" i="112"/>
  <c r="O313" i="112"/>
  <c r="M313" i="112"/>
  <c r="S312" i="112"/>
  <c r="N312" i="112"/>
  <c r="R312" i="112"/>
  <c r="Q312" i="112"/>
  <c r="P312" i="112"/>
  <c r="O312" i="112"/>
  <c r="M312" i="112"/>
  <c r="S311" i="112"/>
  <c r="N311" i="112"/>
  <c r="R311" i="112"/>
  <c r="Q311" i="112"/>
  <c r="P311" i="112"/>
  <c r="O311" i="112"/>
  <c r="M311" i="112"/>
  <c r="S310" i="112"/>
  <c r="N310" i="112"/>
  <c r="R310" i="112"/>
  <c r="Q310" i="112"/>
  <c r="P310" i="112"/>
  <c r="O310" i="112"/>
  <c r="M310" i="112"/>
  <c r="S309" i="112"/>
  <c r="N309" i="112"/>
  <c r="R309" i="112"/>
  <c r="Q309" i="112"/>
  <c r="P309" i="112"/>
  <c r="O309" i="112"/>
  <c r="M309" i="112"/>
  <c r="S308" i="112"/>
  <c r="N308" i="112"/>
  <c r="R308" i="112"/>
  <c r="Q308" i="112"/>
  <c r="P308" i="112"/>
  <c r="O308" i="112"/>
  <c r="M308" i="112"/>
  <c r="S307" i="112"/>
  <c r="N307" i="112"/>
  <c r="R307" i="112"/>
  <c r="Q307" i="112"/>
  <c r="P307" i="112"/>
  <c r="O307" i="112"/>
  <c r="M307" i="112"/>
  <c r="S306" i="112"/>
  <c r="N306" i="112"/>
  <c r="R306" i="112"/>
  <c r="Q306" i="112"/>
  <c r="P306" i="112"/>
  <c r="O306" i="112"/>
  <c r="M306" i="112"/>
  <c r="S305" i="112"/>
  <c r="N305" i="112"/>
  <c r="R305" i="112"/>
  <c r="Q305" i="112"/>
  <c r="P305" i="112"/>
  <c r="O305" i="112"/>
  <c r="M305" i="112"/>
  <c r="S304" i="112"/>
  <c r="N304" i="112"/>
  <c r="R304" i="112"/>
  <c r="Q304" i="112"/>
  <c r="P304" i="112"/>
  <c r="O304" i="112"/>
  <c r="M304" i="112"/>
  <c r="S303" i="112"/>
  <c r="N303" i="112"/>
  <c r="R303" i="112"/>
  <c r="Q303" i="112"/>
  <c r="P303" i="112"/>
  <c r="O303" i="112"/>
  <c r="M303" i="112"/>
  <c r="S302" i="112"/>
  <c r="N302" i="112"/>
  <c r="R302" i="112"/>
  <c r="Q302" i="112"/>
  <c r="P302" i="112"/>
  <c r="O302" i="112"/>
  <c r="M302" i="112"/>
  <c r="S301" i="112"/>
  <c r="N301" i="112"/>
  <c r="R301" i="112"/>
  <c r="Q301" i="112"/>
  <c r="P301" i="112"/>
  <c r="O301" i="112"/>
  <c r="M301" i="112"/>
  <c r="S300" i="112"/>
  <c r="N300" i="112"/>
  <c r="R300" i="112"/>
  <c r="Q300" i="112"/>
  <c r="P300" i="112"/>
  <c r="O300" i="112"/>
  <c r="M300" i="112"/>
  <c r="S299" i="112"/>
  <c r="N299" i="112"/>
  <c r="R299" i="112"/>
  <c r="Q299" i="112"/>
  <c r="P299" i="112"/>
  <c r="O299" i="112"/>
  <c r="M299" i="112"/>
  <c r="S298" i="112"/>
  <c r="N298" i="112"/>
  <c r="R298" i="112"/>
  <c r="Q298" i="112"/>
  <c r="P298" i="112"/>
  <c r="O298" i="112"/>
  <c r="M298" i="112"/>
  <c r="S297" i="112"/>
  <c r="N297" i="112"/>
  <c r="R297" i="112"/>
  <c r="Q297" i="112"/>
  <c r="P297" i="112"/>
  <c r="O297" i="112"/>
  <c r="M297" i="112"/>
  <c r="S296" i="112"/>
  <c r="N296" i="112"/>
  <c r="R296" i="112"/>
  <c r="Q296" i="112"/>
  <c r="P296" i="112"/>
  <c r="O296" i="112"/>
  <c r="M296" i="112"/>
  <c r="S295" i="112"/>
  <c r="N295" i="112"/>
  <c r="R295" i="112"/>
  <c r="Q295" i="112"/>
  <c r="P295" i="112"/>
  <c r="O295" i="112"/>
  <c r="M295" i="112"/>
  <c r="S294" i="112"/>
  <c r="N294" i="112"/>
  <c r="R294" i="112"/>
  <c r="Q294" i="112"/>
  <c r="P294" i="112"/>
  <c r="O294" i="112"/>
  <c r="M294" i="112"/>
  <c r="S293" i="112"/>
  <c r="N293" i="112"/>
  <c r="R293" i="112"/>
  <c r="Q293" i="112"/>
  <c r="P293" i="112"/>
  <c r="O293" i="112"/>
  <c r="M293" i="112"/>
  <c r="S292" i="112"/>
  <c r="N292" i="112"/>
  <c r="R292" i="112"/>
  <c r="Q292" i="112"/>
  <c r="P292" i="112"/>
  <c r="O292" i="112"/>
  <c r="M292" i="112"/>
  <c r="S291" i="112"/>
  <c r="N291" i="112"/>
  <c r="R291" i="112"/>
  <c r="Q291" i="112"/>
  <c r="P291" i="112"/>
  <c r="O291" i="112"/>
  <c r="M291" i="112"/>
  <c r="S290" i="112"/>
  <c r="N290" i="112"/>
  <c r="R290" i="112"/>
  <c r="Q290" i="112"/>
  <c r="P290" i="112"/>
  <c r="O290" i="112"/>
  <c r="M290" i="112"/>
  <c r="S289" i="112"/>
  <c r="N289" i="112"/>
  <c r="R289" i="112"/>
  <c r="Q289" i="112"/>
  <c r="P289" i="112"/>
  <c r="O289" i="112"/>
  <c r="M289" i="112"/>
  <c r="S288" i="112"/>
  <c r="N288" i="112"/>
  <c r="R288" i="112"/>
  <c r="Q288" i="112"/>
  <c r="P288" i="112"/>
  <c r="O288" i="112"/>
  <c r="M288" i="112"/>
  <c r="S287" i="112"/>
  <c r="N287" i="112"/>
  <c r="R287" i="112"/>
  <c r="Q287" i="112"/>
  <c r="P287" i="112"/>
  <c r="O287" i="112"/>
  <c r="M287" i="112"/>
  <c r="S286" i="112"/>
  <c r="N286" i="112"/>
  <c r="R286" i="112"/>
  <c r="Q286" i="112"/>
  <c r="P286" i="112"/>
  <c r="O286" i="112"/>
  <c r="M286" i="112"/>
  <c r="S285" i="112"/>
  <c r="N285" i="112"/>
  <c r="R285" i="112"/>
  <c r="Q285" i="112"/>
  <c r="P285" i="112"/>
  <c r="O285" i="112"/>
  <c r="M285" i="112"/>
  <c r="S284" i="112"/>
  <c r="N284" i="112"/>
  <c r="R284" i="112"/>
  <c r="Q284" i="112"/>
  <c r="P284" i="112"/>
  <c r="O284" i="112"/>
  <c r="M284" i="112"/>
  <c r="S283" i="112"/>
  <c r="N283" i="112"/>
  <c r="R283" i="112"/>
  <c r="Q283" i="112"/>
  <c r="P283" i="112"/>
  <c r="O283" i="112"/>
  <c r="M283" i="112"/>
  <c r="S282" i="112"/>
  <c r="N282" i="112"/>
  <c r="R282" i="112"/>
  <c r="Q282" i="112"/>
  <c r="P282" i="112"/>
  <c r="O282" i="112"/>
  <c r="M282" i="112"/>
  <c r="S281" i="112"/>
  <c r="N281" i="112"/>
  <c r="R281" i="112"/>
  <c r="Q281" i="112"/>
  <c r="P281" i="112"/>
  <c r="O281" i="112"/>
  <c r="M281" i="112"/>
  <c r="S280" i="112"/>
  <c r="N280" i="112"/>
  <c r="R280" i="112"/>
  <c r="Q280" i="112"/>
  <c r="P280" i="112"/>
  <c r="O280" i="112"/>
  <c r="M280" i="112"/>
  <c r="S279" i="112"/>
  <c r="N279" i="112"/>
  <c r="R279" i="112"/>
  <c r="Q279" i="112"/>
  <c r="P279" i="112"/>
  <c r="O279" i="112"/>
  <c r="M279" i="112"/>
  <c r="S278" i="112"/>
  <c r="N278" i="112"/>
  <c r="R278" i="112"/>
  <c r="Q278" i="112"/>
  <c r="P278" i="112"/>
  <c r="O278" i="112"/>
  <c r="M278" i="112"/>
  <c r="S277" i="112"/>
  <c r="N277" i="112"/>
  <c r="R277" i="112"/>
  <c r="Q277" i="112"/>
  <c r="P277" i="112"/>
  <c r="O277" i="112"/>
  <c r="M277" i="112"/>
  <c r="S276" i="112"/>
  <c r="N276" i="112"/>
  <c r="R276" i="112"/>
  <c r="Q276" i="112"/>
  <c r="P276" i="112"/>
  <c r="O276" i="112"/>
  <c r="M276" i="112"/>
  <c r="S275" i="112"/>
  <c r="N275" i="112"/>
  <c r="R275" i="112"/>
  <c r="Q275" i="112"/>
  <c r="P275" i="112"/>
  <c r="O275" i="112"/>
  <c r="M275" i="112"/>
  <c r="S274" i="112"/>
  <c r="N274" i="112"/>
  <c r="R274" i="112"/>
  <c r="Q274" i="112"/>
  <c r="P274" i="112"/>
  <c r="O274" i="112"/>
  <c r="M274" i="112"/>
  <c r="S273" i="112"/>
  <c r="N273" i="112"/>
  <c r="R273" i="112"/>
  <c r="Q273" i="112"/>
  <c r="P273" i="112"/>
  <c r="O273" i="112"/>
  <c r="M273" i="112"/>
  <c r="S272" i="112"/>
  <c r="N272" i="112"/>
  <c r="R272" i="112"/>
  <c r="Q272" i="112"/>
  <c r="P272" i="112"/>
  <c r="O272" i="112"/>
  <c r="M272" i="112"/>
  <c r="S271" i="112"/>
  <c r="N271" i="112"/>
  <c r="R271" i="112"/>
  <c r="Q271" i="112"/>
  <c r="P271" i="112"/>
  <c r="O271" i="112"/>
  <c r="M271" i="112"/>
  <c r="S270" i="112"/>
  <c r="N270" i="112"/>
  <c r="R270" i="112"/>
  <c r="Q270" i="112"/>
  <c r="P270" i="112"/>
  <c r="O270" i="112"/>
  <c r="M270" i="112"/>
  <c r="S269" i="112"/>
  <c r="N269" i="112"/>
  <c r="R269" i="112"/>
  <c r="Q269" i="112"/>
  <c r="P269" i="112"/>
  <c r="O269" i="112"/>
  <c r="M269" i="112"/>
  <c r="S268" i="112"/>
  <c r="N268" i="112"/>
  <c r="R268" i="112"/>
  <c r="Q268" i="112"/>
  <c r="P268" i="112"/>
  <c r="O268" i="112"/>
  <c r="M268" i="112"/>
  <c r="S267" i="112"/>
  <c r="N267" i="112"/>
  <c r="R267" i="112"/>
  <c r="Q267" i="112"/>
  <c r="P267" i="112"/>
  <c r="O267" i="112"/>
  <c r="M267" i="112"/>
  <c r="S266" i="112"/>
  <c r="N266" i="112"/>
  <c r="R266" i="112"/>
  <c r="Q266" i="112"/>
  <c r="P266" i="112"/>
  <c r="O266" i="112"/>
  <c r="M266" i="112"/>
  <c r="S265" i="112"/>
  <c r="N265" i="112"/>
  <c r="R265" i="112"/>
  <c r="Q265" i="112"/>
  <c r="P265" i="112"/>
  <c r="O265" i="112"/>
  <c r="M265" i="112"/>
  <c r="S264" i="112"/>
  <c r="N264" i="112"/>
  <c r="R264" i="112"/>
  <c r="Q264" i="112"/>
  <c r="P264" i="112"/>
  <c r="O264" i="112"/>
  <c r="M264" i="112"/>
  <c r="S263" i="112"/>
  <c r="N263" i="112"/>
  <c r="R263" i="112"/>
  <c r="Q263" i="112"/>
  <c r="P263" i="112"/>
  <c r="O263" i="112"/>
  <c r="M263" i="112"/>
  <c r="S262" i="112"/>
  <c r="N262" i="112"/>
  <c r="R262" i="112"/>
  <c r="Q262" i="112"/>
  <c r="P262" i="112"/>
  <c r="O262" i="112"/>
  <c r="M262" i="112"/>
  <c r="S261" i="112"/>
  <c r="N261" i="112"/>
  <c r="R261" i="112"/>
  <c r="Q261" i="112"/>
  <c r="P261" i="112"/>
  <c r="O261" i="112"/>
  <c r="M261" i="112"/>
  <c r="S260" i="112"/>
  <c r="N260" i="112"/>
  <c r="R260" i="112"/>
  <c r="Q260" i="112"/>
  <c r="P260" i="112"/>
  <c r="O260" i="112"/>
  <c r="M260" i="112"/>
  <c r="S259" i="112"/>
  <c r="N259" i="112"/>
  <c r="R259" i="112"/>
  <c r="Q259" i="112"/>
  <c r="P259" i="112"/>
  <c r="O259" i="112"/>
  <c r="M259" i="112"/>
  <c r="S258" i="112"/>
  <c r="N258" i="112"/>
  <c r="R258" i="112"/>
  <c r="Q258" i="112"/>
  <c r="P258" i="112"/>
  <c r="O258" i="112"/>
  <c r="M258" i="112"/>
  <c r="S257" i="112"/>
  <c r="N257" i="112"/>
  <c r="R257" i="112"/>
  <c r="Q257" i="112"/>
  <c r="P257" i="112"/>
  <c r="O257" i="112"/>
  <c r="M257" i="112"/>
  <c r="S256" i="112"/>
  <c r="N256" i="112"/>
  <c r="R256" i="112"/>
  <c r="Q256" i="112"/>
  <c r="P256" i="112"/>
  <c r="O256" i="112"/>
  <c r="M256" i="112"/>
  <c r="S255" i="112"/>
  <c r="N255" i="112"/>
  <c r="R255" i="112"/>
  <c r="Q255" i="112"/>
  <c r="P255" i="112"/>
  <c r="O255" i="112"/>
  <c r="M255" i="112"/>
  <c r="S254" i="112"/>
  <c r="N254" i="112"/>
  <c r="R254" i="112"/>
  <c r="Q254" i="112"/>
  <c r="P254" i="112"/>
  <c r="O254" i="112"/>
  <c r="M254" i="112"/>
  <c r="S253" i="112"/>
  <c r="N253" i="112"/>
  <c r="R253" i="112"/>
  <c r="Q253" i="112"/>
  <c r="P253" i="112"/>
  <c r="O253" i="112"/>
  <c r="M253" i="112"/>
  <c r="S252" i="112"/>
  <c r="N252" i="112"/>
  <c r="R252" i="112"/>
  <c r="Q252" i="112"/>
  <c r="P252" i="112"/>
  <c r="O252" i="112"/>
  <c r="M252" i="112"/>
  <c r="S251" i="112"/>
  <c r="N251" i="112"/>
  <c r="R251" i="112"/>
  <c r="Q251" i="112"/>
  <c r="P251" i="112"/>
  <c r="O251" i="112"/>
  <c r="M251" i="112"/>
  <c r="S250" i="112"/>
  <c r="N250" i="112"/>
  <c r="R250" i="112"/>
  <c r="Q250" i="112"/>
  <c r="P250" i="112"/>
  <c r="O250" i="112"/>
  <c r="M250" i="112"/>
  <c r="S249" i="112"/>
  <c r="N249" i="112"/>
  <c r="R249" i="112"/>
  <c r="Q249" i="112"/>
  <c r="P249" i="112"/>
  <c r="O249" i="112"/>
  <c r="M249" i="112"/>
  <c r="S248" i="112"/>
  <c r="N248" i="112"/>
  <c r="R248" i="112"/>
  <c r="Q248" i="112"/>
  <c r="P248" i="112"/>
  <c r="O248" i="112"/>
  <c r="M248" i="112"/>
  <c r="S247" i="112"/>
  <c r="N247" i="112"/>
  <c r="R247" i="112"/>
  <c r="Q247" i="112"/>
  <c r="P247" i="112"/>
  <c r="O247" i="112"/>
  <c r="M247" i="112"/>
  <c r="S246" i="112"/>
  <c r="N246" i="112"/>
  <c r="R246" i="112"/>
  <c r="Q246" i="112"/>
  <c r="P246" i="112"/>
  <c r="O246" i="112"/>
  <c r="M246" i="112"/>
  <c r="S245" i="112"/>
  <c r="N245" i="112"/>
  <c r="R245" i="112"/>
  <c r="Q245" i="112"/>
  <c r="P245" i="112"/>
  <c r="O245" i="112"/>
  <c r="M245" i="112"/>
  <c r="S244" i="112"/>
  <c r="N244" i="112"/>
  <c r="R244" i="112"/>
  <c r="Q244" i="112"/>
  <c r="P244" i="112"/>
  <c r="O244" i="112"/>
  <c r="M244" i="112"/>
  <c r="S243" i="112"/>
  <c r="N243" i="112"/>
  <c r="R243" i="112"/>
  <c r="Q243" i="112"/>
  <c r="P243" i="112"/>
  <c r="O243" i="112"/>
  <c r="M243" i="112"/>
  <c r="S242" i="112"/>
  <c r="N242" i="112"/>
  <c r="R242" i="112"/>
  <c r="Q242" i="112"/>
  <c r="P242" i="112"/>
  <c r="O242" i="112"/>
  <c r="M242" i="112"/>
  <c r="S241" i="112"/>
  <c r="N241" i="112"/>
  <c r="R241" i="112"/>
  <c r="Q241" i="112"/>
  <c r="P241" i="112"/>
  <c r="O241" i="112"/>
  <c r="M241" i="112"/>
  <c r="S240" i="112"/>
  <c r="N240" i="112"/>
  <c r="R240" i="112"/>
  <c r="Q240" i="112"/>
  <c r="P240" i="112"/>
  <c r="O240" i="112"/>
  <c r="M240" i="112"/>
  <c r="S239" i="112"/>
  <c r="N239" i="112"/>
  <c r="R239" i="112"/>
  <c r="Q239" i="112"/>
  <c r="P239" i="112"/>
  <c r="O239" i="112"/>
  <c r="M239" i="112"/>
  <c r="S238" i="112"/>
  <c r="N238" i="112"/>
  <c r="R238" i="112"/>
  <c r="Q238" i="112"/>
  <c r="P238" i="112"/>
  <c r="O238" i="112"/>
  <c r="M238" i="112"/>
  <c r="S237" i="112"/>
  <c r="N237" i="112"/>
  <c r="R237" i="112"/>
  <c r="Q237" i="112"/>
  <c r="P237" i="112"/>
  <c r="O237" i="112"/>
  <c r="M237" i="112"/>
  <c r="S236" i="112"/>
  <c r="N236" i="112"/>
  <c r="R236" i="112"/>
  <c r="Q236" i="112"/>
  <c r="P236" i="112"/>
  <c r="O236" i="112"/>
  <c r="M236" i="112"/>
  <c r="S235" i="112"/>
  <c r="N235" i="112"/>
  <c r="R235" i="112"/>
  <c r="Q235" i="112"/>
  <c r="P235" i="112"/>
  <c r="O235" i="112"/>
  <c r="M235" i="112"/>
  <c r="S234" i="112"/>
  <c r="N234" i="112"/>
  <c r="R234" i="112"/>
  <c r="Q234" i="112"/>
  <c r="P234" i="112"/>
  <c r="O234" i="112"/>
  <c r="M234" i="112"/>
  <c r="S233" i="112"/>
  <c r="N233" i="112"/>
  <c r="R233" i="112"/>
  <c r="Q233" i="112"/>
  <c r="P233" i="112"/>
  <c r="O233" i="112"/>
  <c r="M233" i="112"/>
  <c r="S232" i="112"/>
  <c r="N232" i="112"/>
  <c r="R232" i="112"/>
  <c r="Q232" i="112"/>
  <c r="P232" i="112"/>
  <c r="O232" i="112"/>
  <c r="M232" i="112"/>
  <c r="S231" i="112"/>
  <c r="N231" i="112"/>
  <c r="R231" i="112"/>
  <c r="Q231" i="112"/>
  <c r="P231" i="112"/>
  <c r="O231" i="112"/>
  <c r="M231" i="112"/>
  <c r="S230" i="112"/>
  <c r="N230" i="112"/>
  <c r="R230" i="112"/>
  <c r="Q230" i="112"/>
  <c r="P230" i="112"/>
  <c r="O230" i="112"/>
  <c r="M230" i="112"/>
  <c r="S229" i="112"/>
  <c r="N229" i="112"/>
  <c r="R229" i="112"/>
  <c r="Q229" i="112"/>
  <c r="P229" i="112"/>
  <c r="O229" i="112"/>
  <c r="M229" i="112"/>
  <c r="S228" i="112"/>
  <c r="N228" i="112"/>
  <c r="R228" i="112"/>
  <c r="Q228" i="112"/>
  <c r="P228" i="112"/>
  <c r="O228" i="112"/>
  <c r="M228" i="112"/>
  <c r="S227" i="112"/>
  <c r="N227" i="112"/>
  <c r="R227" i="112"/>
  <c r="Q227" i="112"/>
  <c r="P227" i="112"/>
  <c r="O227" i="112"/>
  <c r="M227" i="112"/>
  <c r="S226" i="112"/>
  <c r="N226" i="112"/>
  <c r="R226" i="112"/>
  <c r="Q226" i="112"/>
  <c r="P226" i="112"/>
  <c r="O226" i="112"/>
  <c r="M226" i="112"/>
  <c r="S225" i="112"/>
  <c r="N225" i="112"/>
  <c r="R225" i="112"/>
  <c r="Q225" i="112"/>
  <c r="P225" i="112"/>
  <c r="O225" i="112"/>
  <c r="M225" i="112"/>
  <c r="S224" i="112"/>
  <c r="N224" i="112"/>
  <c r="R224" i="112"/>
  <c r="Q224" i="112"/>
  <c r="P224" i="112"/>
  <c r="O224" i="112"/>
  <c r="M224" i="112"/>
  <c r="S223" i="112"/>
  <c r="N223" i="112"/>
  <c r="R223" i="112"/>
  <c r="Q223" i="112"/>
  <c r="P223" i="112"/>
  <c r="O223" i="112"/>
  <c r="M223" i="112"/>
  <c r="S222" i="112"/>
  <c r="N222" i="112"/>
  <c r="R222" i="112"/>
  <c r="Q222" i="112"/>
  <c r="P222" i="112"/>
  <c r="O222" i="112"/>
  <c r="M222" i="112"/>
  <c r="S221" i="112"/>
  <c r="N221" i="112"/>
  <c r="R221" i="112"/>
  <c r="Q221" i="112"/>
  <c r="P221" i="112"/>
  <c r="O221" i="112"/>
  <c r="M221" i="112"/>
  <c r="S220" i="112"/>
  <c r="N220" i="112"/>
  <c r="R220" i="112"/>
  <c r="Q220" i="112"/>
  <c r="P220" i="112"/>
  <c r="O220" i="112"/>
  <c r="M220" i="112"/>
  <c r="S219" i="112"/>
  <c r="N219" i="112"/>
  <c r="R219" i="112"/>
  <c r="Q219" i="112"/>
  <c r="P219" i="112"/>
  <c r="O219" i="112"/>
  <c r="M219" i="112"/>
  <c r="S218" i="112"/>
  <c r="N218" i="112"/>
  <c r="R218" i="112"/>
  <c r="Q218" i="112"/>
  <c r="P218" i="112"/>
  <c r="O218" i="112"/>
  <c r="M218" i="112"/>
  <c r="S217" i="112"/>
  <c r="N217" i="112"/>
  <c r="R217" i="112"/>
  <c r="Q217" i="112"/>
  <c r="P217" i="112"/>
  <c r="O217" i="112"/>
  <c r="M217" i="112"/>
  <c r="S216" i="112"/>
  <c r="N216" i="112"/>
  <c r="R216" i="112"/>
  <c r="Q216" i="112"/>
  <c r="P216" i="112"/>
  <c r="O216" i="112"/>
  <c r="M216" i="112"/>
  <c r="S215" i="112"/>
  <c r="N215" i="112"/>
  <c r="R215" i="112"/>
  <c r="Q215" i="112"/>
  <c r="P215" i="112"/>
  <c r="O215" i="112"/>
  <c r="M215" i="112"/>
  <c r="S214" i="112"/>
  <c r="N214" i="112"/>
  <c r="R214" i="112"/>
  <c r="Q214" i="112"/>
  <c r="P214" i="112"/>
  <c r="O214" i="112"/>
  <c r="M214" i="112"/>
  <c r="S213" i="112"/>
  <c r="N213" i="112"/>
  <c r="R213" i="112"/>
  <c r="Q213" i="112"/>
  <c r="P213" i="112"/>
  <c r="O213" i="112"/>
  <c r="M213" i="112"/>
  <c r="S212" i="112"/>
  <c r="N212" i="112"/>
  <c r="R212" i="112"/>
  <c r="Q212" i="112"/>
  <c r="P212" i="112"/>
  <c r="O212" i="112"/>
  <c r="M212" i="112"/>
  <c r="S211" i="112"/>
  <c r="N211" i="112"/>
  <c r="R211" i="112"/>
  <c r="Q211" i="112"/>
  <c r="P211" i="112"/>
  <c r="O211" i="112"/>
  <c r="M211" i="112"/>
  <c r="S210" i="112"/>
  <c r="N210" i="112"/>
  <c r="R210" i="112"/>
  <c r="Q210" i="112"/>
  <c r="P210" i="112"/>
  <c r="O210" i="112"/>
  <c r="M210" i="112"/>
  <c r="S209" i="112"/>
  <c r="N209" i="112"/>
  <c r="R209" i="112"/>
  <c r="Q209" i="112"/>
  <c r="P209" i="112"/>
  <c r="O209" i="112"/>
  <c r="M209" i="112"/>
  <c r="S208" i="112"/>
  <c r="N208" i="112"/>
  <c r="R208" i="112"/>
  <c r="Q208" i="112"/>
  <c r="P208" i="112"/>
  <c r="O208" i="112"/>
  <c r="M208" i="112"/>
  <c r="S207" i="112"/>
  <c r="N207" i="112"/>
  <c r="R207" i="112"/>
  <c r="Q207" i="112"/>
  <c r="P207" i="112"/>
  <c r="O207" i="112"/>
  <c r="M207" i="112"/>
  <c r="S206" i="112"/>
  <c r="N206" i="112"/>
  <c r="R206" i="112"/>
  <c r="Q206" i="112"/>
  <c r="P206" i="112"/>
  <c r="O206" i="112"/>
  <c r="M206" i="112"/>
  <c r="S205" i="112"/>
  <c r="N205" i="112"/>
  <c r="R205" i="112"/>
  <c r="Q205" i="112"/>
  <c r="P205" i="112"/>
  <c r="O205" i="112"/>
  <c r="M205" i="112"/>
  <c r="S204" i="112"/>
  <c r="N204" i="112"/>
  <c r="R204" i="112"/>
  <c r="Q204" i="112"/>
  <c r="P204" i="112"/>
  <c r="O204" i="112"/>
  <c r="M204" i="112"/>
  <c r="S203" i="112"/>
  <c r="N203" i="112"/>
  <c r="R203" i="112"/>
  <c r="Q203" i="112"/>
  <c r="P203" i="112"/>
  <c r="O203" i="112"/>
  <c r="M203" i="112"/>
  <c r="S202" i="112"/>
  <c r="N202" i="112"/>
  <c r="R202" i="112"/>
  <c r="Q202" i="112"/>
  <c r="P202" i="112"/>
  <c r="O202" i="112"/>
  <c r="M202" i="112"/>
  <c r="S201" i="112"/>
  <c r="N201" i="112"/>
  <c r="R201" i="112"/>
  <c r="Q201" i="112"/>
  <c r="P201" i="112"/>
  <c r="O201" i="112"/>
  <c r="M201" i="112"/>
  <c r="S200" i="112"/>
  <c r="N200" i="112"/>
  <c r="R200" i="112"/>
  <c r="Q200" i="112"/>
  <c r="P200" i="112"/>
  <c r="O200" i="112"/>
  <c r="M200" i="112"/>
  <c r="S199" i="112"/>
  <c r="N199" i="112"/>
  <c r="R199" i="112"/>
  <c r="Q199" i="112"/>
  <c r="P199" i="112"/>
  <c r="O199" i="112"/>
  <c r="M199" i="112"/>
  <c r="S198" i="112"/>
  <c r="N198" i="112"/>
  <c r="R198" i="112"/>
  <c r="Q198" i="112"/>
  <c r="P198" i="112"/>
  <c r="O198" i="112"/>
  <c r="M198" i="112"/>
  <c r="S197" i="112"/>
  <c r="N197" i="112"/>
  <c r="R197" i="112"/>
  <c r="Q197" i="112"/>
  <c r="P197" i="112"/>
  <c r="O197" i="112"/>
  <c r="M197" i="112"/>
  <c r="S196" i="112"/>
  <c r="N196" i="112"/>
  <c r="R196" i="112"/>
  <c r="Q196" i="112"/>
  <c r="P196" i="112"/>
  <c r="O196" i="112"/>
  <c r="M196" i="112"/>
  <c r="S195" i="112"/>
  <c r="N195" i="112"/>
  <c r="R195" i="112"/>
  <c r="Q195" i="112"/>
  <c r="P195" i="112"/>
  <c r="O195" i="112"/>
  <c r="M195" i="112"/>
  <c r="S194" i="112"/>
  <c r="N194" i="112"/>
  <c r="R194" i="112"/>
  <c r="Q194" i="112"/>
  <c r="P194" i="112"/>
  <c r="O194" i="112"/>
  <c r="M194" i="112"/>
  <c r="S193" i="112"/>
  <c r="N193" i="112"/>
  <c r="R193" i="112"/>
  <c r="Q193" i="112"/>
  <c r="P193" i="112"/>
  <c r="O193" i="112"/>
  <c r="M193" i="112"/>
  <c r="S192" i="112"/>
  <c r="N192" i="112"/>
  <c r="R192" i="112"/>
  <c r="Q192" i="112"/>
  <c r="P192" i="112"/>
  <c r="O192" i="112"/>
  <c r="M192" i="112"/>
  <c r="S191" i="112"/>
  <c r="N191" i="112"/>
  <c r="R191" i="112"/>
  <c r="Q191" i="112"/>
  <c r="P191" i="112"/>
  <c r="O191" i="112"/>
  <c r="M191" i="112"/>
  <c r="S190" i="112"/>
  <c r="N190" i="112"/>
  <c r="R190" i="112"/>
  <c r="Q190" i="112"/>
  <c r="P190" i="112"/>
  <c r="O190" i="112"/>
  <c r="M190" i="112"/>
  <c r="S189" i="112"/>
  <c r="N189" i="112"/>
  <c r="R189" i="112"/>
  <c r="Q189" i="112"/>
  <c r="P189" i="112"/>
  <c r="O189" i="112"/>
  <c r="M189" i="112"/>
  <c r="S188" i="112"/>
  <c r="N188" i="112"/>
  <c r="R188" i="112"/>
  <c r="Q188" i="112"/>
  <c r="P188" i="112"/>
  <c r="O188" i="112"/>
  <c r="M188" i="112"/>
  <c r="S187" i="112"/>
  <c r="N187" i="112"/>
  <c r="R187" i="112"/>
  <c r="Q187" i="112"/>
  <c r="P187" i="112"/>
  <c r="O187" i="112"/>
  <c r="M187" i="112"/>
  <c r="S186" i="112"/>
  <c r="N186" i="112"/>
  <c r="R186" i="112"/>
  <c r="Q186" i="112"/>
  <c r="P186" i="112"/>
  <c r="O186" i="112"/>
  <c r="M186" i="112"/>
  <c r="S185" i="112"/>
  <c r="N185" i="112"/>
  <c r="R185" i="112"/>
  <c r="Q185" i="112"/>
  <c r="P185" i="112"/>
  <c r="O185" i="112"/>
  <c r="M185" i="112"/>
  <c r="S184" i="112"/>
  <c r="N184" i="112"/>
  <c r="R184" i="112"/>
  <c r="Q184" i="112"/>
  <c r="P184" i="112"/>
  <c r="O184" i="112"/>
  <c r="M184" i="112"/>
  <c r="S183" i="112"/>
  <c r="N183" i="112"/>
  <c r="R183" i="112"/>
  <c r="Q183" i="112"/>
  <c r="P183" i="112"/>
  <c r="O183" i="112"/>
  <c r="M183" i="112"/>
  <c r="S182" i="112"/>
  <c r="N182" i="112"/>
  <c r="R182" i="112"/>
  <c r="Q182" i="112"/>
  <c r="P182" i="112"/>
  <c r="O182" i="112"/>
  <c r="M182" i="112"/>
  <c r="S181" i="112"/>
  <c r="N181" i="112"/>
  <c r="R181" i="112"/>
  <c r="Q181" i="112"/>
  <c r="P181" i="112"/>
  <c r="O181" i="112"/>
  <c r="M181" i="112"/>
  <c r="S180" i="112"/>
  <c r="N180" i="112"/>
  <c r="R180" i="112"/>
  <c r="Q180" i="112"/>
  <c r="P180" i="112"/>
  <c r="O180" i="112"/>
  <c r="M180" i="112"/>
  <c r="S179" i="112"/>
  <c r="N179" i="112"/>
  <c r="R179" i="112"/>
  <c r="Q179" i="112"/>
  <c r="P179" i="112"/>
  <c r="O179" i="112"/>
  <c r="M179" i="112"/>
  <c r="S178" i="112"/>
  <c r="N178" i="112"/>
  <c r="R178" i="112"/>
  <c r="Q178" i="112"/>
  <c r="P178" i="112"/>
  <c r="O178" i="112"/>
  <c r="M178" i="112"/>
  <c r="S177" i="112"/>
  <c r="N177" i="112"/>
  <c r="R177" i="112"/>
  <c r="Q177" i="112"/>
  <c r="P177" i="112"/>
  <c r="O177" i="112"/>
  <c r="M177" i="112"/>
  <c r="S176" i="112"/>
  <c r="N176" i="112"/>
  <c r="R176" i="112"/>
  <c r="Q176" i="112"/>
  <c r="P176" i="112"/>
  <c r="O176" i="112"/>
  <c r="M176" i="112"/>
  <c r="S175" i="112"/>
  <c r="N175" i="112"/>
  <c r="R175" i="112"/>
  <c r="Q175" i="112"/>
  <c r="P175" i="112"/>
  <c r="O175" i="112"/>
  <c r="M175" i="112"/>
  <c r="S174" i="112"/>
  <c r="N174" i="112"/>
  <c r="R174" i="112"/>
  <c r="Q174" i="112"/>
  <c r="P174" i="112"/>
  <c r="O174" i="112"/>
  <c r="M174" i="112"/>
  <c r="S173" i="112"/>
  <c r="N173" i="112"/>
  <c r="R173" i="112"/>
  <c r="Q173" i="112"/>
  <c r="P173" i="112"/>
  <c r="O173" i="112"/>
  <c r="M173" i="112"/>
  <c r="S172" i="112"/>
  <c r="N172" i="112"/>
  <c r="R172" i="112"/>
  <c r="Q172" i="112"/>
  <c r="P172" i="112"/>
  <c r="O172" i="112"/>
  <c r="M172" i="112"/>
  <c r="S171" i="112"/>
  <c r="N171" i="112"/>
  <c r="R171" i="112"/>
  <c r="Q171" i="112"/>
  <c r="P171" i="112"/>
  <c r="O171" i="112"/>
  <c r="M171" i="112"/>
  <c r="S170" i="112"/>
  <c r="N170" i="112"/>
  <c r="R170" i="112"/>
  <c r="Q170" i="112"/>
  <c r="P170" i="112"/>
  <c r="O170" i="112"/>
  <c r="M170" i="112"/>
  <c r="S169" i="112"/>
  <c r="N169" i="112"/>
  <c r="R169" i="112"/>
  <c r="Q169" i="112"/>
  <c r="P169" i="112"/>
  <c r="O169" i="112"/>
  <c r="M169" i="112"/>
  <c r="S168" i="112"/>
  <c r="N168" i="112"/>
  <c r="R168" i="112"/>
  <c r="Q168" i="112"/>
  <c r="P168" i="112"/>
  <c r="O168" i="112"/>
  <c r="M168" i="112"/>
  <c r="S167" i="112"/>
  <c r="N167" i="112"/>
  <c r="R167" i="112"/>
  <c r="Q167" i="112"/>
  <c r="P167" i="112"/>
  <c r="O167" i="112"/>
  <c r="M167" i="112"/>
  <c r="S166" i="112"/>
  <c r="N166" i="112"/>
  <c r="R166" i="112"/>
  <c r="Q166" i="112"/>
  <c r="P166" i="112"/>
  <c r="O166" i="112"/>
  <c r="M166" i="112"/>
  <c r="S165" i="112"/>
  <c r="N165" i="112"/>
  <c r="R165" i="112"/>
  <c r="Q165" i="112"/>
  <c r="P165" i="112"/>
  <c r="O165" i="112"/>
  <c r="M165" i="112"/>
  <c r="S164" i="112"/>
  <c r="N164" i="112"/>
  <c r="R164" i="112"/>
  <c r="Q164" i="112"/>
  <c r="P164" i="112"/>
  <c r="O164" i="112"/>
  <c r="M164" i="112"/>
  <c r="S163" i="112"/>
  <c r="N163" i="112"/>
  <c r="R163" i="112"/>
  <c r="Q163" i="112"/>
  <c r="P163" i="112"/>
  <c r="O163" i="112"/>
  <c r="M163" i="112"/>
  <c r="S162" i="112"/>
  <c r="N162" i="112"/>
  <c r="R162" i="112"/>
  <c r="Q162" i="112"/>
  <c r="P162" i="112"/>
  <c r="O162" i="112"/>
  <c r="M162" i="112"/>
  <c r="S161" i="112"/>
  <c r="N161" i="112"/>
  <c r="R161" i="112"/>
  <c r="Q161" i="112"/>
  <c r="P161" i="112"/>
  <c r="O161" i="112"/>
  <c r="M161" i="112"/>
  <c r="S160" i="112"/>
  <c r="N160" i="112"/>
  <c r="R160" i="112"/>
  <c r="Q160" i="112"/>
  <c r="P160" i="112"/>
  <c r="O160" i="112"/>
  <c r="M160" i="112"/>
  <c r="S159" i="112"/>
  <c r="N159" i="112"/>
  <c r="R159" i="112"/>
  <c r="Q159" i="112"/>
  <c r="P159" i="112"/>
  <c r="O159" i="112"/>
  <c r="M159" i="112"/>
  <c r="S158" i="112"/>
  <c r="N158" i="112"/>
  <c r="R158" i="112"/>
  <c r="Q158" i="112"/>
  <c r="P158" i="112"/>
  <c r="O158" i="112"/>
  <c r="M158" i="112"/>
  <c r="S157" i="112"/>
  <c r="N157" i="112"/>
  <c r="R157" i="112"/>
  <c r="Q157" i="112"/>
  <c r="P157" i="112"/>
  <c r="O157" i="112"/>
  <c r="M157" i="112"/>
  <c r="S156" i="112"/>
  <c r="N156" i="112"/>
  <c r="R156" i="112"/>
  <c r="Q156" i="112"/>
  <c r="P156" i="112"/>
  <c r="O156" i="112"/>
  <c r="M156" i="112"/>
  <c r="S155" i="112"/>
  <c r="N155" i="112"/>
  <c r="R155" i="112"/>
  <c r="Q155" i="112"/>
  <c r="P155" i="112"/>
  <c r="O155" i="112"/>
  <c r="M155" i="112"/>
  <c r="S154" i="112"/>
  <c r="N154" i="112"/>
  <c r="R154" i="112"/>
  <c r="Q154" i="112"/>
  <c r="P154" i="112"/>
  <c r="O154" i="112"/>
  <c r="M154" i="112"/>
  <c r="S153" i="112"/>
  <c r="N153" i="112"/>
  <c r="R153" i="112"/>
  <c r="Q153" i="112"/>
  <c r="P153" i="112"/>
  <c r="O153" i="112"/>
  <c r="M153" i="112"/>
  <c r="S152" i="112"/>
  <c r="N152" i="112"/>
  <c r="R152" i="112"/>
  <c r="Q152" i="112"/>
  <c r="P152" i="112"/>
  <c r="O152" i="112"/>
  <c r="M152" i="112"/>
  <c r="S151" i="112"/>
  <c r="N151" i="112"/>
  <c r="R151" i="112"/>
  <c r="Q151" i="112"/>
  <c r="P151" i="112"/>
  <c r="O151" i="112"/>
  <c r="M151" i="112"/>
  <c r="S150" i="112"/>
  <c r="N150" i="112"/>
  <c r="R150" i="112"/>
  <c r="Q150" i="112"/>
  <c r="P150" i="112"/>
  <c r="O150" i="112"/>
  <c r="M150" i="112"/>
  <c r="S149" i="112"/>
  <c r="N149" i="112"/>
  <c r="R149" i="112"/>
  <c r="Q149" i="112"/>
  <c r="P149" i="112"/>
  <c r="O149" i="112"/>
  <c r="M149" i="112"/>
  <c r="S148" i="112"/>
  <c r="N148" i="112"/>
  <c r="R148" i="112"/>
  <c r="Q148" i="112"/>
  <c r="P148" i="112"/>
  <c r="O148" i="112"/>
  <c r="M148" i="112"/>
  <c r="S147" i="112"/>
  <c r="N147" i="112"/>
  <c r="R147" i="112"/>
  <c r="Q147" i="112"/>
  <c r="P147" i="112"/>
  <c r="O147" i="112"/>
  <c r="M147" i="112"/>
  <c r="S146" i="112"/>
  <c r="N146" i="112"/>
  <c r="R146" i="112"/>
  <c r="Q146" i="112"/>
  <c r="P146" i="112"/>
  <c r="O146" i="112"/>
  <c r="M146" i="112"/>
  <c r="S145" i="112"/>
  <c r="N145" i="112"/>
  <c r="R145" i="112"/>
  <c r="Q145" i="112"/>
  <c r="P145" i="112"/>
  <c r="O145" i="112"/>
  <c r="M145" i="112"/>
  <c r="S144" i="112"/>
  <c r="N144" i="112"/>
  <c r="R144" i="112"/>
  <c r="Q144" i="112"/>
  <c r="P144" i="112"/>
  <c r="O144" i="112"/>
  <c r="M144" i="112"/>
  <c r="S143" i="112"/>
  <c r="N143" i="112"/>
  <c r="R143" i="112"/>
  <c r="Q143" i="112"/>
  <c r="P143" i="112"/>
  <c r="O143" i="112"/>
  <c r="M143" i="112"/>
  <c r="S142" i="112"/>
  <c r="N142" i="112"/>
  <c r="R142" i="112"/>
  <c r="Q142" i="112"/>
  <c r="P142" i="112"/>
  <c r="O142" i="112"/>
  <c r="M142" i="112"/>
  <c r="S141" i="112"/>
  <c r="N141" i="112"/>
  <c r="R141" i="112"/>
  <c r="Q141" i="112"/>
  <c r="P141" i="112"/>
  <c r="O141" i="112"/>
  <c r="M141" i="112"/>
  <c r="S140" i="112"/>
  <c r="N140" i="112"/>
  <c r="R140" i="112"/>
  <c r="Q140" i="112"/>
  <c r="P140" i="112"/>
  <c r="O140" i="112"/>
  <c r="M140" i="112"/>
  <c r="S139" i="112"/>
  <c r="N139" i="112"/>
  <c r="R139" i="112"/>
  <c r="Q139" i="112"/>
  <c r="P139" i="112"/>
  <c r="O139" i="112"/>
  <c r="M139" i="112"/>
  <c r="S138" i="112"/>
  <c r="N138" i="112"/>
  <c r="R138" i="112"/>
  <c r="Q138" i="112"/>
  <c r="P138" i="112"/>
  <c r="O138" i="112"/>
  <c r="M138" i="112"/>
  <c r="S137" i="112"/>
  <c r="N137" i="112"/>
  <c r="R137" i="112"/>
  <c r="Q137" i="112"/>
  <c r="P137" i="112"/>
  <c r="O137" i="112"/>
  <c r="M137" i="112"/>
  <c r="S136" i="112"/>
  <c r="N136" i="112"/>
  <c r="R136" i="112"/>
  <c r="Q136" i="112"/>
  <c r="P136" i="112"/>
  <c r="O136" i="112"/>
  <c r="M136" i="112"/>
  <c r="S135" i="112"/>
  <c r="N135" i="112"/>
  <c r="R135" i="112"/>
  <c r="Q135" i="112"/>
  <c r="P135" i="112"/>
  <c r="O135" i="112"/>
  <c r="M135" i="112"/>
  <c r="S134" i="112"/>
  <c r="N134" i="112"/>
  <c r="R134" i="112"/>
  <c r="Q134" i="112"/>
  <c r="P134" i="112"/>
  <c r="O134" i="112"/>
  <c r="M134" i="112"/>
  <c r="S133" i="112"/>
  <c r="N133" i="112"/>
  <c r="R133" i="112"/>
  <c r="Q133" i="112"/>
  <c r="P133" i="112"/>
  <c r="O133" i="112"/>
  <c r="M133" i="112"/>
  <c r="S132" i="112"/>
  <c r="N132" i="112"/>
  <c r="R132" i="112"/>
  <c r="Q132" i="112"/>
  <c r="P132" i="112"/>
  <c r="O132" i="112"/>
  <c r="M132" i="112"/>
  <c r="S131" i="112"/>
  <c r="N131" i="112"/>
  <c r="R131" i="112"/>
  <c r="Q131" i="112"/>
  <c r="P131" i="112"/>
  <c r="O131" i="112"/>
  <c r="M131" i="112"/>
  <c r="S130" i="112"/>
  <c r="N130" i="112"/>
  <c r="R130" i="112"/>
  <c r="Q130" i="112"/>
  <c r="P130" i="112"/>
  <c r="O130" i="112"/>
  <c r="M130" i="112"/>
  <c r="S129" i="112"/>
  <c r="N129" i="112"/>
  <c r="R129" i="112"/>
  <c r="Q129" i="112"/>
  <c r="P129" i="112"/>
  <c r="O129" i="112"/>
  <c r="M129" i="112"/>
  <c r="S128" i="112"/>
  <c r="N128" i="112"/>
  <c r="R128" i="112"/>
  <c r="Q128" i="112"/>
  <c r="P128" i="112"/>
  <c r="O128" i="112"/>
  <c r="M128" i="112"/>
  <c r="S127" i="112"/>
  <c r="N127" i="112"/>
  <c r="R127" i="112"/>
  <c r="Q127" i="112"/>
  <c r="P127" i="112"/>
  <c r="O127" i="112"/>
  <c r="M127" i="112"/>
  <c r="S126" i="112"/>
  <c r="N126" i="112"/>
  <c r="R126" i="112"/>
  <c r="Q126" i="112"/>
  <c r="P126" i="112"/>
  <c r="O126" i="112"/>
  <c r="M126" i="112"/>
  <c r="S125" i="112"/>
  <c r="N125" i="112"/>
  <c r="R125" i="112"/>
  <c r="Q125" i="112"/>
  <c r="P125" i="112"/>
  <c r="O125" i="112"/>
  <c r="M125" i="112"/>
  <c r="S124" i="112"/>
  <c r="N124" i="112"/>
  <c r="R124" i="112"/>
  <c r="Q124" i="112"/>
  <c r="P124" i="112"/>
  <c r="O124" i="112"/>
  <c r="M124" i="112"/>
  <c r="S123" i="112"/>
  <c r="N123" i="112"/>
  <c r="R123" i="112"/>
  <c r="Q123" i="112"/>
  <c r="P123" i="112"/>
  <c r="O123" i="112"/>
  <c r="M123" i="112"/>
  <c r="S122" i="112"/>
  <c r="N122" i="112"/>
  <c r="R122" i="112"/>
  <c r="Q122" i="112"/>
  <c r="P122" i="112"/>
  <c r="O122" i="112"/>
  <c r="M122" i="112"/>
  <c r="S121" i="112"/>
  <c r="N121" i="112"/>
  <c r="R121" i="112"/>
  <c r="Q121" i="112"/>
  <c r="P121" i="112"/>
  <c r="O121" i="112"/>
  <c r="M121" i="112"/>
  <c r="S120" i="112"/>
  <c r="N120" i="112"/>
  <c r="R120" i="112"/>
  <c r="Q120" i="112"/>
  <c r="P120" i="112"/>
  <c r="O120" i="112"/>
  <c r="M120" i="112"/>
  <c r="S119" i="112"/>
  <c r="N119" i="112"/>
  <c r="R119" i="112"/>
  <c r="Q119" i="112"/>
  <c r="P119" i="112"/>
  <c r="O119" i="112"/>
  <c r="M119" i="112"/>
  <c r="S118" i="112"/>
  <c r="N118" i="112"/>
  <c r="R118" i="112"/>
  <c r="Q118" i="112"/>
  <c r="P118" i="112"/>
  <c r="O118" i="112"/>
  <c r="M118" i="112"/>
  <c r="S117" i="112"/>
  <c r="N117" i="112"/>
  <c r="R117" i="112"/>
  <c r="Q117" i="112"/>
  <c r="P117" i="112"/>
  <c r="O117" i="112"/>
  <c r="M117" i="112"/>
  <c r="S116" i="112"/>
  <c r="N116" i="112"/>
  <c r="R116" i="112"/>
  <c r="Q116" i="112"/>
  <c r="P116" i="112"/>
  <c r="O116" i="112"/>
  <c r="M116" i="112"/>
  <c r="S115" i="112"/>
  <c r="N115" i="112"/>
  <c r="R115" i="112"/>
  <c r="Q115" i="112"/>
  <c r="P115" i="112"/>
  <c r="O115" i="112"/>
  <c r="M115" i="112"/>
  <c r="S114" i="112"/>
  <c r="N114" i="112"/>
  <c r="R114" i="112"/>
  <c r="Q114" i="112"/>
  <c r="P114" i="112"/>
  <c r="O114" i="112"/>
  <c r="M114" i="112"/>
  <c r="S113" i="112"/>
  <c r="N113" i="112"/>
  <c r="R113" i="112"/>
  <c r="Q113" i="112"/>
  <c r="P113" i="112"/>
  <c r="O113" i="112"/>
  <c r="M113" i="112"/>
  <c r="S112" i="112"/>
  <c r="N112" i="112"/>
  <c r="R112" i="112"/>
  <c r="Q112" i="112"/>
  <c r="P112" i="112"/>
  <c r="O112" i="112"/>
  <c r="M112" i="112"/>
  <c r="S111" i="112"/>
  <c r="N111" i="112"/>
  <c r="R111" i="112"/>
  <c r="Q111" i="112"/>
  <c r="P111" i="112"/>
  <c r="O111" i="112"/>
  <c r="M111" i="112"/>
  <c r="S110" i="112"/>
  <c r="N110" i="112"/>
  <c r="R110" i="112"/>
  <c r="Q110" i="112"/>
  <c r="P110" i="112"/>
  <c r="O110" i="112"/>
  <c r="M110" i="112"/>
  <c r="S109" i="112"/>
  <c r="N109" i="112"/>
  <c r="R109" i="112"/>
  <c r="Q109" i="112"/>
  <c r="P109" i="112"/>
  <c r="O109" i="112"/>
  <c r="M109" i="112"/>
  <c r="S108" i="112"/>
  <c r="N108" i="112"/>
  <c r="R108" i="112"/>
  <c r="Q108" i="112"/>
  <c r="P108" i="112"/>
  <c r="O108" i="112"/>
  <c r="M108" i="112"/>
  <c r="S107" i="112"/>
  <c r="N107" i="112"/>
  <c r="R107" i="112"/>
  <c r="Q107" i="112"/>
  <c r="P107" i="112"/>
  <c r="O107" i="112"/>
  <c r="M107" i="112"/>
  <c r="S106" i="112"/>
  <c r="N106" i="112"/>
  <c r="R106" i="112"/>
  <c r="Q106" i="112"/>
  <c r="P106" i="112"/>
  <c r="O106" i="112"/>
  <c r="M106" i="112"/>
  <c r="S105" i="112"/>
  <c r="N105" i="112"/>
  <c r="R105" i="112"/>
  <c r="Q105" i="112"/>
  <c r="P105" i="112"/>
  <c r="O105" i="112"/>
  <c r="M105" i="112"/>
  <c r="S104" i="112"/>
  <c r="N104" i="112"/>
  <c r="R104" i="112"/>
  <c r="Q104" i="112"/>
  <c r="P104" i="112"/>
  <c r="O104" i="112"/>
  <c r="M104" i="112"/>
  <c r="S103" i="112"/>
  <c r="N103" i="112"/>
  <c r="R103" i="112"/>
  <c r="Q103" i="112"/>
  <c r="P103" i="112"/>
  <c r="O103" i="112"/>
  <c r="M103" i="112"/>
  <c r="S102" i="112"/>
  <c r="N102" i="112"/>
  <c r="R102" i="112"/>
  <c r="Q102" i="112"/>
  <c r="P102" i="112"/>
  <c r="O102" i="112"/>
  <c r="M102" i="112"/>
  <c r="S101" i="112"/>
  <c r="N101" i="112"/>
  <c r="R101" i="112"/>
  <c r="Q101" i="112"/>
  <c r="P101" i="112"/>
  <c r="O101" i="112"/>
  <c r="M101" i="112"/>
  <c r="S100" i="112"/>
  <c r="N100" i="112"/>
  <c r="R100" i="112"/>
  <c r="Q100" i="112"/>
  <c r="P100" i="112"/>
  <c r="O100" i="112"/>
  <c r="M100" i="112"/>
  <c r="S99" i="112"/>
  <c r="N99" i="112"/>
  <c r="R99" i="112"/>
  <c r="Q99" i="112"/>
  <c r="P99" i="112"/>
  <c r="O99" i="112"/>
  <c r="M99" i="112"/>
  <c r="S98" i="112"/>
  <c r="N98" i="112"/>
  <c r="R98" i="112"/>
  <c r="Q98" i="112"/>
  <c r="P98" i="112"/>
  <c r="O98" i="112"/>
  <c r="M98" i="112"/>
  <c r="S97" i="112"/>
  <c r="N97" i="112"/>
  <c r="R97" i="112"/>
  <c r="Q97" i="112"/>
  <c r="P97" i="112"/>
  <c r="O97" i="112"/>
  <c r="M97" i="112"/>
  <c r="S96" i="112"/>
  <c r="N96" i="112"/>
  <c r="R96" i="112"/>
  <c r="Q96" i="112"/>
  <c r="P96" i="112"/>
  <c r="O96" i="112"/>
  <c r="M96" i="112"/>
  <c r="S95" i="112"/>
  <c r="N95" i="112"/>
  <c r="R95" i="112"/>
  <c r="Q95" i="112"/>
  <c r="P95" i="112"/>
  <c r="O95" i="112"/>
  <c r="M95" i="112"/>
  <c r="S94" i="112"/>
  <c r="N94" i="112"/>
  <c r="R94" i="112"/>
  <c r="Q94" i="112"/>
  <c r="P94" i="112"/>
  <c r="O94" i="112"/>
  <c r="M94" i="112"/>
  <c r="S93" i="112"/>
  <c r="N93" i="112"/>
  <c r="R93" i="112"/>
  <c r="Q93" i="112"/>
  <c r="P93" i="112"/>
  <c r="O93" i="112"/>
  <c r="M93" i="112"/>
  <c r="S92" i="112"/>
  <c r="N92" i="112"/>
  <c r="R92" i="112"/>
  <c r="Q92" i="112"/>
  <c r="P92" i="112"/>
  <c r="O92" i="112"/>
  <c r="M92" i="112"/>
  <c r="S91" i="112"/>
  <c r="N91" i="112"/>
  <c r="R91" i="112"/>
  <c r="Q91" i="112"/>
  <c r="P91" i="112"/>
  <c r="O91" i="112"/>
  <c r="M91" i="112"/>
  <c r="S90" i="112"/>
  <c r="N90" i="112"/>
  <c r="R90" i="112"/>
  <c r="Q90" i="112"/>
  <c r="P90" i="112"/>
  <c r="O90" i="112"/>
  <c r="M90" i="112"/>
  <c r="S89" i="112"/>
  <c r="N89" i="112"/>
  <c r="R89" i="112"/>
  <c r="Q89" i="112"/>
  <c r="P89" i="112"/>
  <c r="O89" i="112"/>
  <c r="M89" i="112"/>
  <c r="S88" i="112"/>
  <c r="N88" i="112"/>
  <c r="R88" i="112"/>
  <c r="Q88" i="112"/>
  <c r="P88" i="112"/>
  <c r="O88" i="112"/>
  <c r="M88" i="112"/>
  <c r="S87" i="112"/>
  <c r="N87" i="112"/>
  <c r="R87" i="112"/>
  <c r="Q87" i="112"/>
  <c r="P87" i="112"/>
  <c r="O87" i="112"/>
  <c r="M87" i="112"/>
  <c r="S86" i="112"/>
  <c r="N86" i="112"/>
  <c r="R86" i="112"/>
  <c r="Q86" i="112"/>
  <c r="P86" i="112"/>
  <c r="O86" i="112"/>
  <c r="M86" i="112"/>
  <c r="S85" i="112"/>
  <c r="N85" i="112"/>
  <c r="R85" i="112"/>
  <c r="Q85" i="112"/>
  <c r="P85" i="112"/>
  <c r="O85" i="112"/>
  <c r="M85" i="112"/>
  <c r="S84" i="112"/>
  <c r="N84" i="112"/>
  <c r="R84" i="112"/>
  <c r="Q84" i="112"/>
  <c r="P84" i="112"/>
  <c r="O84" i="112"/>
  <c r="M84" i="112"/>
  <c r="S83" i="112"/>
  <c r="N83" i="112"/>
  <c r="R83" i="112"/>
  <c r="Q83" i="112"/>
  <c r="P83" i="112"/>
  <c r="O83" i="112"/>
  <c r="M83" i="112"/>
  <c r="S82" i="112"/>
  <c r="N82" i="112"/>
  <c r="R82" i="112"/>
  <c r="Q82" i="112"/>
  <c r="P82" i="112"/>
  <c r="O82" i="112"/>
  <c r="M82" i="112"/>
  <c r="S81" i="112"/>
  <c r="N81" i="112"/>
  <c r="R81" i="112"/>
  <c r="Q81" i="112"/>
  <c r="P81" i="112"/>
  <c r="O81" i="112"/>
  <c r="M81" i="112"/>
  <c r="S80" i="112"/>
  <c r="N80" i="112"/>
  <c r="R80" i="112"/>
  <c r="Q80" i="112"/>
  <c r="P80" i="112"/>
  <c r="O80" i="112"/>
  <c r="M80" i="112"/>
  <c r="S79" i="112"/>
  <c r="N79" i="112"/>
  <c r="R79" i="112"/>
  <c r="Q79" i="112"/>
  <c r="P79" i="112"/>
  <c r="O79" i="112"/>
  <c r="M79" i="112"/>
  <c r="S78" i="112"/>
  <c r="N78" i="112"/>
  <c r="R78" i="112"/>
  <c r="Q78" i="112"/>
  <c r="P78" i="112"/>
  <c r="O78" i="112"/>
  <c r="M78" i="112"/>
  <c r="S77" i="112"/>
  <c r="N77" i="112"/>
  <c r="R77" i="112"/>
  <c r="Q77" i="112"/>
  <c r="P77" i="112"/>
  <c r="O77" i="112"/>
  <c r="M77" i="112"/>
  <c r="S76" i="112"/>
  <c r="N76" i="112"/>
  <c r="R76" i="112"/>
  <c r="Q76" i="112"/>
  <c r="P76" i="112"/>
  <c r="O76" i="112"/>
  <c r="M76" i="112"/>
  <c r="S75" i="112"/>
  <c r="N75" i="112"/>
  <c r="R75" i="112"/>
  <c r="Q75" i="112"/>
  <c r="P75" i="112"/>
  <c r="O75" i="112"/>
  <c r="M75" i="112"/>
  <c r="S74" i="112"/>
  <c r="N74" i="112"/>
  <c r="R74" i="112"/>
  <c r="Q74" i="112"/>
  <c r="P74" i="112"/>
  <c r="O74" i="112"/>
  <c r="M74" i="112"/>
  <c r="S73" i="112"/>
  <c r="N73" i="112"/>
  <c r="R73" i="112"/>
  <c r="Q73" i="112"/>
  <c r="P73" i="112"/>
  <c r="O73" i="112"/>
  <c r="M73" i="112"/>
  <c r="S72" i="112"/>
  <c r="N72" i="112"/>
  <c r="R72" i="112"/>
  <c r="Q72" i="112"/>
  <c r="P72" i="112"/>
  <c r="O72" i="112"/>
  <c r="M72" i="112"/>
  <c r="S71" i="112"/>
  <c r="N71" i="112"/>
  <c r="R71" i="112"/>
  <c r="Q71" i="112"/>
  <c r="P71" i="112"/>
  <c r="O71" i="112"/>
  <c r="M71" i="112"/>
  <c r="S70" i="112"/>
  <c r="N70" i="112"/>
  <c r="R70" i="112"/>
  <c r="Q70" i="112"/>
  <c r="P70" i="112"/>
  <c r="O70" i="112"/>
  <c r="M70" i="112"/>
  <c r="S69" i="112"/>
  <c r="N69" i="112"/>
  <c r="R69" i="112"/>
  <c r="Q69" i="112"/>
  <c r="P69" i="112"/>
  <c r="O69" i="112"/>
  <c r="M69" i="112"/>
  <c r="S68" i="112"/>
  <c r="N68" i="112"/>
  <c r="R68" i="112"/>
  <c r="Q68" i="112"/>
  <c r="P68" i="112"/>
  <c r="O68" i="112"/>
  <c r="M68" i="112"/>
  <c r="S67" i="112"/>
  <c r="N67" i="112"/>
  <c r="R67" i="112"/>
  <c r="Q67" i="112"/>
  <c r="P67" i="112"/>
  <c r="O67" i="112"/>
  <c r="M67" i="112"/>
  <c r="S66" i="112"/>
  <c r="N66" i="112"/>
  <c r="R66" i="112"/>
  <c r="Q66" i="112"/>
  <c r="P66" i="112"/>
  <c r="O66" i="112"/>
  <c r="M66" i="112"/>
  <c r="S65" i="112"/>
  <c r="N65" i="112"/>
  <c r="R65" i="112"/>
  <c r="Q65" i="112"/>
  <c r="P65" i="112"/>
  <c r="O65" i="112"/>
  <c r="M65" i="112"/>
  <c r="S64" i="112"/>
  <c r="N64" i="112"/>
  <c r="R64" i="112"/>
  <c r="Q64" i="112"/>
  <c r="P64" i="112"/>
  <c r="O64" i="112"/>
  <c r="M64" i="112"/>
  <c r="S63" i="112"/>
  <c r="N63" i="112"/>
  <c r="R63" i="112"/>
  <c r="Q63" i="112"/>
  <c r="P63" i="112"/>
  <c r="O63" i="112"/>
  <c r="M63" i="112"/>
  <c r="S62" i="112"/>
  <c r="N62" i="112"/>
  <c r="R62" i="112"/>
  <c r="Q62" i="112"/>
  <c r="P62" i="112"/>
  <c r="O62" i="112"/>
  <c r="M62" i="112"/>
  <c r="S61" i="112"/>
  <c r="N61" i="112"/>
  <c r="R61" i="112"/>
  <c r="Q61" i="112"/>
  <c r="P61" i="112"/>
  <c r="O61" i="112"/>
  <c r="M61" i="112"/>
  <c r="S60" i="112"/>
  <c r="N60" i="112"/>
  <c r="R60" i="112"/>
  <c r="Q60" i="112"/>
  <c r="P60" i="112"/>
  <c r="O60" i="112"/>
  <c r="M60" i="112"/>
  <c r="S59" i="112"/>
  <c r="N59" i="112"/>
  <c r="R59" i="112"/>
  <c r="Q59" i="112"/>
  <c r="P59" i="112"/>
  <c r="O59" i="112"/>
  <c r="M59" i="112"/>
  <c r="S58" i="112"/>
  <c r="N58" i="112"/>
  <c r="R58" i="112"/>
  <c r="Q58" i="112"/>
  <c r="P58" i="112"/>
  <c r="O58" i="112"/>
  <c r="M58" i="112"/>
  <c r="S57" i="112"/>
  <c r="N57" i="112"/>
  <c r="R57" i="112"/>
  <c r="Q57" i="112"/>
  <c r="P57" i="112"/>
  <c r="O57" i="112"/>
  <c r="M57" i="112"/>
  <c r="S56" i="112"/>
  <c r="N56" i="112"/>
  <c r="R56" i="112"/>
  <c r="Q56" i="112"/>
  <c r="P56" i="112"/>
  <c r="O56" i="112"/>
  <c r="M56" i="112"/>
  <c r="S55" i="112"/>
  <c r="N55" i="112"/>
  <c r="R55" i="112"/>
  <c r="Q55" i="112"/>
  <c r="P55" i="112"/>
  <c r="O55" i="112"/>
  <c r="M55" i="112"/>
  <c r="S54" i="112"/>
  <c r="N54" i="112"/>
  <c r="R54" i="112"/>
  <c r="Q54" i="112"/>
  <c r="P54" i="112"/>
  <c r="O54" i="112"/>
  <c r="M54" i="112"/>
  <c r="S53" i="112"/>
  <c r="N53" i="112"/>
  <c r="R53" i="112"/>
  <c r="Q53" i="112"/>
  <c r="P53" i="112"/>
  <c r="O53" i="112"/>
  <c r="M53" i="112"/>
  <c r="S52" i="112"/>
  <c r="N52" i="112"/>
  <c r="R52" i="112"/>
  <c r="Q52" i="112"/>
  <c r="P52" i="112"/>
  <c r="O52" i="112"/>
  <c r="M52" i="112"/>
  <c r="S51" i="112"/>
  <c r="N51" i="112"/>
  <c r="R51" i="112"/>
  <c r="Q51" i="112"/>
  <c r="P51" i="112"/>
  <c r="O51" i="112"/>
  <c r="M51" i="112"/>
  <c r="S50" i="112"/>
  <c r="N50" i="112"/>
  <c r="R50" i="112"/>
  <c r="Q50" i="112"/>
  <c r="P50" i="112"/>
  <c r="O50" i="112"/>
  <c r="M50" i="112"/>
  <c r="S49" i="112"/>
  <c r="N49" i="112"/>
  <c r="R49" i="112"/>
  <c r="Q49" i="112"/>
  <c r="P49" i="112"/>
  <c r="O49" i="112"/>
  <c r="M49" i="112"/>
  <c r="S48" i="112"/>
  <c r="N48" i="112"/>
  <c r="R48" i="112"/>
  <c r="Q48" i="112"/>
  <c r="P48" i="112"/>
  <c r="O48" i="112"/>
  <c r="M48" i="112"/>
  <c r="S47" i="112"/>
  <c r="N47" i="112"/>
  <c r="R47" i="112"/>
  <c r="Q47" i="112"/>
  <c r="P47" i="112"/>
  <c r="O47" i="112"/>
  <c r="M47" i="112"/>
  <c r="S46" i="112"/>
  <c r="N46" i="112"/>
  <c r="R46" i="112"/>
  <c r="Q46" i="112"/>
  <c r="P46" i="112"/>
  <c r="O46" i="112"/>
  <c r="M46" i="112"/>
  <c r="S45" i="112"/>
  <c r="N45" i="112"/>
  <c r="R45" i="112"/>
  <c r="Q45" i="112"/>
  <c r="P45" i="112"/>
  <c r="O45" i="112"/>
  <c r="M45" i="112"/>
  <c r="S44" i="112"/>
  <c r="N44" i="112"/>
  <c r="R44" i="112"/>
  <c r="Q44" i="112"/>
  <c r="P44" i="112"/>
  <c r="O44" i="112"/>
  <c r="M44" i="112"/>
  <c r="S43" i="112"/>
  <c r="N43" i="112"/>
  <c r="R43" i="112"/>
  <c r="Q43" i="112"/>
  <c r="P43" i="112"/>
  <c r="O43" i="112"/>
  <c r="M43" i="112"/>
  <c r="S42" i="112"/>
  <c r="N42" i="112"/>
  <c r="R42" i="112"/>
  <c r="Q42" i="112"/>
  <c r="P42" i="112"/>
  <c r="O42" i="112"/>
  <c r="M42" i="112"/>
  <c r="S41" i="112"/>
  <c r="N41" i="112"/>
  <c r="R41" i="112"/>
  <c r="Q41" i="112"/>
  <c r="P41" i="112"/>
  <c r="O41" i="112"/>
  <c r="M41" i="112"/>
  <c r="S40" i="112"/>
  <c r="N40" i="112"/>
  <c r="R40" i="112"/>
  <c r="Q40" i="112"/>
  <c r="P40" i="112"/>
  <c r="O40" i="112"/>
  <c r="M40" i="112"/>
  <c r="S39" i="112"/>
  <c r="N39" i="112"/>
  <c r="R39" i="112"/>
  <c r="Q39" i="112"/>
  <c r="P39" i="112"/>
  <c r="O39" i="112"/>
  <c r="M39" i="112"/>
  <c r="S38" i="112"/>
  <c r="N38" i="112"/>
  <c r="R38" i="112"/>
  <c r="Q38" i="112"/>
  <c r="P38" i="112"/>
  <c r="O38" i="112"/>
  <c r="M38" i="112"/>
  <c r="S37" i="112"/>
  <c r="N37" i="112"/>
  <c r="R37" i="112"/>
  <c r="Q37" i="112"/>
  <c r="P37" i="112"/>
  <c r="O37" i="112"/>
  <c r="M37" i="112"/>
  <c r="S36" i="112"/>
  <c r="N36" i="112"/>
  <c r="R36" i="112"/>
  <c r="Q36" i="112"/>
  <c r="P36" i="112"/>
  <c r="O36" i="112"/>
  <c r="M36" i="112"/>
  <c r="S35" i="112"/>
  <c r="N35" i="112"/>
  <c r="R35" i="112"/>
  <c r="Q35" i="112"/>
  <c r="P35" i="112"/>
  <c r="O35" i="112"/>
  <c r="M35" i="112"/>
  <c r="S34" i="112"/>
  <c r="N34" i="112"/>
  <c r="R34" i="112"/>
  <c r="Q34" i="112"/>
  <c r="P34" i="112"/>
  <c r="O34" i="112"/>
  <c r="M34" i="112"/>
  <c r="S33" i="112"/>
  <c r="N33" i="112"/>
  <c r="R33" i="112"/>
  <c r="Q33" i="112"/>
  <c r="P33" i="112"/>
  <c r="O33" i="112"/>
  <c r="M33" i="112"/>
  <c r="S32" i="112"/>
  <c r="N32" i="112"/>
  <c r="R32" i="112"/>
  <c r="Q32" i="112"/>
  <c r="P32" i="112"/>
  <c r="O32" i="112"/>
  <c r="M32" i="112"/>
  <c r="S31" i="112"/>
  <c r="N31" i="112"/>
  <c r="R31" i="112"/>
  <c r="Q31" i="112"/>
  <c r="P31" i="112"/>
  <c r="O31" i="112"/>
  <c r="M31" i="112"/>
  <c r="S30" i="112"/>
  <c r="N30" i="112"/>
  <c r="R30" i="112"/>
  <c r="Q30" i="112"/>
  <c r="P30" i="112"/>
  <c r="O30" i="112"/>
  <c r="M30" i="112"/>
  <c r="S29" i="112"/>
  <c r="N29" i="112"/>
  <c r="R29" i="112"/>
  <c r="Q29" i="112"/>
  <c r="P29" i="112"/>
  <c r="O29" i="112"/>
  <c r="M29" i="112"/>
  <c r="S28" i="112"/>
  <c r="N28" i="112"/>
  <c r="R28" i="112"/>
  <c r="Q28" i="112"/>
  <c r="P28" i="112"/>
  <c r="O28" i="112"/>
  <c r="M28" i="112"/>
  <c r="S27" i="112"/>
  <c r="N27" i="112"/>
  <c r="R27" i="112"/>
  <c r="Q27" i="112"/>
  <c r="P27" i="112"/>
  <c r="O27" i="112"/>
  <c r="M27" i="112"/>
  <c r="S26" i="112"/>
  <c r="N26" i="112"/>
  <c r="R26" i="112"/>
  <c r="Q26" i="112"/>
  <c r="P26" i="112"/>
  <c r="O26" i="112"/>
  <c r="M26" i="112"/>
  <c r="S25" i="112"/>
  <c r="N25" i="112"/>
  <c r="R25" i="112"/>
  <c r="Q25" i="112"/>
  <c r="P25" i="112"/>
  <c r="O25" i="112"/>
  <c r="M25" i="112"/>
  <c r="S24" i="112"/>
  <c r="N24" i="112"/>
  <c r="R24" i="112"/>
  <c r="Q24" i="112"/>
  <c r="P24" i="112"/>
  <c r="O24" i="112"/>
  <c r="M24" i="112"/>
  <c r="S23" i="112"/>
  <c r="N23" i="112"/>
  <c r="R23" i="112"/>
  <c r="Q23" i="112"/>
  <c r="P23" i="112"/>
  <c r="O23" i="112"/>
  <c r="M23" i="112"/>
  <c r="S22" i="112"/>
  <c r="N22" i="112"/>
  <c r="R22" i="112"/>
  <c r="Q22" i="112"/>
  <c r="P22" i="112"/>
  <c r="O22" i="112"/>
  <c r="M22" i="112"/>
  <c r="S21" i="112"/>
  <c r="N21" i="112"/>
  <c r="R21" i="112"/>
  <c r="Q21" i="112"/>
  <c r="P21" i="112"/>
  <c r="O21" i="112"/>
  <c r="M21" i="112"/>
  <c r="S20" i="112"/>
  <c r="N20" i="112"/>
  <c r="R20" i="112"/>
  <c r="Q20" i="112"/>
  <c r="P20" i="112"/>
  <c r="O20" i="112"/>
  <c r="M20" i="112"/>
  <c r="S19" i="112"/>
  <c r="N19" i="112"/>
  <c r="R19" i="112"/>
  <c r="Q19" i="112"/>
  <c r="P19" i="112"/>
  <c r="O19" i="112"/>
  <c r="M19" i="112"/>
  <c r="S18" i="112"/>
  <c r="N18" i="112"/>
  <c r="R18" i="112"/>
  <c r="Q18" i="112"/>
  <c r="P18" i="112"/>
  <c r="O18" i="112"/>
  <c r="M18" i="112"/>
  <c r="S17" i="112"/>
  <c r="N17" i="112"/>
  <c r="R17" i="112"/>
  <c r="Q17" i="112"/>
  <c r="P17" i="112"/>
  <c r="O17" i="112"/>
  <c r="M17" i="112"/>
  <c r="S16" i="112"/>
  <c r="N16" i="112"/>
  <c r="R16" i="112"/>
  <c r="Q16" i="112"/>
  <c r="P16" i="112"/>
  <c r="O16" i="112"/>
  <c r="M16" i="112"/>
  <c r="S15" i="112"/>
  <c r="N15" i="112"/>
  <c r="R15" i="112"/>
  <c r="Q15" i="112"/>
  <c r="P15" i="112"/>
  <c r="O15" i="112"/>
  <c r="M15" i="112"/>
  <c r="S14" i="112"/>
  <c r="N14" i="112"/>
  <c r="R14" i="112"/>
  <c r="Q14" i="112"/>
  <c r="P14" i="112"/>
  <c r="O14" i="112"/>
  <c r="M14" i="112"/>
  <c r="S13" i="112"/>
  <c r="N13" i="112"/>
  <c r="R13" i="112"/>
  <c r="Q13" i="112"/>
  <c r="P13" i="112"/>
  <c r="O13" i="112"/>
  <c r="M13" i="112"/>
  <c r="P2767" i="112" l="1"/>
  <c r="O2767" i="112"/>
</calcChain>
</file>

<file path=xl/sharedStrings.xml><?xml version="1.0" encoding="utf-8"?>
<sst xmlns="http://schemas.openxmlformats.org/spreadsheetml/2006/main" count="10925" uniqueCount="292">
  <si>
    <t>מקצוע לימוד</t>
  </si>
  <si>
    <t>תחום לימוד</t>
  </si>
  <si>
    <t>שנה</t>
  </si>
  <si>
    <t>נשים תואר 1</t>
  </si>
  <si>
    <t>תואר 2</t>
  </si>
  <si>
    <t>נשים תואר 2</t>
  </si>
  <si>
    <t>תואר 3</t>
  </si>
  <si>
    <t>נשים תואר 3</t>
  </si>
  <si>
    <t>TOP 10</t>
  </si>
  <si>
    <t>האם תואר 1</t>
  </si>
  <si>
    <t>מעל 500 סטודנטים בתואר 1</t>
  </si>
  <si>
    <t>מעל 70% נשים</t>
  </si>
  <si>
    <t>מתחת ל-30% נשים</t>
  </si>
  <si>
    <t xml:space="preserve"> שינוי בדירוג מ-2007</t>
  </si>
  <si>
    <t>דירוג</t>
  </si>
  <si>
    <t>חוג משולב במדעי החברה</t>
  </si>
  <si>
    <t>מדעי החברה (ללא עסקים ומדעי הניהול)</t>
  </si>
  <si>
    <t>2015/16</t>
  </si>
  <si>
    <t>YES</t>
  </si>
  <si>
    <t>מדעי ההתנהגות</t>
  </si>
  <si>
    <t>מדעי החברה</t>
  </si>
  <si>
    <t>-</t>
  </si>
  <si>
    <t>2014/15</t>
  </si>
  <si>
    <t>2013/14</t>
  </si>
  <si>
    <t>היסטוריה של ארצות האסלאם</t>
  </si>
  <si>
    <t>מדעי הרוח הכלליים</t>
  </si>
  <si>
    <t>2018/19</t>
  </si>
  <si>
    <t>מדעי המחשב</t>
  </si>
  <si>
    <t>מתמטיקה, סטטיסטיקה ומדעי המחשב</t>
  </si>
  <si>
    <t>2020/21</t>
  </si>
  <si>
    <t>גאוגרפיה</t>
  </si>
  <si>
    <t>2019/20</t>
  </si>
  <si>
    <t>2009/10</t>
  </si>
  <si>
    <t>הנדסת חשמל</t>
  </si>
  <si>
    <t>הנדסה ואדריכלות</t>
  </si>
  <si>
    <t>היסטוריה והיסטוריה כללית</t>
  </si>
  <si>
    <t>פסיכולוגיה</t>
  </si>
  <si>
    <t>2017/18</t>
  </si>
  <si>
    <t>לימודי מזרח אסיה</t>
  </si>
  <si>
    <t>שפות, ספרויות ולימודים רגיונליים</t>
  </si>
  <si>
    <t>יחסים בין-לאומיים</t>
  </si>
  <si>
    <t>סטטיסטיקה</t>
  </si>
  <si>
    <t>2012/13</t>
  </si>
  <si>
    <t>2016/17</t>
  </si>
  <si>
    <t>כימיה</t>
  </si>
  <si>
    <t>המדעים הפיזיקליים</t>
  </si>
  <si>
    <t xml:space="preserve">רב-תחומי במדעי החברה </t>
  </si>
  <si>
    <t>ביולוגיה</t>
  </si>
  <si>
    <t>המדעים הביולוגיים וחקלאות</t>
  </si>
  <si>
    <t>2011/12</t>
  </si>
  <si>
    <t>2010/11</t>
  </si>
  <si>
    <t>חינוך</t>
  </si>
  <si>
    <t>חינוך והכשרה להוראה</t>
  </si>
  <si>
    <t>משפטים</t>
  </si>
  <si>
    <t>פילוסופיה כללית</t>
  </si>
  <si>
    <t>תולדות האומנות</t>
  </si>
  <si>
    <t>אומנות, אומנויות ואומנות שימושית</t>
  </si>
  <si>
    <t>סיעוד</t>
  </si>
  <si>
    <t>מקצועות עזר רפואיים</t>
  </si>
  <si>
    <t>מדעי הרוח - כללי</t>
  </si>
  <si>
    <t>כלכלה</t>
  </si>
  <si>
    <t>הנדסת מכונות</t>
  </si>
  <si>
    <t>הנדסת תעשייה וניהול</t>
  </si>
  <si>
    <t>סוציולוגיה ואנתרופולוגיה</t>
  </si>
  <si>
    <t>מדעי המדינה</t>
  </si>
  <si>
    <t>עבודה סוציאלית</t>
  </si>
  <si>
    <t>הנדסה אזרחית</t>
  </si>
  <si>
    <t>מתמטיקה</t>
  </si>
  <si>
    <t>מנהל כללי ומנהל ציבורי</t>
  </si>
  <si>
    <t>עסקים ומדעי הניהול</t>
  </si>
  <si>
    <t>תקשורת</t>
  </si>
  <si>
    <t>רפואה כללית</t>
  </si>
  <si>
    <t>רפואה</t>
  </si>
  <si>
    <t>קרימינולוגיה</t>
  </si>
  <si>
    <t>פיזיקה</t>
  </si>
  <si>
    <t>חשבונאות</t>
  </si>
  <si>
    <t>הנדסת מערכות מידע</t>
  </si>
  <si>
    <t>הנדסת מחשבים - מדעי המחשב</t>
  </si>
  <si>
    <t>ארכיטקטורה ובינוי ערים</t>
  </si>
  <si>
    <t>הנדסת מחשבים - חשמל</t>
  </si>
  <si>
    <t>הנדסה ביו-רפואית</t>
  </si>
  <si>
    <t>הנדסת בניין</t>
  </si>
  <si>
    <t>ריפוי בעיסוק</t>
  </si>
  <si>
    <t>פיזיותרפיה</t>
  </si>
  <si>
    <t>הנדסה כימית</t>
  </si>
  <si>
    <t>אנגלית - שפה וספרות</t>
  </si>
  <si>
    <t>כלכלה - מנהל עסקים</t>
  </si>
  <si>
    <t>רוקחות</t>
  </si>
  <si>
    <t>מדעי הרפואה</t>
  </si>
  <si>
    <t>מדע המוח</t>
  </si>
  <si>
    <t>קולנוע וטלוויזיה</t>
  </si>
  <si>
    <t>הנדסת חומרים</t>
  </si>
  <si>
    <t>מנהל מערכות בריאות</t>
  </si>
  <si>
    <t>הפרעות בתקשורת</t>
  </si>
  <si>
    <t>תולדות האסלאם ותרבותו</t>
  </si>
  <si>
    <t>מנהל עסקים</t>
  </si>
  <si>
    <t>מערכות מידע ניהוליות</t>
  </si>
  <si>
    <t>דיאטטיקה</t>
  </si>
  <si>
    <t>רפואת שיניים</t>
  </si>
  <si>
    <t>תוכנית משולבת: פילוסופיה, כלכלה ומדעי המדינה</t>
  </si>
  <si>
    <t>הנדסת אוירונאוטיקה וחלל</t>
  </si>
  <si>
    <t>מדעי הקוגניציה</t>
  </si>
  <si>
    <t>סטטיסטיקה - מדע הנתונים</t>
  </si>
  <si>
    <t>מדעי הצמח</t>
  </si>
  <si>
    <t>בלשנות</t>
  </si>
  <si>
    <t>ספרות עברית</t>
  </si>
  <si>
    <t>מתמטיקה - מדעי המחשב</t>
  </si>
  <si>
    <t>ערבית - שפה וספרות</t>
  </si>
  <si>
    <t>היסטוריה ישראלית</t>
  </si>
  <si>
    <t>ייעוץ חינוכי</t>
  </si>
  <si>
    <t>בעלי חיים</t>
  </si>
  <si>
    <t>ספרות וספרות כללית</t>
  </si>
  <si>
    <t>תולדות התיאטרון</t>
  </si>
  <si>
    <t>ניהול מלונאות ותיירות</t>
  </si>
  <si>
    <t>ארכאולוגיה</t>
  </si>
  <si>
    <t>מדעי המזון</t>
  </si>
  <si>
    <t>ביוטכנולוגיה</t>
  </si>
  <si>
    <t>מוזיקה</t>
  </si>
  <si>
    <t>לימודי עבודה</t>
  </si>
  <si>
    <t>הנדסת מזון וביוטכנולוגיה</t>
  </si>
  <si>
    <t>מדעי הניהול - מערכות מידע</t>
  </si>
  <si>
    <t>שירותי אנוש</t>
  </si>
  <si>
    <t>לשון עברית</t>
  </si>
  <si>
    <t>הנדסה ביוטכנולוגית</t>
  </si>
  <si>
    <t>מדעי הרפואה המעבדתית</t>
  </si>
  <si>
    <t>מוזיקולוגיה</t>
  </si>
  <si>
    <t>לימודי ארץ ישראל</t>
  </si>
  <si>
    <t>הנדסת תחבורה ותעבורה</t>
  </si>
  <si>
    <t>אוקאינוגרפיה</t>
  </si>
  <si>
    <t>איכות הסביבה ומשאבי טבע</t>
  </si>
  <si>
    <t>אפידמיולוגיה</t>
  </si>
  <si>
    <t>בוטניקה</t>
  </si>
  <si>
    <t>ביו-הנדסה</t>
  </si>
  <si>
    <t>ביולוגיה ימית</t>
  </si>
  <si>
    <t>בריאות בתעסוקה</t>
  </si>
  <si>
    <t>בריאות הציבור</t>
  </si>
  <si>
    <t>בריאות נפש קהילתית</t>
  </si>
  <si>
    <t>גאוטכנולוגיה</t>
  </si>
  <si>
    <t>גאולוגיה ימית</t>
  </si>
  <si>
    <t>גידולי שדה וירקות</t>
  </si>
  <si>
    <t>גנומיקה וביואינפורמטיקה</t>
  </si>
  <si>
    <t>גנטיקה</t>
  </si>
  <si>
    <t>גנטיקה והשבחה</t>
  </si>
  <si>
    <t>דידקטיקה</t>
  </si>
  <si>
    <t>הוראת יהדות</t>
  </si>
  <si>
    <t>הוראת שפות</t>
  </si>
  <si>
    <t>הידרולוגיה</t>
  </si>
  <si>
    <t>הכשרת מנהלים למרכזים קהילתיים</t>
  </si>
  <si>
    <t>הנדסה גרעינית</t>
  </si>
  <si>
    <t>הנדסה וניהול משאבי מים</t>
  </si>
  <si>
    <t>הנדסת אלקטרוניקה</t>
  </si>
  <si>
    <t>הנדסת אנרגיה</t>
  </si>
  <si>
    <t>הנדסת מערכות</t>
  </si>
  <si>
    <t>הנדסת פולימרים</t>
  </si>
  <si>
    <t>הנדסת רובוטיקה</t>
  </si>
  <si>
    <t>הנדסת תוכן וייצור</t>
  </si>
  <si>
    <t>זואולוגיה</t>
  </si>
  <si>
    <t>חקר סכסוכים ויישובם</t>
  </si>
  <si>
    <t>טיפול באמצעות אומנויות</t>
  </si>
  <si>
    <t>יהדות - רב-תחומי</t>
  </si>
  <si>
    <t>יהדות זמננו</t>
  </si>
  <si>
    <t>לימודי ביטחון</t>
  </si>
  <si>
    <t>לימודי הגירה</t>
  </si>
  <si>
    <t>לימודי המדבר</t>
  </si>
  <si>
    <t>לימודי זיקנה-גרונטולוגיה</t>
  </si>
  <si>
    <t>לימודי זיקנה - היבטים חברתיים</t>
  </si>
  <si>
    <t>לימודי ילדים והוריהם</t>
  </si>
  <si>
    <t>לימודי פרשנות ותרבות</t>
  </si>
  <si>
    <t>לימודי שואה</t>
  </si>
  <si>
    <t>לימודי תרבות</t>
  </si>
  <si>
    <t>לימודים עירוניים ואזוריים</t>
  </si>
  <si>
    <t>מדעי היין</t>
  </si>
  <si>
    <t>מדעי הניהול-התנהגות ארגונית</t>
  </si>
  <si>
    <t>מדעי הניהול - מימון וחשבונאות</t>
  </si>
  <si>
    <t>מחקר התרבות</t>
  </si>
  <si>
    <t>מטעים וצמחי נוי</t>
  </si>
  <si>
    <t>מיקרוביולוגיה</t>
  </si>
  <si>
    <t>ממשל</t>
  </si>
  <si>
    <t>מנהל ציבורי</t>
  </si>
  <si>
    <t>נוירוביולוגיה</t>
  </si>
  <si>
    <t>ניהול השיווק</t>
  </si>
  <si>
    <t>ניהול והנדסת בטיחות</t>
  </si>
  <si>
    <t>ניהול משאבי טבע וסביבה</t>
  </si>
  <si>
    <t>ניהול תעשייתי</t>
  </si>
  <si>
    <t>ננו-מדעים וננוטכנולוגיה</t>
  </si>
  <si>
    <t>עיצוב תעשייתי (הנדסה)</t>
  </si>
  <si>
    <t>פולקלור יהודי</t>
  </si>
  <si>
    <t>פיזיולוגיה</t>
  </si>
  <si>
    <t>פיזיקה גרעינית</t>
  </si>
  <si>
    <t>פילוסופיה ,מידע ותרבות דיגיטלית</t>
  </si>
  <si>
    <t>פיתוח קהילתי</t>
  </si>
  <si>
    <t>פסיכולוגיה חינוכית</t>
  </si>
  <si>
    <t>רפואה וטרינרית</t>
  </si>
  <si>
    <t>שמאות מקרקעין</t>
  </si>
  <si>
    <t>שפה ושימושיה</t>
  </si>
  <si>
    <t>תולדות הציוויליזציות הימיות</t>
  </si>
  <si>
    <t>תרגום</t>
  </si>
  <si>
    <t>מנהל חינוכי</t>
  </si>
  <si>
    <t>הגנת הצומח</t>
  </si>
  <si>
    <t>2008/09</t>
  </si>
  <si>
    <t>הוראת מדעי הרוח והחברה</t>
  </si>
  <si>
    <t>אופטומטריה</t>
  </si>
  <si>
    <t>תנ"ך, מקרא</t>
  </si>
  <si>
    <t>הוראת מתמטיקה ומדעי הטבע</t>
  </si>
  <si>
    <t>ביואינפורמטיקה</t>
  </si>
  <si>
    <t>מדעי הרוח -רב-תחומי</t>
  </si>
  <si>
    <t>ביו אינפורמטיקה</t>
  </si>
  <si>
    <t>הנדסת מערכות תקשורת</t>
  </si>
  <si>
    <t>הנדסה גאודטית</t>
  </si>
  <si>
    <t>לימודים רומאניים</t>
  </si>
  <si>
    <t>רפואת חירום</t>
  </si>
  <si>
    <t>פיזיקה - מתמטיקה</t>
  </si>
  <si>
    <t>מדעי ההנדסה</t>
  </si>
  <si>
    <t>אומנויות - רב-תחומי</t>
  </si>
  <si>
    <t>גאולוגיה</t>
  </si>
  <si>
    <t>חינוך מיוחד</t>
  </si>
  <si>
    <t>לימודים כלליים</t>
  </si>
  <si>
    <t>כלכלה חקלאית</t>
  </si>
  <si>
    <t>אדריכלות נוף</t>
  </si>
  <si>
    <t>הנדסה סביבתית</t>
  </si>
  <si>
    <t>גאופיזיקה</t>
  </si>
  <si>
    <t>מדעי כדור הארץ</t>
  </si>
  <si>
    <t>מדעי הקרקע והמים</t>
  </si>
  <si>
    <t>יהדות</t>
  </si>
  <si>
    <t>צרפתית - שפה וספרות</t>
  </si>
  <si>
    <t>תולדות המחשבה היהודית</t>
  </si>
  <si>
    <t>לימודי נשים ומגדר</t>
  </si>
  <si>
    <t>חינוך לשוני</t>
  </si>
  <si>
    <t>אקולוגיה</t>
  </si>
  <si>
    <t>אומנות יהודית</t>
  </si>
  <si>
    <t>כימיה תעשייתית</t>
  </si>
  <si>
    <t>מדע הדתות</t>
  </si>
  <si>
    <t>לימודים קלאסיים</t>
  </si>
  <si>
    <t>תלמוד, תורה שבע"פ</t>
  </si>
  <si>
    <t>פילוסופיה יהודית</t>
  </si>
  <si>
    <t>כימיה פיזיקלית</t>
  </si>
  <si>
    <t>הידרוטכניקה</t>
  </si>
  <si>
    <t>לימודים ספרדיים ולטינו-אמריקניים</t>
  </si>
  <si>
    <t>ספרנות</t>
  </si>
  <si>
    <t>היסטוריה של אפריקה</t>
  </si>
  <si>
    <t>גרמנית - שפה וספרות</t>
  </si>
  <si>
    <t>מדעים - כללי</t>
  </si>
  <si>
    <t>ביוכימיה</t>
  </si>
  <si>
    <t>לימודי אירופה</t>
  </si>
  <si>
    <t>מדעי התרבות</t>
  </si>
  <si>
    <t>לימודי התרבות העברית</t>
  </si>
  <si>
    <t>ביופיזיקה</t>
  </si>
  <si>
    <t>חינוך עיוני ומחקרי</t>
  </si>
  <si>
    <t>בלשנות שמית</t>
  </si>
  <si>
    <t>אידיש - שפה וספרות</t>
  </si>
  <si>
    <t>כימיה אורגנית</t>
  </si>
  <si>
    <t>מדעי האקלים</t>
  </si>
  <si>
    <t>מדעי הראייה</t>
  </si>
  <si>
    <t>הנדסה - כללי</t>
  </si>
  <si>
    <t>לימודי זיקנה</t>
  </si>
  <si>
    <t>2007/08</t>
  </si>
  <si>
    <t>לימודי כלכלה ומדיניות ציבורית</t>
  </si>
  <si>
    <t>מדעי הניהול - חקר ביצועים</t>
  </si>
  <si>
    <t>מכניקה</t>
  </si>
  <si>
    <t>בין-תחומי בתרבות</t>
  </si>
  <si>
    <t>בריאות תעסוקתית</t>
  </si>
  <si>
    <t>מדעי הניהול-חקר ביצועים</t>
  </si>
  <si>
    <t>תכנון ערים ואזורים</t>
  </si>
  <si>
    <t>הנדסה חקלאית</t>
  </si>
  <si>
    <t>בין-תחומי בהנדסה</t>
  </si>
  <si>
    <t>מדעי הניהול-מימון וחשבונאות</t>
  </si>
  <si>
    <t>אינטרנט וחברה</t>
  </si>
  <si>
    <t>חוג משולב במדעי החברה ומדעי החיים</t>
  </si>
  <si>
    <t>מתמטיקה - פיזיקה</t>
  </si>
  <si>
    <t>רב-תחומי במדעי החברה ומדעי החיים</t>
  </si>
  <si>
    <t xml:space="preserve">הנדסת איכות </t>
  </si>
  <si>
    <t>לימודים רוסיים וסלאוויים</t>
  </si>
  <si>
    <t>מערכות מידע במדעי הרוח</t>
  </si>
  <si>
    <t>מידע - מדע הנתונים</t>
  </si>
  <si>
    <t/>
  </si>
  <si>
    <t>חינוך יהודי בתפוצות</t>
  </si>
  <si>
    <t xml:space="preserve">הנדסה ביוכימית </t>
  </si>
  <si>
    <t>הסטוריה והסטוריה של עם ישראל</t>
  </si>
  <si>
    <t>לוגיסטיקה</t>
  </si>
  <si>
    <t>פולקלור יהודי והשוואתי</t>
  </si>
  <si>
    <t>לימודים הודיים, אירניים וארמניים</t>
  </si>
  <si>
    <t xml:space="preserve">  מנהל עסקים למנהלים  </t>
  </si>
  <si>
    <t>אבטחת איכות המוצר</t>
  </si>
  <si>
    <t>לימודי התרבות</t>
  </si>
  <si>
    <t>הוראת מתמטיקה</t>
  </si>
  <si>
    <t>חשבונאות וניהול</t>
  </si>
  <si>
    <t>ניהול והנדסת ייצור</t>
  </si>
  <si>
    <t>סה"כ</t>
  </si>
  <si>
    <t>אחוז גברים</t>
  </si>
  <si>
    <t>אחוז נשים</t>
  </si>
  <si>
    <t>מספר סטודנטים בתואר 1</t>
  </si>
  <si>
    <t>אחוז סטודנטים בתואר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</si>
</sst>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\ ;\-#,##0\ ;\-\ ;@\ "/>
  </numFmts>
  <fonts count="1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9"/>
      <color theme="1"/>
      <name val="Calibri"/>
      <family val="2"/>
    </font>
    <font>
      <sz val="10"/>
      <color theme="1" tint="0.34998626667073579"/>
      <name val="Times New Roman"/>
      <family val="2"/>
      <scheme val="major"/>
    </font>
    <font>
      <sz val="24"/>
      <color theme="4" tint="-0.499984740745262"/>
      <name val="Times New Roman"/>
      <family val="2"/>
      <scheme val="major"/>
    </font>
    <font>
      <sz val="14"/>
      <color theme="1" tint="0.34998626667073579"/>
      <name val="Times New Roman"/>
      <family val="2"/>
      <scheme val="major"/>
    </font>
    <font>
      <sz val="10"/>
      <color theme="1"/>
      <name val="Calibri"/>
      <family val="2"/>
    </font>
    <font>
      <sz val="9"/>
      <name val="Calibri"/>
      <family val="2"/>
    </font>
    <font>
      <b/>
      <sz val="10"/>
      <name val="Calibri"/>
      <family val="2"/>
    </font>
    <font>
      <b/>
      <sz val="10"/>
      <color theme="0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</borders>
  <cellStyleXfs count="9">
    <xf numFmtId="0" fontId="0" fillId="0" borderId="0"/>
    <xf numFmtId="9" fontId="3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 applyFill="0" applyBorder="0">
      <alignment vertical="center"/>
    </xf>
    <xf numFmtId="0" fontId="7" fillId="0" borderId="0" applyNumberFormat="0" applyFill="0" applyBorder="0" applyAlignment="0" applyProtection="0"/>
    <xf numFmtId="0" fontId="8" fillId="0" borderId="1" applyNumberFormat="0" applyFill="0" applyProtection="0">
      <alignment vertical="center"/>
    </xf>
    <xf numFmtId="0" fontId="2" fillId="0" borderId="0"/>
    <xf numFmtId="0" fontId="1" fillId="0" borderId="0"/>
  </cellStyleXfs>
  <cellXfs count="20">
    <xf numFmtId="0" fontId="0" fillId="0" borderId="0" xfId="0"/>
    <xf numFmtId="0" fontId="5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13" fillId="0" borderId="0" xfId="0" applyFont="1" applyAlignment="1" applyProtection="1">
      <alignment horizontal="right"/>
      <protection locked="0"/>
    </xf>
    <xf numFmtId="0" fontId="13" fillId="0" borderId="0" xfId="0" applyFont="1" applyAlignment="1">
      <alignment horizontal="center" vertical="center"/>
    </xf>
    <xf numFmtId="164" fontId="13" fillId="0" borderId="0" xfId="0" applyNumberFormat="1" applyFont="1" applyAlignment="1" applyProtection="1">
      <alignment horizontal="center" vertical="center"/>
      <protection locked="0"/>
    </xf>
    <xf numFmtId="9" fontId="13" fillId="0" borderId="0" xfId="1" applyFont="1" applyFill="1" applyBorder="1" applyAlignment="1">
      <alignment horizontal="center" vertical="center"/>
    </xf>
    <xf numFmtId="9" fontId="13" fillId="0" borderId="0" xfId="0" applyNumberFormat="1" applyFont="1" applyAlignment="1">
      <alignment horizontal="center" vertical="center"/>
    </xf>
    <xf numFmtId="1" fontId="13" fillId="0" borderId="0" xfId="1" applyNumberFormat="1" applyFont="1" applyAlignment="1">
      <alignment horizontal="center" vertical="center"/>
    </xf>
    <xf numFmtId="9" fontId="13" fillId="0" borderId="0" xfId="1" applyFont="1" applyAlignment="1">
      <alignment horizontal="center" vertical="center"/>
    </xf>
    <xf numFmtId="0" fontId="13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right" vertical="center"/>
      <protection locked="0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right"/>
    </xf>
    <xf numFmtId="0" fontId="9" fillId="0" borderId="0" xfId="0" applyFont="1" applyAlignment="1">
      <alignment horizontal="center"/>
    </xf>
  </cellXfs>
  <cellStyles count="9">
    <cellStyle name="Normal" xfId="0" builtinId="0"/>
    <cellStyle name="Normal 2" xfId="2" xr:uid="{00000000-0005-0000-0000-000003000000}"/>
    <cellStyle name="Normal 3" xfId="3" xr:uid="{D456E467-C448-486F-85E5-D807B5E3C83C}"/>
    <cellStyle name="Normal 4" xfId="7" xr:uid="{2A30581A-F96D-4A39-B9D0-A01F189BDD5C}"/>
    <cellStyle name="Normal 5" xfId="4" xr:uid="{ECE87D77-8933-4275-8BD9-FE5749B17033}"/>
    <cellStyle name="Normal 6" xfId="8" xr:uid="{8C6B4498-ED8D-42FB-B64A-B51AE61FE9C8}"/>
    <cellStyle name="Percent" xfId="1" builtinId="5"/>
    <cellStyle name="כותרת 1 2" xfId="6" xr:uid="{7EADEAAD-E35D-4E0A-A7B9-144A5C280E0A}"/>
    <cellStyle name="כותרת 5" xfId="5" xr:uid="{3408675F-726C-426B-8C0C-C28D92FC825B}"/>
  </cellStyles>
  <dxfs count="56">
    <dxf>
      <font>
        <b/>
        <i val="0"/>
        <sz val="10"/>
        <color auto="1"/>
        <name val="Calibri"/>
        <family val="2"/>
        <scheme val="none"/>
      </font>
    </dxf>
    <dxf>
      <font>
        <b/>
        <i val="0"/>
        <sz val="12"/>
        <name val="Calibri"/>
        <family val="2"/>
        <scheme val="none"/>
      </font>
      <fill>
        <patternFill>
          <bgColor theme="0" tint="-4.9989318521683403E-2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3" formatCode="0%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3" formatCode="0%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3" formatCode="0%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3" formatCode="0%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64" formatCode="#,##0\ ;\-#,##0\ ;\-\ ;@\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64" formatCode="#,##0\ ;\-#,##0\ ;\-\ ;@\ "/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64" formatCode="#,##0\ ;\-#,##0\ ;\-\ ;@\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64" formatCode="#,##0\ ;\-#,##0\ ;\-\ ;@\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64" formatCode="#,##0\ ;\-#,##0\ ;\-\ ;@\ "/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64" formatCode="#,##0\ ;\-#,##0\ ;\-\ ;@\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64" formatCode="#,##0\ ;\-#,##0\ ;\-\ ;@\ "/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64" formatCode="#,##0\ ;\-#,##0\ ;\-\ ;@\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64" formatCode="#,##0\ ;\-#,##0\ ;\-\ ;@\ "/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64" formatCode="#,##0\ ;\-#,##0\ ;\-\ ;@\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righ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righ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rgb="FF000000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1" indent="0" justifyLastLine="0" shrinkToFit="0" readingOrder="0"/>
    </dxf>
    <dxf>
      <font>
        <b/>
        <i val="0"/>
        <sz val="10"/>
        <color auto="1"/>
        <name val="Calibri"/>
        <family val="2"/>
        <scheme val="none"/>
      </font>
    </dxf>
    <dxf>
      <font>
        <sz val="8"/>
        <name val="Calibri Light"/>
        <family val="2"/>
        <scheme val="none"/>
      </font>
      <fill>
        <patternFill>
          <bgColor theme="0" tint="-4.9989318521683403E-2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 patternType="solid">
          <fgColor theme="6" tint="0.79998168889431442"/>
          <bgColor theme="6" tint="0.79998168889431442"/>
        </patternFill>
      </fill>
    </dxf>
    <dxf>
      <fill>
        <patternFill patternType="solid">
          <fgColor theme="0" tint="-4.9989318521683403E-2"/>
          <bgColor rgb="FFF2F2F2"/>
        </patternFill>
      </fill>
    </dxf>
    <dxf>
      <font>
        <b/>
        <color theme="6" tint="-0.249977111117893"/>
      </font>
    </dxf>
    <dxf>
      <font>
        <b/>
        <color theme="6" tint="-0.249977111117893"/>
      </font>
    </dxf>
    <dxf>
      <font>
        <b/>
        <color theme="6" tint="-0.249977111117893"/>
      </font>
      <border>
        <top style="thin">
          <color theme="6"/>
        </top>
      </border>
    </dxf>
    <dxf>
      <font>
        <b/>
        <color theme="6" tint="-0.249977111117893"/>
      </font>
      <border>
        <bottom style="thin">
          <color theme="6"/>
        </bottom>
      </border>
    </dxf>
    <dxf>
      <font>
        <color theme="6" tint="-0.249977111117893"/>
      </font>
      <border>
        <top style="thin">
          <color theme="6"/>
        </top>
        <bottom style="thin">
          <color theme="6"/>
        </bottom>
      </border>
    </dxf>
    <dxf>
      <font>
        <b/>
        <i val="0"/>
        <sz val="10"/>
        <color auto="1"/>
        <name val="Calibri"/>
        <family val="2"/>
        <scheme val="none"/>
      </font>
    </dxf>
    <dxf>
      <font>
        <sz val="8"/>
        <name val="Calibri Light"/>
        <family val="2"/>
        <scheme val="none"/>
      </font>
      <fill>
        <patternFill>
          <bgColor theme="0" tint="-4.9989318521683403E-2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/>
        <i val="0"/>
        <sz val="10"/>
        <color auto="1"/>
        <name val="Calibri"/>
        <family val="2"/>
        <scheme val="none"/>
      </font>
    </dxf>
    <dxf>
      <font>
        <sz val="8"/>
        <name val="Calibri Light"/>
        <family val="2"/>
        <scheme val="none"/>
      </font>
      <fill>
        <patternFill>
          <bgColor theme="0" tint="-4.9989318521683403E-2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</dxfs>
  <tableStyles count="5" defaultTableStyle="TableStyleMedium2" defaultPivotStyle="PivotStyleLight16">
    <tableStyle name="Slicer Style 1" pivot="0" table="0" count="10" xr9:uid="{9C70AFFC-A69C-4581-8D3D-420DC44E2B75}">
      <tableStyleElement type="wholeTable" dxfId="55"/>
      <tableStyleElement type="headerRow" dxfId="54"/>
    </tableStyle>
    <tableStyle name="Slicer Style 1 3" pivot="0" table="0" count="10" xr9:uid="{49210BAB-52DB-47EB-8A3F-D3833BA574D7}">
      <tableStyleElement type="wholeTable" dxfId="53"/>
      <tableStyleElement type="headerRow" dxfId="52"/>
    </tableStyle>
    <tableStyle name="table nice looking" pivot="0" count="7" xr9:uid="{40E759E7-ED97-49AA-A5F0-0613389B99FF}">
      <tableStyleElement type="wholeTable" dxfId="51"/>
      <tableStyleElement type="headerRow" dxfId="50"/>
      <tableStyleElement type="totalRow" dxfId="49"/>
      <tableStyleElement type="firstColumn" dxfId="48"/>
      <tableStyleElement type="lastColumn" dxfId="47"/>
      <tableStyleElement type="firstRowStripe" dxfId="46"/>
      <tableStyleElement type="firstColumnStripe" dxfId="45"/>
    </tableStyle>
    <tableStyle name="YES" pivot="0" table="0" count="10" xr9:uid="{2E907D27-98B8-4E56-A9B4-7ED82531D97F}">
      <tableStyleElement type="wholeTable" dxfId="1"/>
      <tableStyleElement type="headerRow" dxfId="0"/>
    </tableStyle>
    <tableStyle name="מקצוע לימוד" pivot="0" table="0" count="10" xr9:uid="{83834E70-6AD1-4FCC-AC8A-608E18317289}">
      <tableStyleElement type="wholeTable" dxfId="44"/>
      <tableStyleElement type="headerRow" dxfId="43"/>
    </tableStyle>
  </tableStyles>
  <colors>
    <mruColors>
      <color rgb="FF7FFF00"/>
      <color rgb="FF9ED318"/>
      <color rgb="FF2251FF"/>
      <color rgb="FF006EA4"/>
      <color rgb="FFFF0000"/>
      <color rgb="FF5B9BD5"/>
      <color rgb="FF002060"/>
      <color rgb="FFFF6600"/>
      <color rgb="FF82B73A"/>
      <color rgb="FFFFFFFF"/>
    </mruColors>
  </colors>
  <extLst>
    <ext xmlns:x14="http://schemas.microsoft.com/office/spreadsheetml/2009/9/main" uri="{46F421CA-312F-682f-3DD2-61675219B42D}">
      <x14:dxfs count="40">
        <dxf>
          <font>
            <sz val="10"/>
            <name val="Calibri Light"/>
            <family val="2"/>
            <scheme val="none"/>
          </font>
          <border>
            <left style="thin">
              <color auto="1"/>
            </left>
            <right style="thin">
              <color auto="1"/>
            </right>
            <top style="thin">
              <color auto="1"/>
            </top>
            <bottom style="thin">
              <color auto="1"/>
            </bottom>
          </border>
        </dxf>
        <dxf>
          <font>
            <sz val="10"/>
            <name val="Calibri Light"/>
            <family val="2"/>
            <scheme val="none"/>
          </font>
        </dxf>
        <dxf>
          <font>
            <sz val="10"/>
            <color theme="0"/>
            <name val="Calibri Light"/>
            <family val="2"/>
            <scheme val="none"/>
          </font>
          <fill>
            <patternFill>
              <bgColor theme="1"/>
            </patternFill>
          </fill>
        </dxf>
        <dxf>
          <font>
            <sz val="10"/>
            <name val="Calibri Light"/>
            <family val="2"/>
            <scheme val="none"/>
          </font>
        </dxf>
        <dxf>
          <font>
            <sz val="10"/>
            <color auto="1"/>
            <name val="Calibri Light"/>
            <family val="2"/>
            <scheme val="none"/>
          </font>
          <fill>
            <patternFill>
              <bgColor theme="0" tint="-0.14996795556505021"/>
            </patternFill>
          </fill>
        </dxf>
        <dxf>
          <font>
            <b/>
            <i val="0"/>
            <sz val="12"/>
            <color theme="1"/>
            <name val="Calibri"/>
            <family val="2"/>
            <scheme val="none"/>
          </font>
          <fill>
            <patternFill>
              <bgColor rgb="FF7FFF00"/>
            </patternFill>
          </fill>
        </dxf>
        <dxf>
          <font>
            <sz val="10"/>
            <color theme="0" tint="-0.499984740745262"/>
            <name val="Calibri Light"/>
            <family val="2"/>
            <scheme val="none"/>
          </font>
          <border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</border>
        </dxf>
        <dxf>
          <font>
            <sz val="10"/>
            <color theme="1"/>
            <name val="Calibri Light"/>
            <family val="2"/>
            <scheme val="none"/>
          </font>
          <fill>
            <patternFill>
              <bgColor theme="0" tint="-0.14996795556505021"/>
            </patternFill>
          </fill>
        </dxf>
        <dxf>
          <font>
            <sz val="10"/>
            <name val="Calibri Light"/>
            <family val="2"/>
            <scheme val="none"/>
          </font>
          <border>
            <left style="thin">
              <color auto="1"/>
            </left>
            <right style="thin">
              <color auto="1"/>
            </right>
            <top style="thin">
              <color auto="1"/>
            </top>
            <bottom style="thin">
              <color auto="1"/>
            </bottom>
          </border>
        </dxf>
        <dxf>
          <font>
            <sz val="10"/>
            <name val="Calibri Light"/>
            <family val="2"/>
            <scheme val="none"/>
          </font>
        </dxf>
        <dxf>
          <font>
            <sz val="10"/>
            <color theme="0"/>
            <name val="Calibri Light"/>
            <family val="2"/>
            <scheme val="none"/>
          </font>
          <fill>
            <patternFill>
              <bgColor theme="1"/>
            </patternFill>
          </fill>
        </dxf>
        <dxf>
          <font>
            <sz val="10"/>
            <name val="Calibri Light"/>
            <family val="2"/>
            <scheme val="none"/>
          </font>
        </dxf>
        <dxf>
          <font>
            <sz val="10"/>
            <color auto="1"/>
            <name val="Calibri Light"/>
            <family val="2"/>
            <scheme val="none"/>
          </font>
          <fill>
            <patternFill>
              <bgColor theme="0" tint="-0.14996795556505021"/>
            </patternFill>
          </fill>
        </dxf>
        <dxf>
          <font>
            <b/>
            <i val="0"/>
            <sz val="9"/>
            <color theme="0"/>
            <name val="Calibri Light"/>
            <family val="2"/>
            <scheme val="none"/>
          </font>
          <fill>
            <patternFill>
              <bgColor theme="0" tint="-0.34998626667073579"/>
            </patternFill>
          </fill>
        </dxf>
        <dxf>
          <font>
            <sz val="10"/>
            <color theme="0" tint="-0.499984740745262"/>
            <name val="Calibri Light"/>
            <family val="2"/>
            <scheme val="none"/>
          </font>
          <border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</border>
        </dxf>
        <dxf>
          <font>
            <sz val="10"/>
            <color theme="1"/>
            <name val="Calibri Light"/>
            <family val="2"/>
            <scheme val="none"/>
          </font>
          <fill>
            <patternFill>
              <bgColor theme="0" tint="-0.14996795556505021"/>
            </patternFill>
          </fill>
        </dxf>
        <dxf>
          <font>
            <sz val="10"/>
            <name val="Calibri Light"/>
            <family val="2"/>
            <scheme val="none"/>
          </font>
          <border>
            <left style="thin">
              <color auto="1"/>
            </left>
            <right style="thin">
              <color auto="1"/>
            </right>
            <top style="thin">
              <color auto="1"/>
            </top>
            <bottom style="thin">
              <color auto="1"/>
            </bottom>
          </border>
        </dxf>
        <dxf>
          <font>
            <sz val="10"/>
            <name val="Calibri Light"/>
            <family val="2"/>
            <scheme val="none"/>
          </font>
        </dxf>
        <dxf>
          <font>
            <sz val="10"/>
            <color theme="0"/>
            <name val="Calibri Light"/>
            <family val="2"/>
            <scheme val="none"/>
          </font>
          <fill>
            <patternFill>
              <bgColor theme="1"/>
            </patternFill>
          </fill>
        </dxf>
        <dxf>
          <font>
            <sz val="10"/>
            <name val="Calibri Light"/>
            <family val="2"/>
            <scheme val="none"/>
          </font>
        </dxf>
        <dxf>
          <font>
            <sz val="10"/>
            <color auto="1"/>
            <name val="Calibri Light"/>
            <family val="2"/>
            <scheme val="none"/>
          </font>
          <fill>
            <patternFill>
              <bgColor theme="0" tint="-0.14996795556505021"/>
            </patternFill>
          </fill>
        </dxf>
        <dxf>
          <font>
            <b/>
            <i val="0"/>
            <sz val="12"/>
            <color theme="1"/>
            <name val="Calibri"/>
            <family val="2"/>
            <scheme val="none"/>
          </font>
          <fill>
            <patternFill>
              <bgColor rgb="FF9ED318"/>
            </patternFill>
          </fill>
        </dxf>
        <dxf>
          <font>
            <sz val="10"/>
            <color theme="0" tint="-0.499984740745262"/>
            <name val="Calibri Light"/>
            <family val="2"/>
            <scheme val="none"/>
          </font>
          <border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</border>
        </dxf>
        <dxf>
          <font>
            <sz val="10"/>
            <color theme="1"/>
            <name val="Calibri Light"/>
            <family val="2"/>
            <scheme val="none"/>
          </font>
          <fill>
            <patternFill>
              <bgColor theme="0" tint="-0.14996795556505021"/>
            </patternFill>
          </fill>
        </dxf>
        <dxf>
          <font>
            <sz val="10"/>
            <name val="Calibri Light"/>
            <family val="2"/>
            <scheme val="none"/>
          </font>
          <border>
            <left style="thin">
              <color auto="1"/>
            </left>
            <right style="thin">
              <color auto="1"/>
            </right>
            <top style="thin">
              <color auto="1"/>
            </top>
            <bottom style="thin">
              <color auto="1"/>
            </bottom>
          </border>
        </dxf>
        <dxf>
          <font>
            <sz val="10"/>
            <name val="Calibri Light"/>
            <family val="2"/>
            <scheme val="none"/>
          </font>
        </dxf>
        <dxf>
          <font>
            <sz val="10"/>
            <color theme="0"/>
            <name val="Calibri Light"/>
            <family val="2"/>
            <scheme val="none"/>
          </font>
          <fill>
            <patternFill>
              <bgColor theme="1"/>
            </patternFill>
          </fill>
        </dxf>
        <dxf>
          <font>
            <sz val="10"/>
            <name val="Calibri Light"/>
            <family val="2"/>
            <scheme val="none"/>
          </font>
        </dxf>
        <dxf>
          <font>
            <sz val="10"/>
            <color auto="1"/>
            <name val="Calibri Light"/>
            <family val="2"/>
            <scheme val="none"/>
          </font>
          <fill>
            <patternFill>
              <bgColor theme="0" tint="-0.14996795556505021"/>
            </patternFill>
          </fill>
        </dxf>
        <dxf>
          <font>
            <b/>
            <i val="0"/>
            <sz val="9"/>
            <color theme="0"/>
            <name val="Calibri Light"/>
            <family val="2"/>
            <scheme val="none"/>
          </font>
          <fill>
            <patternFill>
              <bgColor theme="3"/>
            </patternFill>
          </fill>
        </dxf>
        <dxf>
          <font>
            <sz val="10"/>
            <color theme="0" tint="-0.499984740745262"/>
            <name val="Calibri Light"/>
            <family val="2"/>
            <scheme val="none"/>
          </font>
          <border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</border>
        </dxf>
        <dxf>
          <font>
            <sz val="10"/>
            <color theme="1"/>
            <name val="Calibri Light"/>
            <family val="2"/>
            <scheme val="none"/>
          </font>
          <fill>
            <patternFill>
              <bgColor theme="0" tint="-0.14996795556505021"/>
            </patternFill>
          </fill>
        </dxf>
        <dxf>
          <font>
            <sz val="10"/>
            <name val="Calibri Light"/>
            <family val="2"/>
            <scheme val="none"/>
          </font>
          <border>
            <left style="thin">
              <color auto="1"/>
            </left>
            <right style="thin">
              <color auto="1"/>
            </right>
            <top style="thin">
              <color auto="1"/>
            </top>
            <bottom style="thin">
              <color auto="1"/>
            </bottom>
          </border>
        </dxf>
        <dxf>
          <font>
            <sz val="10"/>
            <name val="Calibri Light"/>
            <family val="2"/>
            <scheme val="none"/>
          </font>
        </dxf>
        <dxf>
          <font>
            <b/>
            <i val="0"/>
            <sz val="10"/>
            <color rgb="FF7FFF00"/>
            <name val="Calibri Light"/>
            <family val="2"/>
            <scheme val="none"/>
          </font>
          <fill>
            <patternFill>
              <bgColor theme="1"/>
            </patternFill>
          </fill>
        </dxf>
        <dxf>
          <font>
            <sz val="10"/>
            <name val="Calibri Light"/>
            <family val="2"/>
            <scheme val="none"/>
          </font>
        </dxf>
        <dxf>
          <font>
            <sz val="10"/>
            <color auto="1"/>
            <name val="Calibri Light"/>
            <family val="2"/>
            <scheme val="none"/>
          </font>
          <fill>
            <patternFill>
              <bgColor theme="0" tint="-0.14996795556505021"/>
            </patternFill>
          </fill>
        </dxf>
        <dxf>
          <font>
            <b/>
            <i val="0"/>
            <sz val="9"/>
            <color theme="0"/>
            <name val="Calibri Light"/>
            <family val="2"/>
            <scheme val="none"/>
          </font>
          <fill>
            <patternFill>
              <bgColor theme="1"/>
            </patternFill>
          </fill>
        </dxf>
        <dxf>
          <font>
            <sz val="10"/>
            <color theme="0" tint="-0.499984740745262"/>
            <name val="Calibri Light"/>
            <family val="2"/>
            <scheme val="none"/>
          </font>
          <border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</border>
        </dxf>
        <dxf>
          <font>
            <sz val="10"/>
            <color theme="1"/>
            <name val="Calibri Light"/>
            <family val="2"/>
            <scheme val="none"/>
          </font>
          <fill>
            <patternFill>
              <bgColor theme="0" tint="-0.14996795556505021"/>
            </patternFill>
          </fill>
        </dxf>
      </x14:dxfs>
    </ext>
    <ext xmlns:x14="http://schemas.microsoft.com/office/spreadsheetml/2009/9/main" uri="{EB79DEF2-80B8-43e5-95BD-54CBDDF9020C}">
      <x14:slicerStyles defaultSlicerStyle="SlicerStyleLight1">
        <x14:slicerStyle name="Slicer Style 1">
          <x14:slicerStyleElements>
            <x14:slicerStyleElement type="unselectedItemWithData" dxfId="39"/>
            <x14:slicerStyleElement type="unselectedItemWithNoData" dxfId="38"/>
            <x14:slicerStyleElement type="selectedItemWithData" dxfId="37"/>
            <x14:slicerStyleElement type="selectedItemWithNoData" dxfId="36"/>
            <x14:slicerStyleElement type="hoveredUnselectedItemWithData" dxfId="35"/>
            <x14:slicerStyleElement type="hoveredSelectedItemWithData" dxfId="34"/>
            <x14:slicerStyleElement type="hoveredUnselectedItemWithNoData" dxfId="33"/>
            <x14:slicerStyleElement type="hoveredSelectedItemWithNoData" dxfId="32"/>
          </x14:slicerStyleElements>
        </x14:slicerStyle>
        <x14:slicerStyle name="Slicer Style 1 3">
          <x14:slicerStyleElements>
            <x14:slicerStyleElement type="unselectedItemWithData" dxfId="31"/>
            <x14:slicerStyleElement type="unselectedItemWithNoData" dxfId="30"/>
            <x14:slicerStyleElement type="selectedItemWithData" dxfId="29"/>
            <x14:slicerStyleElement type="selectedItemWithNoData" dxfId="28"/>
            <x14:slicerStyleElement type="hoveredUnselectedItemWithData" dxfId="27"/>
            <x14:slicerStyleElement type="hoveredSelectedItemWithData" dxfId="26"/>
            <x14:slicerStyleElement type="hoveredUnselectedItemWithNoData" dxfId="25"/>
            <x14:slicerStyleElement type="hoveredSelectedItemWithNoData" dxfId="24"/>
          </x14:slicerStyleElements>
        </x14:slicerStyle>
        <x14:slicerStyle name="YES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  <x14:slicerStyle name="מקצוע לימוד">
          <x14:slicerStyleElements>
            <x14:slicerStyleElement type="unselectedItemWithData" dxfId="15"/>
            <x14:slicerStyleElement type="unselectedItemWithNoData" dxfId="14"/>
            <x14:slicerStyleElement type="selectedItemWithData" dxfId="13"/>
            <x14:slicerStyleElement type="selectedItemWithNoData" dxfId="12"/>
            <x14:slicerStyleElement type="hoveredUnselectedItemWithData" dxfId="11"/>
            <x14:slicerStyleElement type="hoveredSelectedItemWithData" dxfId="10"/>
            <x14:slicerStyleElement type="hoveredUnselectedItemWithNoData" dxfId="9"/>
            <x14:slicerStyleElement type="hoveredSelectedItemWithNoData" dxfId="8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microsoft.com/office/2007/relationships/slicerCache" Target="slicerCaches/slicerCache2.xml"/><Relationship Id="rId7" Type="http://schemas.openxmlformats.org/officeDocument/2006/relationships/styles" Target="styles.xml"/><Relationship Id="rId2" Type="http://schemas.microsoft.com/office/2007/relationships/slicerCache" Target="slicerCaches/slicerCache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microsoft.com/office/2007/relationships/slicerCache" Target="slicerCaches/slicerCache4.xml"/><Relationship Id="rId10" Type="http://schemas.openxmlformats.org/officeDocument/2006/relationships/customXml" Target="../customXml/item1.xml"/><Relationship Id="rId4" Type="http://schemas.microsoft.com/office/2007/relationships/slicerCache" Target="slicerCaches/slicerCache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27200</xdr:colOff>
      <xdr:row>1</xdr:row>
      <xdr:rowOff>96288</xdr:rowOff>
    </xdr:from>
    <xdr:to>
      <xdr:col>3</xdr:col>
      <xdr:colOff>38100</xdr:colOff>
      <xdr:row>8</xdr:row>
      <xdr:rowOff>109488</xdr:rowOff>
    </xdr:to>
    <mc:AlternateContent xmlns:mc="http://schemas.openxmlformats.org/markup-compatibility/2006">
      <mc:Choice xmlns:sle15="http://schemas.microsoft.com/office/drawing/2012/slicer" Requires="sle15">
        <xdr:graphicFrame macro="">
          <xdr:nvGraphicFramePr>
            <xdr:cNvPr id="10" name="תחום לימוד 1">
              <a:extLst>
                <a:ext uri="{FF2B5EF4-FFF2-40B4-BE49-F238E27FC236}">
                  <a16:creationId xmlns:a16="http://schemas.microsoft.com/office/drawing/2014/main" id="{0EFD2A53-6F15-4513-A810-1705857B312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תחום לימוד 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019732850" y="248688"/>
              <a:ext cx="2519150" cy="108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he-IL" sz="1100"/>
                <a:t>צורה זו מייצגת כלי פריסה של טבלה. כלי פריסה של טבלה אינם נתמכים בגירסה זו של Excel.
אם הצורה השתנתה בגירסה קודמת של Excel, או אם חוברת העבודה נשמרה ב- Excel 2007 או בגירסה קודמת, לא ניתן להשתמש בכלי הפריסה.</a:t>
              </a:r>
            </a:p>
          </xdr:txBody>
        </xdr:sp>
      </mc:Fallback>
    </mc:AlternateContent>
    <xdr:clientData/>
  </xdr:twoCellAnchor>
  <xdr:twoCellAnchor editAs="absolute">
    <xdr:from>
      <xdr:col>18</xdr:col>
      <xdr:colOff>51120</xdr:colOff>
      <xdr:row>1</xdr:row>
      <xdr:rowOff>96288</xdr:rowOff>
    </xdr:from>
    <xdr:to>
      <xdr:col>19</xdr:col>
      <xdr:colOff>541020</xdr:colOff>
      <xdr:row>8</xdr:row>
      <xdr:rowOff>99060</xdr:rowOff>
    </xdr:to>
    <mc:AlternateContent xmlns:mc="http://schemas.openxmlformats.org/markup-compatibility/2006">
      <mc:Choice xmlns:sle15="http://schemas.microsoft.com/office/drawing/2012/slicer" Requires="sle15">
        <xdr:graphicFrame macro="">
          <xdr:nvGraphicFramePr>
            <xdr:cNvPr id="11" name="TOP 11">
              <a:extLst>
                <a:ext uri="{FF2B5EF4-FFF2-40B4-BE49-F238E27FC236}">
                  <a16:creationId xmlns:a16="http://schemas.microsoft.com/office/drawing/2014/main" id="{6CD1BFA5-0A8B-4BE3-88ED-28CDA89DD06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OP 1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014759530" y="248688"/>
              <a:ext cx="1150300" cy="106957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he-IL" sz="1100"/>
                <a:t>צורה זו מייצגת כלי פריסה של טבלה. כלי פריסה של טבלה אינם נתמכים בגירסה זו של Excel.
אם הצורה השתנתה בגירסה קודמת של Excel, או אם חוברת העבודה נשמרה ב- Excel 2007 או בגירסה קודמת, לא ניתן להשתמש בכלי הפריסה.</a:t>
              </a:r>
            </a:p>
          </xdr:txBody>
        </xdr:sp>
      </mc:Fallback>
    </mc:AlternateContent>
    <xdr:clientData/>
  </xdr:twoCellAnchor>
  <xdr:twoCellAnchor editAs="absolute">
    <xdr:from>
      <xdr:col>3</xdr:col>
      <xdr:colOff>456074</xdr:colOff>
      <xdr:row>1</xdr:row>
      <xdr:rowOff>96288</xdr:rowOff>
    </xdr:from>
    <xdr:to>
      <xdr:col>13</xdr:col>
      <xdr:colOff>348334</xdr:colOff>
      <xdr:row>8</xdr:row>
      <xdr:rowOff>109488</xdr:rowOff>
    </xdr:to>
    <mc:AlternateContent xmlns:mc="http://schemas.openxmlformats.org/markup-compatibility/2006">
      <mc:Choice xmlns:sle15="http://schemas.microsoft.com/office/drawing/2012/slicer" Requires="sle15">
        <xdr:graphicFrame macro="">
          <xdr:nvGraphicFramePr>
            <xdr:cNvPr id="12" name="שנה 1">
              <a:extLst>
                <a:ext uri="{FF2B5EF4-FFF2-40B4-BE49-F238E27FC236}">
                  <a16:creationId xmlns:a16="http://schemas.microsoft.com/office/drawing/2014/main" id="{1C4023CC-008D-4A53-BAAA-3CF5EA7329D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שנה 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017898616" y="248688"/>
              <a:ext cx="1416260" cy="108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he-IL" sz="1100"/>
                <a:t>צורה זו מייצגת כלי פריסה של טבלה. כלי פריסה של טבלה אינם נתמכים בגירסה זו של Excel.
אם הצורה השתנתה בגירסה קודמת של Excel, או אם חוברת העבודה נשמרה ב- Excel 2007 או בגירסה קודמת, לא ניתן להשתמש בכלי הפריסה.</a:t>
              </a:r>
            </a:p>
          </xdr:txBody>
        </xdr:sp>
      </mc:Fallback>
    </mc:AlternateContent>
    <xdr:clientData/>
  </xdr:twoCellAnchor>
  <xdr:twoCellAnchor editAs="absolute">
    <xdr:from>
      <xdr:col>14</xdr:col>
      <xdr:colOff>4307</xdr:colOff>
      <xdr:row>1</xdr:row>
      <xdr:rowOff>96288</xdr:rowOff>
    </xdr:from>
    <xdr:to>
      <xdr:col>15</xdr:col>
      <xdr:colOff>395147</xdr:colOff>
      <xdr:row>8</xdr:row>
      <xdr:rowOff>67740</xdr:rowOff>
    </xdr:to>
    <mc:AlternateContent xmlns:mc="http://schemas.openxmlformats.org/markup-compatibility/2006">
      <mc:Choice xmlns:sle15="http://schemas.microsoft.com/office/drawing/2012/slicer" Requires="sle15">
        <xdr:graphicFrame macro="">
          <xdr:nvGraphicFramePr>
            <xdr:cNvPr id="13" name="האם תואר 2">
              <a:extLst>
                <a:ext uri="{FF2B5EF4-FFF2-40B4-BE49-F238E27FC236}">
                  <a16:creationId xmlns:a16="http://schemas.microsoft.com/office/drawing/2014/main" id="{828923D9-0C4E-4FB0-8594-3955BC77BCC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האם תואר 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016327803" y="248688"/>
              <a:ext cx="1152840" cy="103825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he-IL" sz="1100"/>
                <a:t>צורה זו מייצגת כלי פריסה של טבלה. כלי פריסה של טבלה אינם נתמכים בגירסה זו של Excel.
אם הצורה השתנתה בגירסה קודמת של Excel, או אם חוברת העבודה נשמרה ב- Excel 2007 או בגירסה קודמת, לא ניתן להשתמש בכלי הפריסה.</a:t>
              </a:r>
            </a:p>
          </xdr:txBody>
        </xdr:sp>
      </mc:Fallback>
    </mc:AlternateContent>
    <xdr:clientData/>
  </xdr:twoCellAnchor>
  <xdr:twoCellAnchor>
    <xdr:from>
      <xdr:col>1</xdr:col>
      <xdr:colOff>30480</xdr:colOff>
      <xdr:row>1</xdr:row>
      <xdr:rowOff>96288</xdr:rowOff>
    </xdr:from>
    <xdr:to>
      <xdr:col>1</xdr:col>
      <xdr:colOff>1760220</xdr:colOff>
      <xdr:row>8</xdr:row>
      <xdr:rowOff>109488</xdr:rowOff>
    </xdr:to>
    <xdr:sp macro="" textlink="">
      <xdr:nvSpPr>
        <xdr:cNvPr id="4" name="מלבן 3">
          <a:extLst>
            <a:ext uri="{FF2B5EF4-FFF2-40B4-BE49-F238E27FC236}">
              <a16:creationId xmlns:a16="http://schemas.microsoft.com/office/drawing/2014/main" id="{7ABC9EDC-DC2B-6AB0-551D-C04EBF066395}"/>
            </a:ext>
          </a:extLst>
        </xdr:cNvPr>
        <xdr:cNvSpPr/>
      </xdr:nvSpPr>
      <xdr:spPr>
        <a:xfrm>
          <a:off x="10981044840" y="248688"/>
          <a:ext cx="1729740" cy="1080000"/>
        </a:xfrm>
        <a:prstGeom prst="rect">
          <a:avLst/>
        </a:prstGeom>
        <a:solidFill>
          <a:schemeClr val="bg1">
            <a:lumMod val="95000"/>
          </a:schemeClr>
        </a:solidFill>
        <a:ln w="6350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 editAs="oneCell">
    <xdr:from>
      <xdr:col>1</xdr:col>
      <xdr:colOff>68579</xdr:colOff>
      <xdr:row>3</xdr:row>
      <xdr:rowOff>45722</xdr:rowOff>
    </xdr:from>
    <xdr:to>
      <xdr:col>1</xdr:col>
      <xdr:colOff>1760219</xdr:colOff>
      <xdr:row>7</xdr:row>
      <xdr:rowOff>2</xdr:rowOff>
    </xdr:to>
    <xdr:pic>
      <xdr:nvPicPr>
        <xdr:cNvPr id="5" name="תמונה 4">
          <a:extLst>
            <a:ext uri="{FF2B5EF4-FFF2-40B4-BE49-F238E27FC236}">
              <a16:creationId xmlns:a16="http://schemas.microsoft.com/office/drawing/2014/main" id="{69F7B4C8-A0FA-2C31-C216-9F84FA182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81044841" y="502922"/>
          <a:ext cx="1691640" cy="563880"/>
        </a:xfrm>
        <a:prstGeom prst="rect">
          <a:avLst/>
        </a:prstGeom>
      </xdr:spPr>
    </xdr:pic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תחום_לימוד1" xr10:uid="{537DC5B9-1AB1-479C-BB62-16A89FE6ECFE}" sourceName="תחום לימוד">
  <extLst>
    <x:ext xmlns:x15="http://schemas.microsoft.com/office/spreadsheetml/2010/11/main" uri="{2F2917AC-EB37-4324-AD4E-5DD8C200BD13}">
      <x15:tableSlicerCache tableId="5" column="11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TOP_101" xr10:uid="{14115280-4BD5-4AED-B4FE-367C39E54561}" sourceName="TOP 10">
  <extLst>
    <x:ext xmlns:x15="http://schemas.microsoft.com/office/spreadsheetml/2010/11/main" uri="{2F2917AC-EB37-4324-AD4E-5DD8C200BD13}">
      <x15:tableSlicerCache tableId="5" column="16"/>
    </x:ext>
    <x:ext xmlns:x15="http://schemas.microsoft.com/office/spreadsheetml/2010/11/main" uri="{470722E0-AACD-4C17-9CDC-17EF765DBC7E}">
      <x15:slicerCacheHideItemsWithNoData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שנה1" xr10:uid="{226C8E8F-8F58-413D-828C-FFF3BF10433B}" sourceName="שנה">
  <extLst>
    <x:ext xmlns:x15="http://schemas.microsoft.com/office/spreadsheetml/2010/11/main" uri="{2F2917AC-EB37-4324-AD4E-5DD8C200BD13}">
      <x15:tableSlicerCache tableId="5" column="10" sortOrder="descending"/>
    </x:ext>
  </extLst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האם_תואר_11" xr10:uid="{5C9B797D-79B2-42DC-A33B-2AF999ECC3AF}" sourceName="האם תואר 1">
  <extLst>
    <x:ext xmlns:x15="http://schemas.microsoft.com/office/spreadsheetml/2010/11/main" uri="{2F2917AC-EB37-4324-AD4E-5DD8C200BD13}">
      <x15:tableSlicerCache tableId="5" column="17"/>
    </x:ex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תחום לימוד 1" xr10:uid="{EA466896-1361-406D-9823-28627C749F54}" cache="Slicer_תחום_לימוד1" caption="תחום לימוד" startItem="7" style="YES" rowHeight="360000"/>
  <slicer name="TOP 11" xr10:uid="{87434A9C-B277-47EC-8385-62EF29D755B1}" cache="Slicer_TOP_101" caption="TOP 10" style="YES" rowHeight="360000"/>
  <slicer name="שנה 1" xr10:uid="{89D9917E-892B-4AC0-BF47-71EF3A88451B}" cache="Slicer_שנה1" caption="שנה" style="YES" rowHeight="360000"/>
  <slicer name="האם תואר 2" xr10:uid="{30BC8B67-BB96-4C01-AF4A-A01710BBE6D1}" cache="Slicer_האם_תואר_11" caption="תואר 1" style="YES" rowHeight="3960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C70CCAD-D436-43D4-93A9-8B05C326366C}" name="טבלה14" displayName="טבלה14" ref="B12:T2767" totalsRowCount="1" headerRowDxfId="42" dataDxfId="41" totalsRowDxfId="40">
  <autoFilter ref="B12:T2766" xr:uid="{6C70CCAD-D436-43D4-93A9-8B05C326366C}">
    <filterColumn colId="1">
      <filters>
        <filter val="מתמטיקה, סטטיסטיקה ומדעי המחשב"/>
      </filters>
    </filterColumn>
    <filterColumn colId="9">
      <filters>
        <filter val="YES"/>
      </filters>
    </filterColumn>
    <filterColumn colId="10">
      <filters>
        <filter val="YES"/>
      </filters>
    </filterColumn>
  </autoFilter>
  <tableColumns count="19">
    <tableColumn id="1" xr3:uid="{9ECFE876-CD95-49C5-B4E2-6DCF9EE930CD}" name="מקצוע לימוד" dataDxfId="39" totalsRowDxfId="38"/>
    <tableColumn id="11" xr3:uid="{07F9C689-0F38-4820-8297-CE567E9B78DA}" name="תחום לימוד" totalsRowLabel="סה&quot;כ" dataDxfId="37" totalsRowDxfId="36"/>
    <tableColumn id="10" xr3:uid="{C5EECA29-D170-4B8A-AD2A-3B7A752D8171}" name="שנה" dataDxfId="35" totalsRowDxfId="34"/>
    <tableColumn id="2" xr3:uid="{87579DE8-2268-4F79-9D0E-8A228D4ABE93}" name="מספר סטודנטים בתואר 1" totalsRowFunction="sum" dataDxfId="33" totalsRowDxfId="32"/>
    <tableColumn id="3" xr3:uid="{42A44413-C920-4B3D-BF03-609606E97FF6}" name="נשים תואר 1" totalsRowFunction="sum" dataDxfId="31" totalsRowDxfId="30"/>
    <tableColumn id="6" xr3:uid="{60AF3C74-2B1C-48B4-85E2-94F0E204B3AE}" name="תואר 2" totalsRowFunction="sum" dataDxfId="29" totalsRowDxfId="28"/>
    <tableColumn id="7" xr3:uid="{E329355C-013D-46E8-9195-C04C1D41F04E}" name="נשים תואר 2" dataDxfId="27" totalsRowDxfId="26"/>
    <tableColumn id="8" xr3:uid="{B6371770-E598-45CD-B5BD-AA4AB654A3E5}" name="תואר 3" totalsRowFunction="sum" dataDxfId="25" totalsRowDxfId="24"/>
    <tableColumn id="9" xr3:uid="{AB72593B-DA09-44D8-885A-8537002B2760}" name="נשים תואר 3" dataDxfId="23" totalsRowDxfId="22"/>
    <tableColumn id="16" xr3:uid="{77DD2562-4649-44A6-8C09-46BF4E9361D6}" name="TOP 10" dataDxfId="21" totalsRowDxfId="20"/>
    <tableColumn id="17" xr3:uid="{126C024B-FB4F-4456-A79C-9172D7DAF8F1}" name="האם תואר 1" dataDxfId="19" totalsRowDxfId="18"/>
    <tableColumn id="23" xr3:uid="{2EEDEE7B-3922-4BA4-B70F-6366360FCA5A}" name="מעל 500 סטודנטים בתואר 1" dataDxfId="17" totalsRowDxfId="16">
      <calculatedColumnFormula>IF(טבלה14[[#This Row],[מספר סטודנטים בתואר 1]]&gt;500,"yes","no")</calculatedColumnFormula>
    </tableColumn>
    <tableColumn id="4" xr3:uid="{C6D3851A-3EA0-4F1E-9D86-271CF9712EAE}" name="אחוז סטודנטים בתואר 1" dataDxfId="15" totalsRowDxfId="14">
      <calculatedColumnFormula>טבלה14[[#This Row],[מספר סטודנטים בתואר 1]]/SUBTOTAL(109,טבלה14[מספר סטודנטים בתואר 1])</calculatedColumnFormula>
    </tableColumn>
    <tableColumn id="27" xr3:uid="{BC08596C-03D7-49BA-B207-A3536C6474D2}" name="אחוז גברים" totalsRowFunction="average" dataDxfId="13" totalsRowDxfId="12" dataCellStyle="Percent">
      <calculatedColumnFormula>IFERROR(((טבלה14[[#This Row],[מספר סטודנטים בתואר 1]]-טבלה14[[#This Row],[נשים תואר 1]])/טבלה14[[#This Row],[מספר סטודנטים בתואר 1]]),"")</calculatedColumnFormula>
    </tableColumn>
    <tableColumn id="26" xr3:uid="{B1EF5953-0EDC-4D8B-9811-A9F9A1C15560}" name="אחוז נשים" totalsRowFunction="average" dataDxfId="11" totalsRowDxfId="10">
      <calculatedColumnFormula>IFERROR(טבלה14[[#This Row],[נשים תואר 1]]/טבלה14[[#This Row],[מספר סטודנטים בתואר 1]],"")</calculatedColumnFormula>
    </tableColumn>
    <tableColumn id="24" xr3:uid="{38A8EC93-6CF3-47E3-BB38-6B63FD7966DF}" name="מעל 70% נשים" dataDxfId="9" totalsRowDxfId="8">
      <calculatedColumnFormula>IF(טבלה14[[#This Row],[מספר סטודנטים בתואר 1]]&gt;0,IF(טבלה14[[#This Row],[נשים תואר 1]]/טבלה14[[#This Row],[מספר סטודנטים בתואר 1]]&gt;0.7,"yes","no"),"")</calculatedColumnFormula>
    </tableColumn>
    <tableColumn id="25" xr3:uid="{824E85B2-F677-417B-979E-A19FE3A99EAC}" name="מתחת ל-30% נשים" dataDxfId="7" totalsRowDxfId="6">
      <calculatedColumnFormula>IF(טבלה14[[#This Row],[מספר סטודנטים בתואר 1]]&gt;0,IF(טבלה14[[#This Row],[נשים תואר 1]]/טבלה14[[#This Row],[מספר סטודנטים בתואר 1]]&lt;0.3,"yes","no"),"")</calculatedColumnFormula>
    </tableColumn>
    <tableColumn id="5" xr3:uid="{E3BF6BB8-08E9-47FE-AC50-B2576FD87825}" name=" שינוי בדירוג מ-2007" dataDxfId="5" totalsRowDxfId="4">
      <calculatedColumnFormula>SUMIFS(T:T,D:D,"2007/08",B:B,B13)-טבלה14[[#This Row],[דירוג]]</calculatedColumnFormula>
    </tableColumn>
    <tableColumn id="14" xr3:uid="{7CE12227-6A2A-4500-80C9-57349DD928E3}" name="דירוג" dataDxfId="3" totalsRowDxfId="2"/>
  </tableColumns>
  <tableStyleInfo name="table nice looking" showFirstColumn="1" showLastColumn="1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69F1F-51A2-4D1C-AED0-9BA1F1998238}">
  <sheetPr>
    <tabColor theme="1"/>
  </sheetPr>
  <dimension ref="B12:T2769"/>
  <sheetViews>
    <sheetView showGridLines="0" rightToLeft="1" tabSelected="1" topLeftCell="A3" zoomScale="120" zoomScaleNormal="120" workbookViewId="0">
      <selection activeCell="V666" sqref="V666"/>
    </sheetView>
  </sheetViews>
  <sheetFormatPr defaultColWidth="8.796875" defaultRowHeight="12" x14ac:dyDescent="0.25"/>
  <cols>
    <col min="1" max="1" width="1.69921875" style="1" customWidth="1"/>
    <col min="2" max="2" width="27.3984375" style="2" customWidth="1"/>
    <col min="3" max="3" width="32.8984375" style="2" customWidth="1"/>
    <col min="4" max="5" width="10" style="3" customWidth="1"/>
    <col min="6" max="10" width="10" style="3" hidden="1" customWidth="1"/>
    <col min="11" max="13" width="10" style="4" hidden="1" customWidth="1"/>
    <col min="14" max="16" width="10" style="4" customWidth="1"/>
    <col min="17" max="18" width="10" style="4" hidden="1" customWidth="1"/>
    <col min="19" max="19" width="8.69921875" style="4" customWidth="1"/>
    <col min="20" max="20" width="9.09765625" style="4" customWidth="1"/>
    <col min="21" max="16384" width="8.796875" style="1"/>
  </cols>
  <sheetData>
    <row r="12" spans="2:20" s="6" customFormat="1" ht="56.4" customHeight="1" x14ac:dyDescent="0.3">
      <c r="B12" s="5" t="s">
        <v>0</v>
      </c>
      <c r="C12" s="5" t="s">
        <v>1</v>
      </c>
      <c r="D12" s="5" t="s">
        <v>2</v>
      </c>
      <c r="E12" s="5" t="s">
        <v>290</v>
      </c>
      <c r="F12" s="5" t="s">
        <v>3</v>
      </c>
      <c r="G12" s="5" t="s">
        <v>4</v>
      </c>
      <c r="H12" s="5" t="s">
        <v>5</v>
      </c>
      <c r="I12" s="5" t="s">
        <v>6</v>
      </c>
      <c r="J12" s="5" t="s">
        <v>7</v>
      </c>
      <c r="K12" s="5" t="s">
        <v>8</v>
      </c>
      <c r="L12" s="5" t="s">
        <v>9</v>
      </c>
      <c r="M12" s="5" t="s">
        <v>10</v>
      </c>
      <c r="N12" s="5" t="s">
        <v>291</v>
      </c>
      <c r="O12" s="5" t="s">
        <v>288</v>
      </c>
      <c r="P12" s="5" t="s">
        <v>289</v>
      </c>
      <c r="Q12" s="5" t="s">
        <v>11</v>
      </c>
      <c r="R12" s="5" t="s">
        <v>12</v>
      </c>
      <c r="S12" s="5" t="s">
        <v>13</v>
      </c>
      <c r="T12" s="5" t="s">
        <v>14</v>
      </c>
    </row>
    <row r="13" spans="2:20" s="6" customFormat="1" ht="13.8" hidden="1" x14ac:dyDescent="0.3">
      <c r="B13" s="7" t="s">
        <v>15</v>
      </c>
      <c r="C13" s="8" t="s">
        <v>16</v>
      </c>
      <c r="D13" s="9" t="s">
        <v>17</v>
      </c>
      <c r="E13" s="10">
        <v>605</v>
      </c>
      <c r="F13" s="10">
        <v>445</v>
      </c>
      <c r="G13" s="10"/>
      <c r="H13" s="10"/>
      <c r="I13" s="10">
        <v>7</v>
      </c>
      <c r="J13" s="10">
        <v>5</v>
      </c>
      <c r="K13" s="9"/>
      <c r="L13" s="9" t="s">
        <v>18</v>
      </c>
      <c r="M13" s="9" t="str">
        <f>IF(טבלה14[[#This Row],[מספר סטודנטים בתואר 1]]&gt;500,"yes","no")</f>
        <v>yes</v>
      </c>
      <c r="N13" s="12">
        <f>טבלה14[[#This Row],[מספר סטודנטים בתואר 1]]/SUBTOTAL(109,טבלה14[מספר סטודנטים בתואר 1])</f>
        <v>8.8003840167570953E-3</v>
      </c>
      <c r="O13" s="11">
        <f>IFERROR(((טבלה14[[#This Row],[מספר סטודנטים בתואר 1]]-טבלה14[[#This Row],[נשים תואר 1]])/טבלה14[[#This Row],[מספר סטודנטים בתואר 1]]),"")</f>
        <v>0.26446280991735538</v>
      </c>
      <c r="P13" s="11">
        <f>IFERROR(טבלה14[[#This Row],[נשים תואר 1]]/טבלה14[[#This Row],[מספר סטודנטים בתואר 1]],"")</f>
        <v>0.73553719008264462</v>
      </c>
      <c r="Q1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" s="13">
        <f>SUMIFS(T:T,D:D,"2007/08",B:B,B13)-טבלה14[[#This Row],[דירוג]]</f>
        <v>-27</v>
      </c>
      <c r="T13" s="9">
        <v>41</v>
      </c>
    </row>
    <row r="14" spans="2:20" s="6" customFormat="1" ht="13.8" hidden="1" x14ac:dyDescent="0.3">
      <c r="B14" s="7" t="s">
        <v>19</v>
      </c>
      <c r="C14" s="8" t="s">
        <v>20</v>
      </c>
      <c r="D14" s="10" t="s">
        <v>17</v>
      </c>
      <c r="E14" s="10">
        <v>606</v>
      </c>
      <c r="F14" s="10">
        <v>510</v>
      </c>
      <c r="G14" s="10">
        <v>5</v>
      </c>
      <c r="H14" s="10">
        <v>4</v>
      </c>
      <c r="I14" s="10"/>
      <c r="J14" s="10" t="s">
        <v>21</v>
      </c>
      <c r="K14" s="9"/>
      <c r="L14" s="9" t="s">
        <v>18</v>
      </c>
      <c r="M14" s="9" t="str">
        <f>IF(טבלה14[[#This Row],[מספר סטודנטים בתואר 1]]&gt;500,"yes","no")</f>
        <v>yes</v>
      </c>
      <c r="N14" s="12">
        <f>טבלה14[[#This Row],[מספר סטודנטים בתואר 1]]/SUBTOTAL(109,טבלה14[מספר סטודנטים בתואר 1])</f>
        <v>8.8149301060409906E-3</v>
      </c>
      <c r="O14" s="11">
        <f>IFERROR(((טבלה14[[#This Row],[מספר סטודנטים בתואר 1]]-טבלה14[[#This Row],[נשים תואר 1]])/טבלה14[[#This Row],[מספר סטודנטים בתואר 1]]),"")</f>
        <v>0.15841584158415842</v>
      </c>
      <c r="P14" s="11">
        <f>IFERROR(טבלה14[[#This Row],[נשים תואר 1]]/טבלה14[[#This Row],[מספר סטודנטים בתואר 1]],"")</f>
        <v>0.84158415841584155</v>
      </c>
      <c r="Q1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" s="13">
        <f>SUMIFS(T:T,D:D,"2007/08",B:B,B14)-טבלה14[[#This Row],[דירוג]]</f>
        <v>-24</v>
      </c>
      <c r="T14" s="9">
        <v>40</v>
      </c>
    </row>
    <row r="15" spans="2:20" s="6" customFormat="1" ht="13.8" hidden="1" x14ac:dyDescent="0.3">
      <c r="B15" s="7" t="s">
        <v>15</v>
      </c>
      <c r="C15" s="8" t="s">
        <v>16</v>
      </c>
      <c r="D15" s="10" t="s">
        <v>22</v>
      </c>
      <c r="E15" s="10">
        <v>767</v>
      </c>
      <c r="F15" s="10">
        <v>573</v>
      </c>
      <c r="G15" s="10"/>
      <c r="H15" s="10"/>
      <c r="I15" s="10">
        <v>6</v>
      </c>
      <c r="J15" s="10">
        <v>5</v>
      </c>
      <c r="K15" s="9"/>
      <c r="L15" s="9" t="s">
        <v>18</v>
      </c>
      <c r="M15" s="9" t="str">
        <f>IF(טבלה14[[#This Row],[מספר סטודנטים בתואר 1]]&gt;500,"yes","no")</f>
        <v>yes</v>
      </c>
      <c r="N15" s="12">
        <f>טבלה14[[#This Row],[מספר סטודנטים בתואר 1]]/SUBTOTAL(109,טבלה14[מספר סטודנטים בתואר 1])</f>
        <v>1.1156850480748251E-2</v>
      </c>
      <c r="O15" s="11">
        <f>IFERROR(((טבלה14[[#This Row],[מספר סטודנטים בתואר 1]]-טבלה14[[#This Row],[נשים תואר 1]])/טבלה14[[#This Row],[מספר סטודנטים בתואר 1]]),"")</f>
        <v>0.25293350717079532</v>
      </c>
      <c r="P15" s="11">
        <f>IFERROR(טבלה14[[#This Row],[נשים תואר 1]]/טבלה14[[#This Row],[מספר סטודנטים בתואר 1]],"")</f>
        <v>0.74706649282920468</v>
      </c>
      <c r="Q1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" s="13">
        <f>SUMIFS(T:T,D:D,"2007/08",B:B,B15)-טבלה14[[#This Row],[דירוג]]</f>
        <v>-23</v>
      </c>
      <c r="T15" s="9">
        <v>37</v>
      </c>
    </row>
    <row r="16" spans="2:20" s="6" customFormat="1" ht="13.8" hidden="1" x14ac:dyDescent="0.3">
      <c r="B16" s="7" t="s">
        <v>19</v>
      </c>
      <c r="C16" s="8" t="s">
        <v>20</v>
      </c>
      <c r="D16" s="9" t="s">
        <v>22</v>
      </c>
      <c r="E16" s="10">
        <v>708</v>
      </c>
      <c r="F16" s="10">
        <v>618</v>
      </c>
      <c r="G16" s="10"/>
      <c r="H16" s="10"/>
      <c r="I16" s="10"/>
      <c r="J16" s="10" t="s">
        <v>21</v>
      </c>
      <c r="K16" s="9"/>
      <c r="L16" s="9" t="s">
        <v>18</v>
      </c>
      <c r="M16" s="9" t="str">
        <f>IF(טבלה14[[#This Row],[מספר סטודנטים בתואר 1]]&gt;500,"yes","no")</f>
        <v>yes</v>
      </c>
      <c r="N16" s="12">
        <f>טבלה14[[#This Row],[מספר סטודנטים בתואר 1]]/SUBTOTAL(109,טבלה14[מספר סטודנטים בתואר 1])</f>
        <v>1.0298631212998385E-2</v>
      </c>
      <c r="O16" s="11">
        <f>IFERROR(((טבלה14[[#This Row],[מספר סטודנטים בתואר 1]]-טבלה14[[#This Row],[נשים תואר 1]])/טבלה14[[#This Row],[מספר סטודנטים בתואר 1]]),"")</f>
        <v>0.1271186440677966</v>
      </c>
      <c r="P16" s="11">
        <f>IFERROR(טבלה14[[#This Row],[נשים תואר 1]]/טבלה14[[#This Row],[מספר סטודנטים בתואר 1]],"")</f>
        <v>0.8728813559322034</v>
      </c>
      <c r="Q1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" s="13">
        <f>SUMIFS(T:T,D:D,"2007/08",B:B,B16)-טבלה14[[#This Row],[דירוג]]</f>
        <v>-22</v>
      </c>
      <c r="T16" s="9">
        <v>38</v>
      </c>
    </row>
    <row r="17" spans="2:20" s="6" customFormat="1" ht="13.8" hidden="1" x14ac:dyDescent="0.3">
      <c r="B17" s="7" t="s">
        <v>19</v>
      </c>
      <c r="C17" s="8" t="s">
        <v>20</v>
      </c>
      <c r="D17" s="10" t="s">
        <v>23</v>
      </c>
      <c r="E17" s="10">
        <v>781</v>
      </c>
      <c r="F17" s="10">
        <v>684</v>
      </c>
      <c r="G17" s="10">
        <v>79</v>
      </c>
      <c r="H17" s="10">
        <v>56</v>
      </c>
      <c r="I17" s="10"/>
      <c r="J17" s="10" t="s">
        <v>21</v>
      </c>
      <c r="K17" s="9"/>
      <c r="L17" s="9" t="s">
        <v>18</v>
      </c>
      <c r="M17" s="9" t="str">
        <f>IF(טבלה14[[#This Row],[מספר סטודנטים בתואר 1]]&gt;500,"yes","no")</f>
        <v>yes</v>
      </c>
      <c r="N17" s="12">
        <f>טבלה14[[#This Row],[מספר סטודנטים בתואר 1]]/SUBTOTAL(109,טבלה14[מספר סטודנטים בתואר 1])</f>
        <v>1.1360495730722795E-2</v>
      </c>
      <c r="O17" s="11">
        <f>IFERROR(((טבלה14[[#This Row],[מספר סטודנטים בתואר 1]]-טבלה14[[#This Row],[נשים תואר 1]])/טבלה14[[#This Row],[מספר סטודנטים בתואר 1]]),"")</f>
        <v>0.12419974391805377</v>
      </c>
      <c r="P17" s="11">
        <f>IFERROR(טבלה14[[#This Row],[נשים תואר 1]]/טבלה14[[#This Row],[מספר סטודנטים בתואר 1]],"")</f>
        <v>0.87580025608194623</v>
      </c>
      <c r="Q1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" s="13">
        <f>SUMIFS(T:T,D:D,"2007/08",B:B,B17)-טבלה14[[#This Row],[דירוג]]</f>
        <v>-21</v>
      </c>
      <c r="T17" s="9">
        <v>37</v>
      </c>
    </row>
    <row r="18" spans="2:20" s="6" customFormat="1" ht="13.8" hidden="1" x14ac:dyDescent="0.3">
      <c r="B18" s="7" t="s">
        <v>24</v>
      </c>
      <c r="C18" s="8" t="s">
        <v>25</v>
      </c>
      <c r="D18" s="10" t="s">
        <v>26</v>
      </c>
      <c r="E18" s="10">
        <v>521</v>
      </c>
      <c r="F18" s="10">
        <v>255</v>
      </c>
      <c r="G18" s="10">
        <v>259</v>
      </c>
      <c r="H18" s="10">
        <v>115</v>
      </c>
      <c r="I18" s="10">
        <v>67</v>
      </c>
      <c r="J18" s="10">
        <v>22</v>
      </c>
      <c r="K18" s="9"/>
      <c r="L18" s="9" t="s">
        <v>18</v>
      </c>
      <c r="M18" s="9" t="str">
        <f>IF(טבלה14[[#This Row],[מספר סטודנטים בתואר 1]]&gt;500,"yes","no")</f>
        <v>yes</v>
      </c>
      <c r="N18" s="12">
        <f>טבלה14[[#This Row],[מספר סטודנטים בתואר 1]]/SUBTOTAL(109,טבלה14[מספר סטודנטים בתואר 1])</f>
        <v>7.5785125169098291E-3</v>
      </c>
      <c r="O18" s="11">
        <f>IFERROR(((טבלה14[[#This Row],[מספר סטודנטים בתואר 1]]-טבלה14[[#This Row],[נשים תואר 1]])/טבלה14[[#This Row],[מספר סטודנטים בתואר 1]]),"")</f>
        <v>0.51055662188099804</v>
      </c>
      <c r="P18" s="11">
        <f>IFERROR(טבלה14[[#This Row],[נשים תואר 1]]/טבלה14[[#This Row],[מספר סטודנטים בתואר 1]],"")</f>
        <v>0.4894433781190019</v>
      </c>
      <c r="Q1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" s="13">
        <f>SUMIFS(T:T,D:D,"2007/08",B:B,B18)-טבלה14[[#This Row],[דירוג]]</f>
        <v>-18</v>
      </c>
      <c r="T18" s="9">
        <v>49</v>
      </c>
    </row>
    <row r="19" spans="2:20" s="6" customFormat="1" ht="13.8" x14ac:dyDescent="0.3">
      <c r="B19" s="7" t="s">
        <v>27</v>
      </c>
      <c r="C19" s="8" t="s">
        <v>28</v>
      </c>
      <c r="D19" s="9" t="s">
        <v>29</v>
      </c>
      <c r="E19" s="10">
        <v>8065</v>
      </c>
      <c r="F19" s="10">
        <v>2552</v>
      </c>
      <c r="G19" s="10">
        <v>1634</v>
      </c>
      <c r="H19" s="10">
        <v>364</v>
      </c>
      <c r="I19" s="10">
        <v>456</v>
      </c>
      <c r="J19" s="10">
        <v>109</v>
      </c>
      <c r="K19" s="9" t="s">
        <v>18</v>
      </c>
      <c r="L19" s="9" t="s">
        <v>18</v>
      </c>
      <c r="M19" s="9" t="str">
        <f>IF(טבלה14[[#This Row],[מספר סטודנטים בתואר 1]]&gt;500,"yes","no")</f>
        <v>yes</v>
      </c>
      <c r="N19" s="14">
        <f>טבלה14[[#This Row],[מספר סטודנטים בתואר 1]]/SUBTOTAL(109,טבלה14[מספר סטודנטים בתואר 1])</f>
        <v>0.11731421007462144</v>
      </c>
      <c r="O19" s="11">
        <f>IFERROR(((טבלה14[[#This Row],[מספר סטודנטים בתואר 1]]-טבלה14[[#This Row],[נשים תואר 1]])/טבלה14[[#This Row],[מספר סטודנטים בתואר 1]]),"")</f>
        <v>0.68357098574085551</v>
      </c>
      <c r="P19" s="11">
        <f>IFERROR(טבלה14[[#This Row],[נשים תואר 1]]/טבלה14[[#This Row],[מספר סטודנטים בתואר 1]],"")</f>
        <v>0.31642901425914444</v>
      </c>
      <c r="Q1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" s="13">
        <f>SUMIFS(T:T,D:D,"2007/08",B:B,B19)-טבלה14[[#This Row],[דירוג]]</f>
        <v>5</v>
      </c>
      <c r="T19" s="9">
        <v>1</v>
      </c>
    </row>
    <row r="20" spans="2:20" s="6" customFormat="1" ht="13.8" hidden="1" x14ac:dyDescent="0.3">
      <c r="B20" s="7" t="s">
        <v>30</v>
      </c>
      <c r="C20" s="8" t="s">
        <v>16</v>
      </c>
      <c r="D20" s="9" t="s">
        <v>31</v>
      </c>
      <c r="E20" s="10">
        <v>581</v>
      </c>
      <c r="F20" s="10">
        <v>238</v>
      </c>
      <c r="G20" s="10">
        <v>362</v>
      </c>
      <c r="H20" s="10">
        <v>184</v>
      </c>
      <c r="I20" s="10">
        <v>117</v>
      </c>
      <c r="J20" s="10">
        <v>53</v>
      </c>
      <c r="K20" s="9"/>
      <c r="L20" s="9" t="s">
        <v>18</v>
      </c>
      <c r="M20" s="9" t="str">
        <f>IF(טבלה14[[#This Row],[מספר סטודנטים בתואר 1]]&gt;500,"yes","no")</f>
        <v>yes</v>
      </c>
      <c r="N20" s="12">
        <f>טבלה14[[#This Row],[מספר סטודנטים בתואר 1]]/SUBTOTAL(109,טבלה14[מספר סטודנטים בתואר 1])</f>
        <v>8.4512778739435895E-3</v>
      </c>
      <c r="O20" s="11">
        <f>IFERROR(((טבלה14[[#This Row],[מספר סטודנטים בתואר 1]]-טבלה14[[#This Row],[נשים תואר 1]])/טבלה14[[#This Row],[מספר סטודנטים בתואר 1]]),"")</f>
        <v>0.59036144578313254</v>
      </c>
      <c r="P20" s="11">
        <f>IFERROR(טבלה14[[#This Row],[נשים תואר 1]]/טבלה14[[#This Row],[מספר סטודנטים בתואר 1]],"")</f>
        <v>0.40963855421686746</v>
      </c>
      <c r="Q2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" s="13">
        <f>SUMIFS(T:T,D:D,"2007/08",B:B,B20)-טבלה14[[#This Row],[דירוג]]</f>
        <v>-18</v>
      </c>
      <c r="T20" s="9">
        <v>48</v>
      </c>
    </row>
    <row r="21" spans="2:20" s="6" customFormat="1" ht="13.8" hidden="1" x14ac:dyDescent="0.3">
      <c r="B21" s="7" t="s">
        <v>19</v>
      </c>
      <c r="C21" s="8" t="s">
        <v>20</v>
      </c>
      <c r="D21" s="10" t="s">
        <v>32</v>
      </c>
      <c r="E21" s="10">
        <v>704</v>
      </c>
      <c r="F21" s="10">
        <v>567</v>
      </c>
      <c r="G21" s="10"/>
      <c r="H21" s="10"/>
      <c r="I21" s="10"/>
      <c r="J21" s="10" t="s">
        <v>21</v>
      </c>
      <c r="K21" s="9"/>
      <c r="L21" s="9" t="s">
        <v>18</v>
      </c>
      <c r="M21" s="9" t="str">
        <f>IF(טבלה14[[#This Row],[מספר סטודנטים בתואר 1]]&gt;500,"yes","no")</f>
        <v>yes</v>
      </c>
      <c r="N21" s="12">
        <f>טבלה14[[#This Row],[מספר סטודנטים בתואר 1]]/SUBTOTAL(109,טבלה14[מספר סטודנטים בתואר 1])</f>
        <v>1.0240446855862801E-2</v>
      </c>
      <c r="O21" s="11">
        <f>IFERROR(((טבלה14[[#This Row],[מספר סטודנטים בתואר 1]]-טבלה14[[#This Row],[נשים תואר 1]])/טבלה14[[#This Row],[מספר סטודנטים בתואר 1]]),"")</f>
        <v>0.19460227272727273</v>
      </c>
      <c r="P21" s="11">
        <f>IFERROR(טבלה14[[#This Row],[נשים תואר 1]]/טבלה14[[#This Row],[מספר סטודנטים בתואר 1]],"")</f>
        <v>0.80539772727272729</v>
      </c>
      <c r="Q2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" s="13">
        <f>SUMIFS(T:T,D:D,"2007/08",B:B,B21)-טבלה14[[#This Row],[דירוג]]</f>
        <v>-18</v>
      </c>
      <c r="T21" s="9">
        <v>34</v>
      </c>
    </row>
    <row r="22" spans="2:20" s="6" customFormat="1" ht="13.8" hidden="1" x14ac:dyDescent="0.3">
      <c r="B22" s="7" t="s">
        <v>33</v>
      </c>
      <c r="C22" s="8" t="s">
        <v>34</v>
      </c>
      <c r="D22" s="10" t="s">
        <v>29</v>
      </c>
      <c r="E22" s="10">
        <v>5292</v>
      </c>
      <c r="F22" s="10">
        <v>1153</v>
      </c>
      <c r="G22" s="10">
        <v>1021</v>
      </c>
      <c r="H22" s="10">
        <v>179</v>
      </c>
      <c r="I22" s="10">
        <v>359</v>
      </c>
      <c r="J22" s="10">
        <v>61</v>
      </c>
      <c r="K22" s="9" t="s">
        <v>18</v>
      </c>
      <c r="L22" s="9" t="s">
        <v>18</v>
      </c>
      <c r="M22" s="9" t="str">
        <f>IF(טבלה14[[#This Row],[מספר סטודנטים בתואר 1]]&gt;500,"yes","no")</f>
        <v>yes</v>
      </c>
      <c r="N22" s="12">
        <f>טבלה14[[#This Row],[מספר סטודנטים בתואר 1]]/SUBTOTAL(109,טבלה14[מספר סטודנטים בתואר 1])</f>
        <v>7.6977904490377766E-2</v>
      </c>
      <c r="O22" s="11">
        <f>IFERROR(((טבלה14[[#This Row],[מספר סטודנטים בתואר 1]]-טבלה14[[#This Row],[נשים תואר 1]])/טבלה14[[#This Row],[מספר סטודנטים בתואר 1]]),"")</f>
        <v>0.78212396069538925</v>
      </c>
      <c r="P22" s="11">
        <f>IFERROR(טבלה14[[#This Row],[נשים תואר 1]]/טבלה14[[#This Row],[מספר סטודנטים בתואר 1]],"")</f>
        <v>0.21787603930461075</v>
      </c>
      <c r="Q2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2" s="13">
        <f>SUMIFS(T:T,D:D,"2007/08",B:B,B22)-טבלה14[[#This Row],[דירוג]]</f>
        <v>2</v>
      </c>
      <c r="T22" s="9">
        <v>2</v>
      </c>
    </row>
    <row r="23" spans="2:20" s="6" customFormat="1" ht="13.8" hidden="1" x14ac:dyDescent="0.3">
      <c r="B23" s="7" t="s">
        <v>35</v>
      </c>
      <c r="C23" s="8" t="s">
        <v>25</v>
      </c>
      <c r="D23" s="9" t="s">
        <v>31</v>
      </c>
      <c r="E23" s="10">
        <v>779</v>
      </c>
      <c r="F23" s="10">
        <v>366</v>
      </c>
      <c r="G23" s="10">
        <v>231</v>
      </c>
      <c r="H23" s="10">
        <v>96</v>
      </c>
      <c r="I23" s="10">
        <v>149</v>
      </c>
      <c r="J23" s="10">
        <v>53</v>
      </c>
      <c r="K23" s="9"/>
      <c r="L23" s="9" t="s">
        <v>18</v>
      </c>
      <c r="M23" s="9" t="str">
        <f>IF(טבלה14[[#This Row],[מספר סטודנטים בתואר 1]]&gt;500,"yes","no")</f>
        <v>yes</v>
      </c>
      <c r="N23" s="12">
        <f>טבלה14[[#This Row],[מספר סטודנטים בתואר 1]]/SUBTOTAL(109,טבלה14[מספר סטודנטים בתואר 1])</f>
        <v>1.1331403552155003E-2</v>
      </c>
      <c r="O23" s="11">
        <f>IFERROR(((טבלה14[[#This Row],[מספר סטודנטים בתואר 1]]-טבלה14[[#This Row],[נשים תואר 1]])/טבלה14[[#This Row],[מספר סטודנטים בתואר 1]]),"")</f>
        <v>0.53016688061617456</v>
      </c>
      <c r="P23" s="11">
        <f>IFERROR(טבלה14[[#This Row],[נשים תואר 1]]/טבלה14[[#This Row],[מספר סטודנטים בתואר 1]],"")</f>
        <v>0.46983311938382544</v>
      </c>
      <c r="Q2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" s="13">
        <f>SUMIFS(T:T,D:D,"2007/08",B:B,B23)-טבלה14[[#This Row],[דירוג]]</f>
        <v>-17</v>
      </c>
      <c r="T23" s="9">
        <v>36</v>
      </c>
    </row>
    <row r="24" spans="2:20" s="6" customFormat="1" ht="13.8" hidden="1" x14ac:dyDescent="0.3">
      <c r="B24" s="7" t="s">
        <v>36</v>
      </c>
      <c r="C24" s="8" t="s">
        <v>16</v>
      </c>
      <c r="D24" s="9" t="s">
        <v>29</v>
      </c>
      <c r="E24" s="10">
        <v>4720</v>
      </c>
      <c r="F24" s="10">
        <v>3657</v>
      </c>
      <c r="G24" s="10">
        <v>690</v>
      </c>
      <c r="H24" s="10">
        <v>517</v>
      </c>
      <c r="I24" s="10">
        <v>469</v>
      </c>
      <c r="J24" s="10">
        <v>339</v>
      </c>
      <c r="K24" s="9" t="s">
        <v>18</v>
      </c>
      <c r="L24" s="9" t="s">
        <v>18</v>
      </c>
      <c r="M24" s="9" t="str">
        <f>IF(טבלה14[[#This Row],[מספר סטודנטים בתואר 1]]&gt;500,"yes","no")</f>
        <v>yes</v>
      </c>
      <c r="N24" s="12">
        <f>טבלה14[[#This Row],[מספר סטודנטים בתואר 1]]/SUBTOTAL(109,טבלה14[מספר סטודנטים בתואר 1])</f>
        <v>6.865754141998924E-2</v>
      </c>
      <c r="O24" s="11">
        <f>IFERROR(((טבלה14[[#This Row],[מספר סטודנטים בתואר 1]]-טבלה14[[#This Row],[נשים תואר 1]])/טבלה14[[#This Row],[מספר סטודנטים בתואר 1]]),"")</f>
        <v>0.22521186440677965</v>
      </c>
      <c r="P24" s="11">
        <f>IFERROR(טבלה14[[#This Row],[נשים תואר 1]]/טבלה14[[#This Row],[מספר סטודנטים בתואר 1]],"")</f>
        <v>0.77478813559322035</v>
      </c>
      <c r="Q2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" s="13">
        <f>SUMIFS(T:T,D:D,"2007/08",B:B,B24)-טבלה14[[#This Row],[דירוג]]</f>
        <v>6</v>
      </c>
      <c r="T24" s="9">
        <v>3</v>
      </c>
    </row>
    <row r="25" spans="2:20" s="6" customFormat="1" ht="13.8" hidden="1" x14ac:dyDescent="0.3">
      <c r="B25" s="7" t="s">
        <v>35</v>
      </c>
      <c r="C25" s="8" t="s">
        <v>25</v>
      </c>
      <c r="D25" s="10" t="s">
        <v>37</v>
      </c>
      <c r="E25" s="10">
        <v>736</v>
      </c>
      <c r="F25" s="10">
        <v>315</v>
      </c>
      <c r="G25" s="10">
        <v>272</v>
      </c>
      <c r="H25" s="10">
        <v>95</v>
      </c>
      <c r="I25" s="10">
        <v>159</v>
      </c>
      <c r="J25" s="10">
        <v>58</v>
      </c>
      <c r="K25" s="9"/>
      <c r="L25" s="9" t="s">
        <v>18</v>
      </c>
      <c r="M25" s="9" t="str">
        <f>IF(טבלה14[[#This Row],[מספר סטודנטים בתואר 1]]&gt;500,"yes","no")</f>
        <v>yes</v>
      </c>
      <c r="N25" s="12">
        <f>טבלה14[[#This Row],[מספר סטודנטים בתואר 1]]/SUBTOTAL(109,טבלה14[מספר סטודנטים בתואר 1])</f>
        <v>1.0705921712947474E-2</v>
      </c>
      <c r="O25" s="11">
        <f>IFERROR(((טבלה14[[#This Row],[מספר סטודנטים בתואר 1]]-טבלה14[[#This Row],[נשים תואר 1]])/טבלה14[[#This Row],[מספר סטודנטים בתואר 1]]),"")</f>
        <v>0.57201086956521741</v>
      </c>
      <c r="P25" s="11">
        <f>IFERROR(טבלה14[[#This Row],[נשים תואר 1]]/טבלה14[[#This Row],[מספר סטודנטים בתואר 1]],"")</f>
        <v>0.42798913043478259</v>
      </c>
      <c r="Q2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" s="13">
        <f>SUMIFS(T:T,D:D,"2007/08",B:B,B25)-טבלה14[[#This Row],[דירוג]]</f>
        <v>-16</v>
      </c>
      <c r="T25" s="9">
        <v>35</v>
      </c>
    </row>
    <row r="26" spans="2:20" s="6" customFormat="1" ht="13.8" hidden="1" x14ac:dyDescent="0.3">
      <c r="B26" s="7" t="s">
        <v>30</v>
      </c>
      <c r="C26" s="8" t="s">
        <v>16</v>
      </c>
      <c r="D26" s="10" t="s">
        <v>26</v>
      </c>
      <c r="E26" s="10">
        <v>591</v>
      </c>
      <c r="F26" s="10">
        <v>244</v>
      </c>
      <c r="G26" s="10">
        <v>349</v>
      </c>
      <c r="H26" s="10">
        <v>172</v>
      </c>
      <c r="I26" s="10">
        <v>120</v>
      </c>
      <c r="J26" s="10">
        <v>55</v>
      </c>
      <c r="K26" s="9"/>
      <c r="L26" s="9" t="s">
        <v>18</v>
      </c>
      <c r="M26" s="9" t="str">
        <f>IF(טבלה14[[#This Row],[מספר סטודנטים בתואר 1]]&gt;500,"yes","no")</f>
        <v>yes</v>
      </c>
      <c r="N26" s="12">
        <f>טבלה14[[#This Row],[מספר סטודנטים בתואר 1]]/SUBTOTAL(109,טבלה14[מספר סטודנטים בתואר 1])</f>
        <v>8.5967387667825503E-3</v>
      </c>
      <c r="O26" s="11">
        <f>IFERROR(((טבלה14[[#This Row],[מספר סטודנטים בתואר 1]]-טבלה14[[#This Row],[נשים תואר 1]])/טבלה14[[#This Row],[מספר סטודנטים בתואר 1]]),"")</f>
        <v>0.58714043993231813</v>
      </c>
      <c r="P26" s="11">
        <f>IFERROR(טבלה14[[#This Row],[נשים תואר 1]]/טבלה14[[#This Row],[מספר סטודנטים בתואר 1]],"")</f>
        <v>0.41285956006768187</v>
      </c>
      <c r="Q2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" s="13">
        <f>SUMIFS(T:T,D:D,"2007/08",B:B,B26)-טבלה14[[#This Row],[דירוג]]</f>
        <v>-15</v>
      </c>
      <c r="T26" s="9">
        <v>45</v>
      </c>
    </row>
    <row r="27" spans="2:20" s="6" customFormat="1" ht="13.8" hidden="1" x14ac:dyDescent="0.3">
      <c r="B27" s="7" t="s">
        <v>35</v>
      </c>
      <c r="C27" s="8" t="s">
        <v>25</v>
      </c>
      <c r="D27" s="9" t="s">
        <v>26</v>
      </c>
      <c r="E27" s="10">
        <v>755</v>
      </c>
      <c r="F27" s="10">
        <v>340</v>
      </c>
      <c r="G27" s="10">
        <v>245</v>
      </c>
      <c r="H27" s="10">
        <v>100</v>
      </c>
      <c r="I27" s="10">
        <v>155</v>
      </c>
      <c r="J27" s="10">
        <v>54</v>
      </c>
      <c r="K27" s="9"/>
      <c r="L27" s="9" t="s">
        <v>18</v>
      </c>
      <c r="M27" s="9" t="str">
        <f>IF(טבלה14[[#This Row],[מספר סטודנטים בתואר 1]]&gt;500,"yes","no")</f>
        <v>yes</v>
      </c>
      <c r="N27" s="12">
        <f>טבלה14[[#This Row],[מספר סטודנטים בתואר 1]]/SUBTOTAL(109,טבלה14[מספר סטודנטים בתואר 1])</f>
        <v>1.0982297409341498E-2</v>
      </c>
      <c r="O27" s="11">
        <f>IFERROR(((טבלה14[[#This Row],[מספר סטודנטים בתואר 1]]-טבלה14[[#This Row],[נשים תואר 1]])/טבלה14[[#This Row],[מספר סטודנטים בתואר 1]]),"")</f>
        <v>0.54966887417218546</v>
      </c>
      <c r="P27" s="11">
        <f>IFERROR(טבלה14[[#This Row],[נשים תואר 1]]/טבלה14[[#This Row],[מספר סטודנטים בתואר 1]],"")</f>
        <v>0.45033112582781459</v>
      </c>
      <c r="Q2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7" s="13">
        <f>SUMIFS(T:T,D:D,"2007/08",B:B,B27)-טבלה14[[#This Row],[דירוג]]</f>
        <v>-15</v>
      </c>
      <c r="T27" s="9">
        <v>34</v>
      </c>
    </row>
    <row r="28" spans="2:20" s="6" customFormat="1" ht="13.8" hidden="1" x14ac:dyDescent="0.3">
      <c r="B28" s="7" t="s">
        <v>24</v>
      </c>
      <c r="C28" s="8" t="s">
        <v>25</v>
      </c>
      <c r="D28" s="9" t="s">
        <v>37</v>
      </c>
      <c r="E28" s="10">
        <v>594</v>
      </c>
      <c r="F28" s="10">
        <v>303</v>
      </c>
      <c r="G28" s="10">
        <v>215</v>
      </c>
      <c r="H28" s="10">
        <v>86</v>
      </c>
      <c r="I28" s="10">
        <v>63</v>
      </c>
      <c r="J28" s="10">
        <v>21</v>
      </c>
      <c r="K28" s="9"/>
      <c r="L28" s="9" t="s">
        <v>18</v>
      </c>
      <c r="M28" s="9" t="str">
        <f>IF(טבלה14[[#This Row],[מספר סטודנטים בתואר 1]]&gt;500,"yes","no")</f>
        <v>yes</v>
      </c>
      <c r="N28" s="12">
        <f>טבלה14[[#This Row],[מספר סטודנטים בתואר 1]]/SUBTOTAL(109,טבלה14[מספר סטודנטים בתואר 1])</f>
        <v>8.6403770346342394E-3</v>
      </c>
      <c r="O28" s="11">
        <f>IFERROR(((טבלה14[[#This Row],[מספר סטודנטים בתואר 1]]-טבלה14[[#This Row],[נשים תואר 1]])/טבלה14[[#This Row],[מספר סטודנטים בתואר 1]]),"")</f>
        <v>0.48989898989898989</v>
      </c>
      <c r="P28" s="11">
        <f>IFERROR(טבלה14[[#This Row],[נשים תואר 1]]/טבלה14[[#This Row],[מספר סטודנטים בתואר 1]],"")</f>
        <v>0.51010101010101006</v>
      </c>
      <c r="Q2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8" s="13">
        <f>SUMIFS(T:T,D:D,"2007/08",B:B,B28)-טבלה14[[#This Row],[דירוג]]</f>
        <v>-13</v>
      </c>
      <c r="T28" s="9">
        <v>44</v>
      </c>
    </row>
    <row r="29" spans="2:20" s="6" customFormat="1" ht="13.8" hidden="1" x14ac:dyDescent="0.3">
      <c r="B29" s="7" t="s">
        <v>38</v>
      </c>
      <c r="C29" s="8" t="s">
        <v>39</v>
      </c>
      <c r="D29" s="10" t="s">
        <v>26</v>
      </c>
      <c r="E29" s="10">
        <v>691</v>
      </c>
      <c r="F29" s="10">
        <v>429</v>
      </c>
      <c r="G29" s="10">
        <v>82</v>
      </c>
      <c r="H29" s="10">
        <v>56</v>
      </c>
      <c r="I29" s="10">
        <v>20</v>
      </c>
      <c r="J29" s="10">
        <v>10</v>
      </c>
      <c r="K29" s="9"/>
      <c r="L29" s="9" t="s">
        <v>18</v>
      </c>
      <c r="M29" s="9" t="str">
        <f>IF(טבלה14[[#This Row],[מספר סטודנטים בתואר 1]]&gt;500,"yes","no")</f>
        <v>yes</v>
      </c>
      <c r="N29" s="12">
        <f>טבלה14[[#This Row],[מספר סטודנטים בתואר 1]]/SUBTOTAL(109,טבלה14[מספר סטודנטים בתואר 1])</f>
        <v>1.0051347695172153E-2</v>
      </c>
      <c r="O29" s="11">
        <f>IFERROR(((טבלה14[[#This Row],[מספר סטודנטים בתואר 1]]-טבלה14[[#This Row],[נשים תואר 1]])/טבלה14[[#This Row],[מספר סטודנטים בתואר 1]]),"")</f>
        <v>0.37916063675832129</v>
      </c>
      <c r="P29" s="11">
        <f>IFERROR(טבלה14[[#This Row],[נשים תואר 1]]/טבלה14[[#This Row],[מספר סטודנטים בתואר 1]],"")</f>
        <v>0.62083936324167877</v>
      </c>
      <c r="Q2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9" s="13">
        <f>SUMIFS(T:T,D:D,"2007/08",B:B,B29)-טבלה14[[#This Row],[דירוג]]</f>
        <v>-13</v>
      </c>
      <c r="T29" s="9">
        <v>39</v>
      </c>
    </row>
    <row r="30" spans="2:20" s="6" customFormat="1" ht="13.8" hidden="1" x14ac:dyDescent="0.3">
      <c r="B30" s="7" t="s">
        <v>40</v>
      </c>
      <c r="C30" s="8" t="s">
        <v>16</v>
      </c>
      <c r="D30" s="10" t="s">
        <v>31</v>
      </c>
      <c r="E30" s="10">
        <v>599</v>
      </c>
      <c r="F30" s="10">
        <v>365</v>
      </c>
      <c r="G30" s="10">
        <v>86</v>
      </c>
      <c r="H30" s="10">
        <v>40</v>
      </c>
      <c r="I30" s="10">
        <v>30</v>
      </c>
      <c r="J30" s="10">
        <v>13</v>
      </c>
      <c r="K30" s="9"/>
      <c r="L30" s="9" t="s">
        <v>18</v>
      </c>
      <c r="M30" s="9" t="str">
        <f>IF(טבלה14[[#This Row],[מספר סטודנטים בתואר 1]]&gt;500,"yes","no")</f>
        <v>yes</v>
      </c>
      <c r="N30" s="12">
        <f>טבלה14[[#This Row],[מספר סטודנטים בתואר 1]]/SUBTOTAL(109,טבלה14[מספר סטודנטים בתואר 1])</f>
        <v>8.7131074810537189E-3</v>
      </c>
      <c r="O30" s="11">
        <f>IFERROR(((טבלה14[[#This Row],[מספר סטודנטים בתואר 1]]-טבלה14[[#This Row],[נשים תואר 1]])/טבלה14[[#This Row],[מספר סטודנטים בתואר 1]]),"")</f>
        <v>0.39065108514190316</v>
      </c>
      <c r="P30" s="11">
        <f>IFERROR(טבלה14[[#This Row],[נשים תואר 1]]/טבלה14[[#This Row],[מספר סטודנטים בתואר 1]],"")</f>
        <v>0.60934891485809684</v>
      </c>
      <c r="Q3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0" s="13">
        <f>SUMIFS(T:T,D:D,"2007/08",B:B,B30)-טבלה14[[#This Row],[דירוג]]</f>
        <v>-12</v>
      </c>
      <c r="T30" s="9">
        <v>46</v>
      </c>
    </row>
    <row r="31" spans="2:20" s="6" customFormat="1" ht="13.8" hidden="1" x14ac:dyDescent="0.3">
      <c r="B31" s="7" t="s">
        <v>40</v>
      </c>
      <c r="C31" s="8" t="s">
        <v>16</v>
      </c>
      <c r="D31" s="9" t="s">
        <v>26</v>
      </c>
      <c r="E31" s="10">
        <v>570</v>
      </c>
      <c r="F31" s="10">
        <v>328</v>
      </c>
      <c r="G31" s="10">
        <v>73</v>
      </c>
      <c r="H31" s="10">
        <v>38</v>
      </c>
      <c r="I31" s="10">
        <v>30</v>
      </c>
      <c r="J31" s="10">
        <v>10</v>
      </c>
      <c r="K31" s="9"/>
      <c r="L31" s="9" t="s">
        <v>18</v>
      </c>
      <c r="M31" s="9" t="str">
        <f>IF(טבלה14[[#This Row],[מספר סטודנטים בתואר 1]]&gt;500,"yes","no")</f>
        <v>yes</v>
      </c>
      <c r="N31" s="12">
        <f>טבלה14[[#This Row],[מספר סטודנטים בתואר 1]]/SUBTOTAL(109,טבלה14[מספר סטודנטים בתואר 1])</f>
        <v>8.2912708918207335E-3</v>
      </c>
      <c r="O31" s="11">
        <f>IFERROR(((טבלה14[[#This Row],[מספר סטודנטים בתואר 1]]-טבלה14[[#This Row],[נשים תואר 1]])/טבלה14[[#This Row],[מספר סטודנטים בתואר 1]]),"")</f>
        <v>0.42456140350877192</v>
      </c>
      <c r="P31" s="11">
        <f>IFERROR(טבלה14[[#This Row],[נשים תואר 1]]/טבלה14[[#This Row],[מספר סטודנטים בתואר 1]],"")</f>
        <v>0.57543859649122808</v>
      </c>
      <c r="Q3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1" s="13">
        <f>SUMIFS(T:T,D:D,"2007/08",B:B,B31)-טבלה14[[#This Row],[דירוג]]</f>
        <v>-12</v>
      </c>
      <c r="T31" s="9">
        <v>46</v>
      </c>
    </row>
    <row r="32" spans="2:20" s="6" customFormat="1" ht="13.8" hidden="1" x14ac:dyDescent="0.3">
      <c r="B32" s="7" t="s">
        <v>41</v>
      </c>
      <c r="C32" s="8" t="s">
        <v>28</v>
      </c>
      <c r="D32" s="9" t="s">
        <v>42</v>
      </c>
      <c r="E32" s="10">
        <v>511</v>
      </c>
      <c r="F32" s="10">
        <v>287</v>
      </c>
      <c r="G32" s="10">
        <v>352</v>
      </c>
      <c r="H32" s="10">
        <v>192</v>
      </c>
      <c r="I32" s="10">
        <v>53</v>
      </c>
      <c r="J32" s="10">
        <v>20</v>
      </c>
      <c r="K32" s="9"/>
      <c r="L32" s="9" t="s">
        <v>18</v>
      </c>
      <c r="M32" s="9" t="str">
        <f>IF(טבלה14[[#This Row],[מספר סטודנטים בתואר 1]]&gt;500,"yes","no")</f>
        <v>yes</v>
      </c>
      <c r="N32" s="12">
        <f>טבלה14[[#This Row],[מספר סטודנטים בתואר 1]]/SUBTOTAL(109,טבלה14[מספר סטודנטים בתואר 1])</f>
        <v>7.4330516240708683E-3</v>
      </c>
      <c r="O32" s="11">
        <f>IFERROR(((טבלה14[[#This Row],[מספר סטודנטים בתואר 1]]-טבלה14[[#This Row],[נשים תואר 1]])/טבלה14[[#This Row],[מספר סטודנטים בתואר 1]]),"")</f>
        <v>0.43835616438356162</v>
      </c>
      <c r="P32" s="11">
        <f>IFERROR(טבלה14[[#This Row],[נשים תואר 1]]/טבלה14[[#This Row],[מספר סטודנטים בתואר 1]],"")</f>
        <v>0.56164383561643838</v>
      </c>
      <c r="Q3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2" s="13">
        <f>SUMIFS(T:T,D:D,"2007/08",B:B,B32)-טבלה14[[#This Row],[דירוג]]</f>
        <v>-12</v>
      </c>
      <c r="T32" s="9">
        <v>45</v>
      </c>
    </row>
    <row r="33" spans="2:20" s="6" customFormat="1" ht="13.8" hidden="1" x14ac:dyDescent="0.3">
      <c r="B33" s="7" t="s">
        <v>40</v>
      </c>
      <c r="C33" s="8" t="s">
        <v>16</v>
      </c>
      <c r="D33" s="10" t="s">
        <v>37</v>
      </c>
      <c r="E33" s="10">
        <v>591</v>
      </c>
      <c r="F33" s="10">
        <v>350</v>
      </c>
      <c r="G33" s="10">
        <v>82</v>
      </c>
      <c r="H33" s="10">
        <v>49</v>
      </c>
      <c r="I33" s="10">
        <v>25</v>
      </c>
      <c r="J33" s="10">
        <v>8</v>
      </c>
      <c r="K33" s="9"/>
      <c r="L33" s="9" t="s">
        <v>18</v>
      </c>
      <c r="M33" s="9" t="str">
        <f>IF(טבלה14[[#This Row],[מספר סטודנטים בתואר 1]]&gt;500,"yes","no")</f>
        <v>yes</v>
      </c>
      <c r="N33" s="12">
        <f>טבלה14[[#This Row],[מספר סטודנטים בתואר 1]]/SUBTOTAL(109,טבלה14[מספר סטודנטים בתואר 1])</f>
        <v>8.5967387667825503E-3</v>
      </c>
      <c r="O33" s="11">
        <f>IFERROR(((טבלה14[[#This Row],[מספר סטודנטים בתואר 1]]-טבלה14[[#This Row],[נשים תואר 1]])/טבלה14[[#This Row],[מספר סטודנטים בתואר 1]]),"")</f>
        <v>0.40778341793570222</v>
      </c>
      <c r="P33" s="11">
        <f>IFERROR(טבלה14[[#This Row],[נשים תואר 1]]/טבלה14[[#This Row],[מספר סטודנטים בתואר 1]],"")</f>
        <v>0.59221658206429784</v>
      </c>
      <c r="Q3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3" s="13">
        <f>SUMIFS(T:T,D:D,"2007/08",B:B,B33)-טבלה14[[#This Row],[דירוג]]</f>
        <v>-11</v>
      </c>
      <c r="T33" s="9">
        <v>45</v>
      </c>
    </row>
    <row r="34" spans="2:20" s="6" customFormat="1" ht="13.8" hidden="1" x14ac:dyDescent="0.3">
      <c r="B34" s="7" t="s">
        <v>40</v>
      </c>
      <c r="C34" s="8" t="s">
        <v>16</v>
      </c>
      <c r="D34" s="9" t="s">
        <v>43</v>
      </c>
      <c r="E34" s="10">
        <v>578</v>
      </c>
      <c r="F34" s="10">
        <v>336</v>
      </c>
      <c r="G34" s="10">
        <v>85</v>
      </c>
      <c r="H34" s="10">
        <v>48</v>
      </c>
      <c r="I34" s="10">
        <v>24</v>
      </c>
      <c r="J34" s="10">
        <v>5</v>
      </c>
      <c r="K34" s="9"/>
      <c r="L34" s="9" t="s">
        <v>18</v>
      </c>
      <c r="M34" s="9" t="str">
        <f>IF(טבלה14[[#This Row],[מספר סטודנטים בתואר 1]]&gt;500,"yes","no")</f>
        <v>yes</v>
      </c>
      <c r="N34" s="12">
        <f>טבלה14[[#This Row],[מספר סטודנטים בתואר 1]]/SUBTOTAL(109,טבלה14[מספר סטודנטים בתואר 1])</f>
        <v>8.4076396060919021E-3</v>
      </c>
      <c r="O34" s="11">
        <f>IFERROR(((טבלה14[[#This Row],[מספר סטודנטים בתואר 1]]-טבלה14[[#This Row],[נשים תואר 1]])/טבלה14[[#This Row],[מספר סטודנטים בתואר 1]]),"")</f>
        <v>0.41868512110726641</v>
      </c>
      <c r="P34" s="11">
        <f>IFERROR(טבלה14[[#This Row],[נשים תואר 1]]/טבלה14[[#This Row],[מספר סטודנטים בתואר 1]],"")</f>
        <v>0.58131487889273359</v>
      </c>
      <c r="Q3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4" s="13">
        <f>SUMIFS(T:T,D:D,"2007/08",B:B,B34)-טבלה14[[#This Row],[דירוג]]</f>
        <v>-11</v>
      </c>
      <c r="T34" s="9">
        <v>45</v>
      </c>
    </row>
    <row r="35" spans="2:20" s="6" customFormat="1" ht="13.8" hidden="1" x14ac:dyDescent="0.3">
      <c r="B35" s="7" t="s">
        <v>38</v>
      </c>
      <c r="C35" s="8" t="s">
        <v>39</v>
      </c>
      <c r="D35" s="10" t="s">
        <v>31</v>
      </c>
      <c r="E35" s="10">
        <v>720</v>
      </c>
      <c r="F35" s="10">
        <v>433</v>
      </c>
      <c r="G35" s="10">
        <v>71</v>
      </c>
      <c r="H35" s="10">
        <v>42</v>
      </c>
      <c r="I35" s="10">
        <v>22</v>
      </c>
      <c r="J35" s="10">
        <v>13</v>
      </c>
      <c r="K35" s="9"/>
      <c r="L35" s="9" t="s">
        <v>18</v>
      </c>
      <c r="M35" s="9" t="str">
        <f>IF(טבלה14[[#This Row],[מספר סטודנטים בתואר 1]]&gt;500,"yes","no")</f>
        <v>yes</v>
      </c>
      <c r="N35" s="12">
        <f>טבלה14[[#This Row],[מספר סטודנטים בתואר 1]]/SUBTOTAL(109,טבלה14[מספר סטודנטים בתואר 1])</f>
        <v>1.0473184284405138E-2</v>
      </c>
      <c r="O35" s="11">
        <f>IFERROR(((טבלה14[[#This Row],[מספר סטודנטים בתואר 1]]-טבלה14[[#This Row],[נשים תואר 1]])/טבלה14[[#This Row],[מספר סטודנטים בתואר 1]]),"")</f>
        <v>0.39861111111111114</v>
      </c>
      <c r="P35" s="11">
        <f>IFERROR(טבלה14[[#This Row],[נשים תואר 1]]/טבלה14[[#This Row],[מספר סטודנטים בתואר 1]],"")</f>
        <v>0.60138888888888886</v>
      </c>
      <c r="Q3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5" s="13">
        <f>SUMIFS(T:T,D:D,"2007/08",B:B,B35)-טבלה14[[#This Row],[דירוג]]</f>
        <v>-11</v>
      </c>
      <c r="T35" s="9">
        <v>37</v>
      </c>
    </row>
    <row r="36" spans="2:20" s="6" customFormat="1" ht="13.8" hidden="1" x14ac:dyDescent="0.3">
      <c r="B36" s="7" t="s">
        <v>38</v>
      </c>
      <c r="C36" s="8" t="s">
        <v>39</v>
      </c>
      <c r="D36" s="10" t="s">
        <v>37</v>
      </c>
      <c r="E36" s="10">
        <v>718</v>
      </c>
      <c r="F36" s="10">
        <v>431</v>
      </c>
      <c r="G36" s="10">
        <v>89</v>
      </c>
      <c r="H36" s="10">
        <v>60</v>
      </c>
      <c r="I36" s="10">
        <v>20</v>
      </c>
      <c r="J36" s="10">
        <v>10</v>
      </c>
      <c r="K36" s="9"/>
      <c r="L36" s="9" t="s">
        <v>18</v>
      </c>
      <c r="M36" s="9" t="str">
        <f>IF(טבלה14[[#This Row],[מספר סטודנטים בתואר 1]]&gt;500,"yes","no")</f>
        <v>yes</v>
      </c>
      <c r="N36" s="12">
        <f>טבלה14[[#This Row],[מספר סטודנטים בתואר 1]]/SUBTOTAL(109,טבלה14[מספר סטודנטים בתואר 1])</f>
        <v>1.0444092105837346E-2</v>
      </c>
      <c r="O36" s="11">
        <f>IFERROR(((טבלה14[[#This Row],[מספר סטודנטים בתואר 1]]-טבלה14[[#This Row],[נשים תואר 1]])/טבלה14[[#This Row],[מספר סטודנטים בתואר 1]]),"")</f>
        <v>0.39972144846796659</v>
      </c>
      <c r="P36" s="11">
        <f>IFERROR(טבלה14[[#This Row],[נשים תואר 1]]/טבלה14[[#This Row],[מספר סטודנטים בתואר 1]],"")</f>
        <v>0.60027855153203347</v>
      </c>
      <c r="Q3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6" s="13">
        <f>SUMIFS(T:T,D:D,"2007/08",B:B,B36)-טבלה14[[#This Row],[דירוג]]</f>
        <v>-11</v>
      </c>
      <c r="T36" s="9">
        <v>37</v>
      </c>
    </row>
    <row r="37" spans="2:20" s="6" customFormat="1" ht="13.8" hidden="1" x14ac:dyDescent="0.3">
      <c r="B37" s="7" t="s">
        <v>44</v>
      </c>
      <c r="C37" s="8" t="s">
        <v>45</v>
      </c>
      <c r="D37" s="9" t="s">
        <v>23</v>
      </c>
      <c r="E37" s="10">
        <v>808</v>
      </c>
      <c r="F37" s="10">
        <v>499</v>
      </c>
      <c r="G37" s="10">
        <v>314</v>
      </c>
      <c r="H37" s="10">
        <v>179</v>
      </c>
      <c r="I37" s="10">
        <v>561</v>
      </c>
      <c r="J37" s="10">
        <v>312</v>
      </c>
      <c r="K37" s="9"/>
      <c r="L37" s="9" t="s">
        <v>18</v>
      </c>
      <c r="M37" s="9" t="str">
        <f>IF(טבלה14[[#This Row],[מספר סטודנטים בתואר 1]]&gt;500,"yes","no")</f>
        <v>yes</v>
      </c>
      <c r="N37" s="12">
        <f>טבלה14[[#This Row],[מספר סטודנטים בתואר 1]]/SUBTOTAL(109,טבלה14[מספר סטודנטים בתואר 1])</f>
        <v>1.1753240141387988E-2</v>
      </c>
      <c r="O37" s="11">
        <f>IFERROR(((טבלה14[[#This Row],[מספר סטודנטים בתואר 1]]-טבלה14[[#This Row],[נשים תואר 1]])/טבלה14[[#This Row],[מספר סטודנטים בתואר 1]]),"")</f>
        <v>0.38242574257425743</v>
      </c>
      <c r="P37" s="11">
        <f>IFERROR(טבלה14[[#This Row],[נשים תואר 1]]/טבלה14[[#This Row],[מספר סטודנטים בתואר 1]],"")</f>
        <v>0.61757425742574257</v>
      </c>
      <c r="Q3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7" s="13">
        <f>SUMIFS(T:T,D:D,"2007/08",B:B,B37)-טבלה14[[#This Row],[דירוג]]</f>
        <v>-11</v>
      </c>
      <c r="T37" s="9">
        <v>34</v>
      </c>
    </row>
    <row r="38" spans="2:20" s="6" customFormat="1" ht="13.8" hidden="1" x14ac:dyDescent="0.3">
      <c r="B38" s="7" t="s">
        <v>35</v>
      </c>
      <c r="C38" s="8" t="s">
        <v>25</v>
      </c>
      <c r="D38" s="9" t="s">
        <v>43</v>
      </c>
      <c r="E38" s="10">
        <v>839</v>
      </c>
      <c r="F38" s="10">
        <v>381</v>
      </c>
      <c r="G38" s="10">
        <v>271</v>
      </c>
      <c r="H38" s="10">
        <v>102</v>
      </c>
      <c r="I38" s="10">
        <v>157</v>
      </c>
      <c r="J38" s="10">
        <v>59</v>
      </c>
      <c r="K38" s="9"/>
      <c r="L38" s="9" t="s">
        <v>18</v>
      </c>
      <c r="M38" s="9" t="str">
        <f>IF(טבלה14[[#This Row],[מספר סטודנטים בתואר 1]]&gt;500,"yes","no")</f>
        <v>yes</v>
      </c>
      <c r="N38" s="12">
        <f>טבלה14[[#This Row],[מספר סטודנטים בתואר 1]]/SUBTOTAL(109,טבלה14[מספר סטודנטים בתואר 1])</f>
        <v>1.2204168909188764E-2</v>
      </c>
      <c r="O38" s="11">
        <f>IFERROR(((טבלה14[[#This Row],[מספר סטודנטים בתואר 1]]-טבלה14[[#This Row],[נשים תואר 1]])/טבלה14[[#This Row],[מספר סטודנטים בתואר 1]]),"")</f>
        <v>0.5458879618593564</v>
      </c>
      <c r="P38" s="11">
        <f>IFERROR(טבלה14[[#This Row],[נשים תואר 1]]/טבלה14[[#This Row],[מספר סטודנטים בתואר 1]],"")</f>
        <v>0.4541120381406436</v>
      </c>
      <c r="Q3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8" s="13">
        <f>SUMIFS(T:T,D:D,"2007/08",B:B,B38)-טבלה14[[#This Row],[דירוג]]</f>
        <v>-11</v>
      </c>
      <c r="T38" s="9">
        <v>30</v>
      </c>
    </row>
    <row r="39" spans="2:20" s="6" customFormat="1" ht="13.8" hidden="1" x14ac:dyDescent="0.3">
      <c r="B39" s="7" t="s">
        <v>46</v>
      </c>
      <c r="C39" s="8" t="s">
        <v>20</v>
      </c>
      <c r="D39" s="9" t="s">
        <v>26</v>
      </c>
      <c r="E39" s="10">
        <v>2147</v>
      </c>
      <c r="F39" s="10">
        <v>1296</v>
      </c>
      <c r="G39" s="10"/>
      <c r="H39" s="10"/>
      <c r="I39" s="10"/>
      <c r="J39" s="10" t="s">
        <v>21</v>
      </c>
      <c r="K39" s="9"/>
      <c r="L39" s="9" t="s">
        <v>18</v>
      </c>
      <c r="M39" s="9" t="str">
        <f>IF(טבלה14[[#This Row],[מספר סטודנטים בתואר 1]]&gt;500,"yes","no")</f>
        <v>yes</v>
      </c>
      <c r="N39" s="12">
        <f>טבלה14[[#This Row],[מספר סטודנטים בתואר 1]]/SUBTOTAL(109,טבלה14[מספר סטודנטים בתואר 1])</f>
        <v>3.1230453692524765E-2</v>
      </c>
      <c r="O39" s="11">
        <f>IFERROR(((טבלה14[[#This Row],[מספר סטודנטים בתואר 1]]-טבלה14[[#This Row],[נשים תואר 1]])/טבלה14[[#This Row],[מספר סטודנטים בתואר 1]]),"")</f>
        <v>0.39636702375407545</v>
      </c>
      <c r="P39" s="11">
        <f>IFERROR(טבלה14[[#This Row],[נשים תואר 1]]/טבלה14[[#This Row],[מספר סטודנטים בתואר 1]],"")</f>
        <v>0.60363297624592449</v>
      </c>
      <c r="Q3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9" s="13">
        <f>SUMIFS(T:T,D:D,"2007/08",B:B,B39)-טבלה14[[#This Row],[דירוג]]</f>
        <v>-11</v>
      </c>
      <c r="T39" s="9">
        <v>12</v>
      </c>
    </row>
    <row r="40" spans="2:20" s="6" customFormat="1" ht="13.8" hidden="1" x14ac:dyDescent="0.3">
      <c r="B40" s="7" t="s">
        <v>47</v>
      </c>
      <c r="C40" s="8" t="s">
        <v>48</v>
      </c>
      <c r="D40" s="10" t="s">
        <v>29</v>
      </c>
      <c r="E40" s="10">
        <v>3432</v>
      </c>
      <c r="F40" s="10">
        <v>2487</v>
      </c>
      <c r="G40" s="10">
        <v>399</v>
      </c>
      <c r="H40" s="10">
        <v>278</v>
      </c>
      <c r="I40" s="10">
        <v>547</v>
      </c>
      <c r="J40" s="10">
        <v>352</v>
      </c>
      <c r="K40" s="9" t="s">
        <v>18</v>
      </c>
      <c r="L40" s="9" t="s">
        <v>18</v>
      </c>
      <c r="M40" s="9" t="str">
        <f>IF(טבלה14[[#This Row],[מספר סטודנטים בתואר 1]]&gt;500,"yes","no")</f>
        <v>yes</v>
      </c>
      <c r="N40" s="12">
        <f>טבלה14[[#This Row],[מספר סטודנטים בתואר 1]]/SUBTOTAL(109,טבלה14[מספר סטודנטים בתואר 1])</f>
        <v>4.9922178422331154E-2</v>
      </c>
      <c r="O40" s="11">
        <f>IFERROR(((טבלה14[[#This Row],[מספר סטודנטים בתואר 1]]-טבלה14[[#This Row],[נשים תואר 1]])/טבלה14[[#This Row],[מספר סטודנטים בתואר 1]]),"")</f>
        <v>0.27534965034965037</v>
      </c>
      <c r="P40" s="11">
        <f>IFERROR(טבלה14[[#This Row],[נשים תואר 1]]/טבלה14[[#This Row],[מספר סטודנטים בתואר 1]],"")</f>
        <v>0.72465034965034969</v>
      </c>
      <c r="Q4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4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0" s="13">
        <f>SUMIFS(T:T,D:D,"2007/08",B:B,B40)-טבלה14[[#This Row],[דירוג]]</f>
        <v>3</v>
      </c>
      <c r="T40" s="9">
        <v>4</v>
      </c>
    </row>
    <row r="41" spans="2:20" s="6" customFormat="1" ht="13.8" hidden="1" x14ac:dyDescent="0.3">
      <c r="B41" s="7" t="s">
        <v>41</v>
      </c>
      <c r="C41" s="8" t="s">
        <v>28</v>
      </c>
      <c r="D41" s="10" t="s">
        <v>32</v>
      </c>
      <c r="E41" s="10">
        <v>578</v>
      </c>
      <c r="F41" s="10">
        <v>333</v>
      </c>
      <c r="G41" s="10">
        <v>443</v>
      </c>
      <c r="H41" s="10">
        <v>219</v>
      </c>
      <c r="I41" s="10">
        <v>49</v>
      </c>
      <c r="J41" s="10">
        <v>26</v>
      </c>
      <c r="K41" s="9"/>
      <c r="L41" s="9" t="s">
        <v>18</v>
      </c>
      <c r="M41" s="9" t="str">
        <f>IF(טבלה14[[#This Row],[מספר סטודנטים בתואר 1]]&gt;500,"yes","no")</f>
        <v>yes</v>
      </c>
      <c r="N41" s="12">
        <f>טבלה14[[#This Row],[מספר סטודנטים בתואר 1]]/SUBTOTAL(109,טבלה14[מספר סטודנטים בתואר 1])</f>
        <v>8.4076396060919021E-3</v>
      </c>
      <c r="O41" s="11">
        <f>IFERROR(((טבלה14[[#This Row],[מספר סטודנטים בתואר 1]]-טבלה14[[#This Row],[נשים תואר 1]])/טבלה14[[#This Row],[מספר סטודנטים בתואר 1]]),"")</f>
        <v>0.42387543252595156</v>
      </c>
      <c r="P41" s="11">
        <f>IFERROR(טבלה14[[#This Row],[נשים תואר 1]]/טבלה14[[#This Row],[מספר סטודנטים בתואר 1]],"")</f>
        <v>0.57612456747404839</v>
      </c>
      <c r="Q4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1" s="13">
        <f>SUMIFS(T:T,D:D,"2007/08",B:B,B41)-טבלה14[[#This Row],[דירוג]]</f>
        <v>-10</v>
      </c>
      <c r="T41" s="9">
        <v>43</v>
      </c>
    </row>
    <row r="42" spans="2:20" s="6" customFormat="1" ht="13.8" hidden="1" x14ac:dyDescent="0.3">
      <c r="B42" s="7" t="s">
        <v>41</v>
      </c>
      <c r="C42" s="8" t="s">
        <v>28</v>
      </c>
      <c r="D42" s="10" t="s">
        <v>49</v>
      </c>
      <c r="E42" s="10">
        <v>545</v>
      </c>
      <c r="F42" s="10">
        <v>307</v>
      </c>
      <c r="G42" s="10">
        <v>459</v>
      </c>
      <c r="H42" s="10">
        <v>227</v>
      </c>
      <c r="I42" s="10">
        <v>53</v>
      </c>
      <c r="J42" s="10">
        <v>19</v>
      </c>
      <c r="K42" s="9"/>
      <c r="L42" s="9" t="s">
        <v>18</v>
      </c>
      <c r="M42" s="9" t="str">
        <f>IF(טבלה14[[#This Row],[מספר סטודנטים בתואר 1]]&gt;500,"yes","no")</f>
        <v>yes</v>
      </c>
      <c r="N42" s="12">
        <f>טבלה14[[#This Row],[מספר סטודנטים בתואר 1]]/SUBTOTAL(109,טבלה14[מספר סטודנטים בתואר 1])</f>
        <v>7.9276186597233341E-3</v>
      </c>
      <c r="O42" s="11">
        <f>IFERROR(((טבלה14[[#This Row],[מספר סטודנטים בתואר 1]]-טבלה14[[#This Row],[נשים תואר 1]])/טבלה14[[#This Row],[מספר סטודנטים בתואר 1]]),"")</f>
        <v>0.43669724770642204</v>
      </c>
      <c r="P42" s="11">
        <f>IFERROR(טבלה14[[#This Row],[נשים תואר 1]]/טבלה14[[#This Row],[מספר סטודנטים בתואר 1]],"")</f>
        <v>0.56330275229357796</v>
      </c>
      <c r="Q4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2" s="13">
        <f>SUMIFS(T:T,D:D,"2007/08",B:B,B42)-טבלה14[[#This Row],[דירוג]]</f>
        <v>-10</v>
      </c>
      <c r="T42" s="9">
        <v>43</v>
      </c>
    </row>
    <row r="43" spans="2:20" s="6" customFormat="1" ht="13.8" hidden="1" x14ac:dyDescent="0.3">
      <c r="B43" s="7" t="s">
        <v>41</v>
      </c>
      <c r="C43" s="8" t="s">
        <v>28</v>
      </c>
      <c r="D43" s="10" t="s">
        <v>50</v>
      </c>
      <c r="E43" s="10">
        <v>533</v>
      </c>
      <c r="F43" s="10">
        <v>299</v>
      </c>
      <c r="G43" s="10">
        <v>449</v>
      </c>
      <c r="H43" s="10">
        <v>210</v>
      </c>
      <c r="I43" s="10">
        <v>51</v>
      </c>
      <c r="J43" s="10">
        <v>26</v>
      </c>
      <c r="K43" s="9"/>
      <c r="L43" s="9" t="s">
        <v>18</v>
      </c>
      <c r="M43" s="9" t="str">
        <f>IF(טבלה14[[#This Row],[מספר סטודנטים בתואר 1]]&gt;500,"yes","no")</f>
        <v>yes</v>
      </c>
      <c r="N43" s="12">
        <f>טבלה14[[#This Row],[מספר סטודנטים בתואר 1]]/SUBTOTAL(109,טבלה14[מספר סטודנטים בתואר 1])</f>
        <v>7.7530655883165812E-3</v>
      </c>
      <c r="O43" s="11">
        <f>IFERROR(((טבלה14[[#This Row],[מספר סטודנטים בתואר 1]]-טבלה14[[#This Row],[נשים תואר 1]])/טבלה14[[#This Row],[מספר סטודנטים בתואר 1]]),"")</f>
        <v>0.43902439024390244</v>
      </c>
      <c r="P43" s="11">
        <f>IFERROR(טבלה14[[#This Row],[נשים תואר 1]]/טבלה14[[#This Row],[מספר סטודנטים בתואר 1]],"")</f>
        <v>0.56097560975609762</v>
      </c>
      <c r="Q4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3" s="13">
        <f>SUMIFS(T:T,D:D,"2007/08",B:B,B43)-טבלה14[[#This Row],[דירוג]]</f>
        <v>-10</v>
      </c>
      <c r="T43" s="9">
        <v>43</v>
      </c>
    </row>
    <row r="44" spans="2:20" s="6" customFormat="1" ht="13.8" hidden="1" x14ac:dyDescent="0.3">
      <c r="B44" s="7" t="s">
        <v>30</v>
      </c>
      <c r="C44" s="8" t="s">
        <v>16</v>
      </c>
      <c r="D44" s="9" t="s">
        <v>37</v>
      </c>
      <c r="E44" s="10">
        <v>655</v>
      </c>
      <c r="F44" s="10">
        <v>270</v>
      </c>
      <c r="G44" s="10">
        <v>429</v>
      </c>
      <c r="H44" s="10">
        <v>206</v>
      </c>
      <c r="I44" s="10">
        <v>105</v>
      </c>
      <c r="J44" s="10">
        <v>46</v>
      </c>
      <c r="K44" s="9"/>
      <c r="L44" s="9" t="s">
        <v>18</v>
      </c>
      <c r="M44" s="9" t="str">
        <f>IF(טבלה14[[#This Row],[מספר סטודנטים בתואר 1]]&gt;500,"yes","no")</f>
        <v>yes</v>
      </c>
      <c r="N44" s="12">
        <f>טבלה14[[#This Row],[מספר סטודנטים בתואר 1]]/SUBTOTAL(109,טבלה14[מספר סטודנטים בתואר 1])</f>
        <v>9.5276884809518958E-3</v>
      </c>
      <c r="O44" s="11">
        <f>IFERROR(((טבלה14[[#This Row],[מספר סטודנטים בתואר 1]]-טבלה14[[#This Row],[נשים תואר 1]])/טבלה14[[#This Row],[מספר סטודנטים בתואר 1]]),"")</f>
        <v>0.58778625954198471</v>
      </c>
      <c r="P44" s="11">
        <f>IFERROR(טבלה14[[#This Row],[נשים תואר 1]]/טבלה14[[#This Row],[מספר סטודנטים בתואר 1]],"")</f>
        <v>0.41221374045801529</v>
      </c>
      <c r="Q4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4" s="13">
        <f>SUMIFS(T:T,D:D,"2007/08",B:B,B44)-טבלה14[[#This Row],[דירוג]]</f>
        <v>-10</v>
      </c>
      <c r="T44" s="9">
        <v>40</v>
      </c>
    </row>
    <row r="45" spans="2:20" s="6" customFormat="1" ht="13.8" hidden="1" x14ac:dyDescent="0.3">
      <c r="B45" s="7" t="s">
        <v>51</v>
      </c>
      <c r="C45" s="8" t="s">
        <v>52</v>
      </c>
      <c r="D45" s="10" t="s">
        <v>23</v>
      </c>
      <c r="E45" s="10">
        <v>798</v>
      </c>
      <c r="F45" s="10">
        <v>670</v>
      </c>
      <c r="G45" s="10">
        <v>428</v>
      </c>
      <c r="H45" s="10">
        <v>334</v>
      </c>
      <c r="I45" s="10">
        <v>370</v>
      </c>
      <c r="J45" s="10">
        <v>283</v>
      </c>
      <c r="K45" s="9"/>
      <c r="L45" s="9" t="s">
        <v>18</v>
      </c>
      <c r="M45" s="9" t="str">
        <f>IF(טבלה14[[#This Row],[מספר סטודנטים בתואר 1]]&gt;500,"yes","no")</f>
        <v>yes</v>
      </c>
      <c r="N45" s="12">
        <f>טבלה14[[#This Row],[מספר סטודנטים בתואר 1]]/SUBTOTAL(109,טבלה14[מספר סטודנטים בתואר 1])</f>
        <v>1.1607779248549027E-2</v>
      </c>
      <c r="O45" s="11">
        <f>IFERROR(((טבלה14[[#This Row],[מספר סטודנטים בתואר 1]]-טבלה14[[#This Row],[נשים תואר 1]])/טבלה14[[#This Row],[מספר סטודנטים בתואר 1]]),"")</f>
        <v>0.16040100250626566</v>
      </c>
      <c r="P45" s="11">
        <f>IFERROR(טבלה14[[#This Row],[נשים תואר 1]]/טבלה14[[#This Row],[מספר סטודנטים בתואר 1]],"")</f>
        <v>0.83959899749373434</v>
      </c>
      <c r="Q4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4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5" s="13">
        <f>SUMIFS(T:T,D:D,"2007/08",B:B,B45)-טבלה14[[#This Row],[דירוג]]</f>
        <v>-10</v>
      </c>
      <c r="T45" s="9">
        <v>35</v>
      </c>
    </row>
    <row r="46" spans="2:20" s="6" customFormat="1" ht="13.8" hidden="1" x14ac:dyDescent="0.3">
      <c r="B46" s="7" t="s">
        <v>44</v>
      </c>
      <c r="C46" s="8" t="s">
        <v>45</v>
      </c>
      <c r="D46" s="9" t="s">
        <v>42</v>
      </c>
      <c r="E46" s="10">
        <v>756</v>
      </c>
      <c r="F46" s="10">
        <v>476</v>
      </c>
      <c r="G46" s="10">
        <v>314</v>
      </c>
      <c r="H46" s="10">
        <v>179</v>
      </c>
      <c r="I46" s="10">
        <v>559</v>
      </c>
      <c r="J46" s="10">
        <v>305</v>
      </c>
      <c r="K46" s="9"/>
      <c r="L46" s="9" t="s">
        <v>18</v>
      </c>
      <c r="M46" s="9" t="str">
        <f>IF(טבלה14[[#This Row],[מספר סטודנטים בתואר 1]]&gt;500,"yes","no")</f>
        <v>yes</v>
      </c>
      <c r="N46" s="12">
        <f>טבלה14[[#This Row],[מספר סטודנטים בתואר 1]]/SUBTOTAL(109,טבלה14[מספר סטודנטים בתואר 1])</f>
        <v>1.0996843498625395E-2</v>
      </c>
      <c r="O46" s="11">
        <f>IFERROR(((טבלה14[[#This Row],[מספר סטודנטים בתואר 1]]-טבלה14[[#This Row],[נשים תואר 1]])/טבלה14[[#This Row],[מספר סטודנטים בתואר 1]]),"")</f>
        <v>0.37037037037037035</v>
      </c>
      <c r="P46" s="11">
        <f>IFERROR(טבלה14[[#This Row],[נשים תואר 1]]/טבלה14[[#This Row],[מספר סטודנטים בתואר 1]],"")</f>
        <v>0.62962962962962965</v>
      </c>
      <c r="Q4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6" s="13">
        <f>SUMIFS(T:T,D:D,"2007/08",B:B,B46)-טבלה14[[#This Row],[דירוג]]</f>
        <v>-10</v>
      </c>
      <c r="T46" s="9">
        <v>33</v>
      </c>
    </row>
    <row r="47" spans="2:20" s="6" customFormat="1" ht="13.8" hidden="1" x14ac:dyDescent="0.3">
      <c r="B47" s="7" t="s">
        <v>46</v>
      </c>
      <c r="C47" s="8" t="s">
        <v>20</v>
      </c>
      <c r="D47" s="10" t="s">
        <v>31</v>
      </c>
      <c r="E47" s="10">
        <v>2360</v>
      </c>
      <c r="F47" s="10">
        <v>1498</v>
      </c>
      <c r="G47" s="10"/>
      <c r="H47" s="10"/>
      <c r="I47" s="10"/>
      <c r="J47" s="10" t="s">
        <v>21</v>
      </c>
      <c r="K47" s="9"/>
      <c r="L47" s="9" t="s">
        <v>18</v>
      </c>
      <c r="M47" s="9" t="str">
        <f>IF(טבלה14[[#This Row],[מספר סטודנטים בתואר 1]]&gt;500,"yes","no")</f>
        <v>yes</v>
      </c>
      <c r="N47" s="12">
        <f>טבלה14[[#This Row],[מספר סטודנטים בתואר 1]]/SUBTOTAL(109,טבלה14[מספר סטודנטים בתואר 1])</f>
        <v>3.432877070999462E-2</v>
      </c>
      <c r="O47" s="11">
        <f>IFERROR(((טבלה14[[#This Row],[מספר סטודנטים בתואר 1]]-טבלה14[[#This Row],[נשים תואר 1]])/טבלה14[[#This Row],[מספר סטודנטים בתואר 1]]),"")</f>
        <v>0.36525423728813561</v>
      </c>
      <c r="P47" s="11">
        <f>IFERROR(טבלה14[[#This Row],[נשים תואר 1]]/טבלה14[[#This Row],[מספר סטודנטים בתואר 1]],"")</f>
        <v>0.63474576271186445</v>
      </c>
      <c r="Q4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7" s="13">
        <f>SUMIFS(T:T,D:D,"2007/08",B:B,B47)-טבלה14[[#This Row],[דירוג]]</f>
        <v>-10</v>
      </c>
      <c r="T47" s="9">
        <v>11</v>
      </c>
    </row>
    <row r="48" spans="2:20" s="6" customFormat="1" ht="13.8" hidden="1" x14ac:dyDescent="0.3">
      <c r="B48" s="7" t="s">
        <v>53</v>
      </c>
      <c r="C48" s="8" t="s">
        <v>53</v>
      </c>
      <c r="D48" s="9" t="s">
        <v>29</v>
      </c>
      <c r="E48" s="10">
        <v>3260</v>
      </c>
      <c r="F48" s="10">
        <v>1905</v>
      </c>
      <c r="G48" s="10">
        <v>1566</v>
      </c>
      <c r="H48" s="10">
        <v>954</v>
      </c>
      <c r="I48" s="10">
        <v>214</v>
      </c>
      <c r="J48" s="10">
        <v>100</v>
      </c>
      <c r="K48" s="9" t="s">
        <v>18</v>
      </c>
      <c r="L48" s="9" t="s">
        <v>18</v>
      </c>
      <c r="M48" s="9" t="str">
        <f>IF(טבלה14[[#This Row],[מספר סטודנטים בתואר 1]]&gt;500,"yes","no")</f>
        <v>yes</v>
      </c>
      <c r="N48" s="12">
        <f>טבלה14[[#This Row],[מספר סטודנטים בתואר 1]]/SUBTOTAL(109,טבלה14[מספר סטודנטים בתואר 1])</f>
        <v>4.7420251065501039E-2</v>
      </c>
      <c r="O48" s="11">
        <f>IFERROR(((טבלה14[[#This Row],[מספר סטודנטים בתואר 1]]-טבלה14[[#This Row],[נשים תואר 1]])/טבלה14[[#This Row],[מספר סטודנטים בתואר 1]]),"")</f>
        <v>0.41564417177914109</v>
      </c>
      <c r="P48" s="11">
        <f>IFERROR(טבלה14[[#This Row],[נשים תואר 1]]/טבלה14[[#This Row],[מספר סטודנטים בתואר 1]],"")</f>
        <v>0.58435582822085885</v>
      </c>
      <c r="Q4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8" s="13">
        <f>SUMIFS(T:T,D:D,"2007/08",B:B,B48)-טבלה14[[#This Row],[דירוג]]</f>
        <v>0</v>
      </c>
      <c r="T48" s="9">
        <v>5</v>
      </c>
    </row>
    <row r="49" spans="2:20" s="6" customFormat="1" ht="13.8" hidden="1" x14ac:dyDescent="0.3">
      <c r="B49" s="7" t="s">
        <v>40</v>
      </c>
      <c r="C49" s="8" t="s">
        <v>16</v>
      </c>
      <c r="D49" s="9" t="s">
        <v>17</v>
      </c>
      <c r="E49" s="10">
        <v>567</v>
      </c>
      <c r="F49" s="10">
        <v>334</v>
      </c>
      <c r="G49" s="10">
        <v>102</v>
      </c>
      <c r="H49" s="10">
        <v>54</v>
      </c>
      <c r="I49" s="10">
        <v>28</v>
      </c>
      <c r="J49" s="10">
        <v>7</v>
      </c>
      <c r="K49" s="9"/>
      <c r="L49" s="9" t="s">
        <v>18</v>
      </c>
      <c r="M49" s="9" t="str">
        <f>IF(טבלה14[[#This Row],[מספר סטודנטים בתואר 1]]&gt;500,"yes","no")</f>
        <v>yes</v>
      </c>
      <c r="N49" s="12">
        <f>טבלה14[[#This Row],[מספר סטודנטים בתואר 1]]/SUBTOTAL(109,טבלה14[מספר סטודנטים בתואר 1])</f>
        <v>8.2476326239690461E-3</v>
      </c>
      <c r="O49" s="11">
        <f>IFERROR(((טבלה14[[#This Row],[מספר סטודנטים בתואר 1]]-טבלה14[[#This Row],[נשים תואר 1]])/טבלה14[[#This Row],[מספר סטודנטים בתואר 1]]),"")</f>
        <v>0.41093474426807758</v>
      </c>
      <c r="P49" s="11">
        <f>IFERROR(טבלה14[[#This Row],[נשים תואר 1]]/טבלה14[[#This Row],[מספר סטודנטים בתואר 1]],"")</f>
        <v>0.58906525573192237</v>
      </c>
      <c r="Q4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9" s="13">
        <f>SUMIFS(T:T,D:D,"2007/08",B:B,B49)-טבלה14[[#This Row],[דירוג]]</f>
        <v>-9</v>
      </c>
      <c r="T49" s="9">
        <v>43</v>
      </c>
    </row>
    <row r="50" spans="2:20" s="6" customFormat="1" ht="13.8" hidden="1" x14ac:dyDescent="0.3">
      <c r="B50" s="7" t="s">
        <v>40</v>
      </c>
      <c r="C50" s="8" t="s">
        <v>16</v>
      </c>
      <c r="D50" s="10" t="s">
        <v>22</v>
      </c>
      <c r="E50" s="10">
        <v>565</v>
      </c>
      <c r="F50" s="10">
        <v>340</v>
      </c>
      <c r="G50" s="10">
        <v>117</v>
      </c>
      <c r="H50" s="10">
        <v>62</v>
      </c>
      <c r="I50" s="10">
        <v>27</v>
      </c>
      <c r="J50" s="10">
        <v>9</v>
      </c>
      <c r="K50" s="9"/>
      <c r="L50" s="9" t="s">
        <v>18</v>
      </c>
      <c r="M50" s="9" t="str">
        <f>IF(טבלה14[[#This Row],[מספר סטודנטים בתואר 1]]&gt;500,"yes","no")</f>
        <v>yes</v>
      </c>
      <c r="N50" s="12">
        <f>טבלה14[[#This Row],[מספר סטודנטים בתואר 1]]/SUBTOTAL(109,טבלה14[מספר סטודנטים בתואר 1])</f>
        <v>8.2185404454012539E-3</v>
      </c>
      <c r="O50" s="11">
        <f>IFERROR(((טבלה14[[#This Row],[מספר סטודנטים בתואר 1]]-טבלה14[[#This Row],[נשים תואר 1]])/טבלה14[[#This Row],[מספר סטודנטים בתואר 1]]),"")</f>
        <v>0.39823008849557523</v>
      </c>
      <c r="P50" s="11">
        <f>IFERROR(טבלה14[[#This Row],[נשים תואר 1]]/טבלה14[[#This Row],[מספר סטודנטים בתואר 1]],"")</f>
        <v>0.60176991150442483</v>
      </c>
      <c r="Q5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0" s="13">
        <f>SUMIFS(T:T,D:D,"2007/08",B:B,B50)-טבלה14[[#This Row],[דירוג]]</f>
        <v>-9</v>
      </c>
      <c r="T50" s="9">
        <v>43</v>
      </c>
    </row>
    <row r="51" spans="2:20" s="6" customFormat="1" ht="13.8" hidden="1" x14ac:dyDescent="0.3">
      <c r="B51" s="7" t="s">
        <v>40</v>
      </c>
      <c r="C51" s="8" t="s">
        <v>16</v>
      </c>
      <c r="D51" s="10" t="s">
        <v>23</v>
      </c>
      <c r="E51" s="10">
        <v>607</v>
      </c>
      <c r="F51" s="10">
        <v>351</v>
      </c>
      <c r="G51" s="10">
        <v>143</v>
      </c>
      <c r="H51" s="10">
        <v>81</v>
      </c>
      <c r="I51" s="10">
        <v>22</v>
      </c>
      <c r="J51" s="10">
        <v>7</v>
      </c>
      <c r="K51" s="9"/>
      <c r="L51" s="9" t="s">
        <v>18</v>
      </c>
      <c r="M51" s="9" t="str">
        <f>IF(טבלה14[[#This Row],[מספר סטודנטים בתואר 1]]&gt;500,"yes","no")</f>
        <v>yes</v>
      </c>
      <c r="N51" s="12">
        <f>טבלה14[[#This Row],[מספר סטודנטים בתואר 1]]/SUBTOTAL(109,טבלה14[מספר סטודנטים בתואר 1])</f>
        <v>8.8294761953248875E-3</v>
      </c>
      <c r="O51" s="11">
        <f>IFERROR(((טבלה14[[#This Row],[מספר סטודנטים בתואר 1]]-טבלה14[[#This Row],[נשים תואר 1]])/טבלה14[[#This Row],[מספר סטודנטים בתואר 1]]),"")</f>
        <v>0.42174629324546953</v>
      </c>
      <c r="P51" s="11">
        <f>IFERROR(טבלה14[[#This Row],[נשים תואר 1]]/טבלה14[[#This Row],[מספר סטודנטים בתואר 1]],"")</f>
        <v>0.57825370675453047</v>
      </c>
      <c r="Q5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1" s="13">
        <f>SUMIFS(T:T,D:D,"2007/08",B:B,B51)-טבלה14[[#This Row],[דירוג]]</f>
        <v>-9</v>
      </c>
      <c r="T51" s="9">
        <v>43</v>
      </c>
    </row>
    <row r="52" spans="2:20" s="6" customFormat="1" ht="13.8" hidden="1" x14ac:dyDescent="0.3">
      <c r="B52" s="7" t="s">
        <v>54</v>
      </c>
      <c r="C52" s="8" t="s">
        <v>25</v>
      </c>
      <c r="D52" s="9" t="s">
        <v>43</v>
      </c>
      <c r="E52" s="10">
        <v>727</v>
      </c>
      <c r="F52" s="10">
        <v>282</v>
      </c>
      <c r="G52" s="10">
        <v>284</v>
      </c>
      <c r="H52" s="10">
        <v>115</v>
      </c>
      <c r="I52" s="10">
        <v>155</v>
      </c>
      <c r="J52" s="10">
        <v>63</v>
      </c>
      <c r="K52" s="9"/>
      <c r="L52" s="9" t="s">
        <v>18</v>
      </c>
      <c r="M52" s="9" t="str">
        <f>IF(טבלה14[[#This Row],[מספר סטודנטים בתואר 1]]&gt;500,"yes","no")</f>
        <v>yes</v>
      </c>
      <c r="N52" s="12">
        <f>טבלה14[[#This Row],[מספר סטודנטים בתואר 1]]/SUBTOTAL(109,טבלה14[מספר סטודנטים בתואר 1])</f>
        <v>1.057500690939241E-2</v>
      </c>
      <c r="O52" s="11">
        <f>IFERROR(((טבלה14[[#This Row],[מספר סטודנטים בתואר 1]]-טבלה14[[#This Row],[נשים תואר 1]])/טבלה14[[#This Row],[מספר סטודנטים בתואר 1]]),"")</f>
        <v>0.61210453920220087</v>
      </c>
      <c r="P52" s="11">
        <f>IFERROR(טבלה14[[#This Row],[נשים תואר 1]]/טבלה14[[#This Row],[מספר סטודנטים בתואר 1]],"")</f>
        <v>0.38789546079779919</v>
      </c>
      <c r="Q5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2" s="13">
        <f>SUMIFS(T:T,D:D,"2007/08",B:B,B52)-טבלה14[[#This Row],[דירוג]]</f>
        <v>-9</v>
      </c>
      <c r="T52" s="9">
        <v>36</v>
      </c>
    </row>
    <row r="53" spans="2:20" s="6" customFormat="1" ht="13.8" hidden="1" x14ac:dyDescent="0.3">
      <c r="B53" s="7" t="s">
        <v>54</v>
      </c>
      <c r="C53" s="8" t="s">
        <v>25</v>
      </c>
      <c r="D53" s="10" t="s">
        <v>17</v>
      </c>
      <c r="E53" s="10">
        <v>759</v>
      </c>
      <c r="F53" s="10">
        <v>308</v>
      </c>
      <c r="G53" s="10">
        <v>284</v>
      </c>
      <c r="H53" s="10">
        <v>120</v>
      </c>
      <c r="I53" s="10">
        <v>139</v>
      </c>
      <c r="J53" s="10">
        <v>54</v>
      </c>
      <c r="K53" s="9"/>
      <c r="L53" s="9" t="s">
        <v>18</v>
      </c>
      <c r="M53" s="9" t="str">
        <f>IF(טבלה14[[#This Row],[מספר סטודנטים בתואר 1]]&gt;500,"yes","no")</f>
        <v>yes</v>
      </c>
      <c r="N53" s="12">
        <f>טבלה14[[#This Row],[מספר סטודנטים בתואר 1]]/SUBTOTAL(109,טבלה14[מספר סטודנטים בתואר 1])</f>
        <v>1.1040481766477083E-2</v>
      </c>
      <c r="O53" s="11">
        <f>IFERROR(((טבלה14[[#This Row],[מספר סטודנטים בתואר 1]]-טבלה14[[#This Row],[נשים תואר 1]])/טבלה14[[#This Row],[מספר סטודנטים בתואר 1]]),"")</f>
        <v>0.59420289855072461</v>
      </c>
      <c r="P53" s="11">
        <f>IFERROR(טבלה14[[#This Row],[נשים תואר 1]]/טבלה14[[#This Row],[מספר סטודנטים בתואר 1]],"")</f>
        <v>0.40579710144927539</v>
      </c>
      <c r="Q5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3" s="13">
        <f>SUMIFS(T:T,D:D,"2007/08",B:B,B53)-טבלה14[[#This Row],[דירוג]]</f>
        <v>-9</v>
      </c>
      <c r="T53" s="9">
        <v>36</v>
      </c>
    </row>
    <row r="54" spans="2:20" s="6" customFormat="1" ht="13.8" hidden="1" x14ac:dyDescent="0.3">
      <c r="B54" s="7" t="s">
        <v>51</v>
      </c>
      <c r="C54" s="8" t="s">
        <v>52</v>
      </c>
      <c r="D54" s="9" t="s">
        <v>22</v>
      </c>
      <c r="E54" s="10">
        <v>804</v>
      </c>
      <c r="F54" s="10">
        <v>668</v>
      </c>
      <c r="G54" s="10">
        <v>438</v>
      </c>
      <c r="H54" s="10">
        <v>340</v>
      </c>
      <c r="I54" s="10">
        <v>366</v>
      </c>
      <c r="J54" s="10">
        <v>291</v>
      </c>
      <c r="K54" s="9"/>
      <c r="L54" s="9" t="s">
        <v>18</v>
      </c>
      <c r="M54" s="9" t="str">
        <f>IF(טבלה14[[#This Row],[מספר סטודנטים בתואר 1]]&gt;500,"yes","no")</f>
        <v>yes</v>
      </c>
      <c r="N54" s="12">
        <f>טבלה14[[#This Row],[מספר סטודנטים בתואר 1]]/SUBTOTAL(109,טבלה14[מספר סטודנטים בתואר 1])</f>
        <v>1.1695055784252404E-2</v>
      </c>
      <c r="O54" s="11">
        <f>IFERROR(((טבלה14[[#This Row],[מספר סטודנטים בתואר 1]]-טבלה14[[#This Row],[נשים תואר 1]])/טבלה14[[#This Row],[מספר סטודנטים בתואר 1]]),"")</f>
        <v>0.1691542288557214</v>
      </c>
      <c r="P54" s="11">
        <f>IFERROR(טבלה14[[#This Row],[נשים תואר 1]]/טבלה14[[#This Row],[מספר סטודנטים בתואר 1]],"")</f>
        <v>0.8308457711442786</v>
      </c>
      <c r="Q5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5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4" s="13">
        <f>SUMIFS(T:T,D:D,"2007/08",B:B,B54)-טבלה14[[#This Row],[דירוג]]</f>
        <v>-9</v>
      </c>
      <c r="T54" s="9">
        <v>34</v>
      </c>
    </row>
    <row r="55" spans="2:20" s="6" customFormat="1" ht="13.8" hidden="1" x14ac:dyDescent="0.3">
      <c r="B55" s="7" t="s">
        <v>15</v>
      </c>
      <c r="C55" s="8" t="s">
        <v>16</v>
      </c>
      <c r="D55" s="10" t="s">
        <v>23</v>
      </c>
      <c r="E55" s="10">
        <v>1104</v>
      </c>
      <c r="F55" s="10">
        <v>762</v>
      </c>
      <c r="G55" s="10">
        <v>4</v>
      </c>
      <c r="H55" s="10"/>
      <c r="I55" s="10"/>
      <c r="J55" s="10"/>
      <c r="K55" s="9"/>
      <c r="L55" s="9" t="s">
        <v>18</v>
      </c>
      <c r="M55" s="9" t="str">
        <f>IF(טבלה14[[#This Row],[מספר סטודנטים בתואר 1]]&gt;500,"yes","no")</f>
        <v>yes</v>
      </c>
      <c r="N55" s="12">
        <f>טבלה14[[#This Row],[מספר סטודנטים בתואר 1]]/SUBTOTAL(109,טבלה14[מספר סטודנטים בתואר 1])</f>
        <v>1.6058882569421212E-2</v>
      </c>
      <c r="O55" s="11">
        <f>IFERROR(((טבלה14[[#This Row],[מספר סטודנטים בתואר 1]]-טבלה14[[#This Row],[נשים תואר 1]])/טבלה14[[#This Row],[מספר סטודנטים בתואר 1]]),"")</f>
        <v>0.30978260869565216</v>
      </c>
      <c r="P55" s="11">
        <f>IFERROR(טבלה14[[#This Row],[נשים תואר 1]]/טבלה14[[#This Row],[מספר סטודנטים בתואר 1]],"")</f>
        <v>0.69021739130434778</v>
      </c>
      <c r="Q5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5" s="13">
        <f>SUMIFS(T:T,D:D,"2007/08",B:B,B55)-טבלה14[[#This Row],[דירוג]]</f>
        <v>-9</v>
      </c>
      <c r="T55" s="9">
        <v>23</v>
      </c>
    </row>
    <row r="56" spans="2:20" s="6" customFormat="1" ht="13.8" hidden="1" x14ac:dyDescent="0.3">
      <c r="B56" s="7" t="s">
        <v>55</v>
      </c>
      <c r="C56" s="8" t="s">
        <v>56</v>
      </c>
      <c r="D56" s="10" t="s">
        <v>31</v>
      </c>
      <c r="E56" s="10">
        <v>604</v>
      </c>
      <c r="F56" s="10">
        <v>552</v>
      </c>
      <c r="G56" s="10">
        <v>201</v>
      </c>
      <c r="H56" s="10">
        <v>168</v>
      </c>
      <c r="I56" s="10">
        <v>74</v>
      </c>
      <c r="J56" s="10">
        <v>63</v>
      </c>
      <c r="K56" s="9"/>
      <c r="L56" s="9" t="s">
        <v>18</v>
      </c>
      <c r="M56" s="9" t="str">
        <f>IF(טבלה14[[#This Row],[מספר סטודנטים בתואר 1]]&gt;500,"yes","no")</f>
        <v>yes</v>
      </c>
      <c r="N56" s="12">
        <f>טבלה14[[#This Row],[מספר סטודנטים בתואר 1]]/SUBTOTAL(109,טבלה14[מספר סטודנטים בתואר 1])</f>
        <v>8.7858379274731984E-3</v>
      </c>
      <c r="O56" s="11">
        <f>IFERROR(((טבלה14[[#This Row],[מספר סטודנטים בתואר 1]]-טבלה14[[#This Row],[נשים תואר 1]])/טבלה14[[#This Row],[מספר סטודנטים בתואר 1]]),"")</f>
        <v>8.6092715231788075E-2</v>
      </c>
      <c r="P56" s="11">
        <f>IFERROR(טבלה14[[#This Row],[נשים תואר 1]]/טבלה14[[#This Row],[מספר סטודנטים בתואר 1]],"")</f>
        <v>0.91390728476821192</v>
      </c>
      <c r="Q5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5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6" s="13">
        <f>SUMIFS(T:T,D:D,"2007/08",B:B,B56)-טבלה14[[#This Row],[דירוג]]</f>
        <v>-8</v>
      </c>
      <c r="T56" s="9">
        <v>45</v>
      </c>
    </row>
    <row r="57" spans="2:20" s="6" customFormat="1" ht="13.8" hidden="1" x14ac:dyDescent="0.3">
      <c r="B57" s="7" t="s">
        <v>24</v>
      </c>
      <c r="C57" s="8" t="s">
        <v>25</v>
      </c>
      <c r="D57" s="10" t="s">
        <v>43</v>
      </c>
      <c r="E57" s="10">
        <v>668</v>
      </c>
      <c r="F57" s="10">
        <v>331</v>
      </c>
      <c r="G57" s="10">
        <v>230</v>
      </c>
      <c r="H57" s="10">
        <v>98</v>
      </c>
      <c r="I57" s="10">
        <v>57</v>
      </c>
      <c r="J57" s="10">
        <v>20</v>
      </c>
      <c r="K57" s="9"/>
      <c r="L57" s="9" t="s">
        <v>18</v>
      </c>
      <c r="M57" s="9" t="str">
        <f>IF(טבלה14[[#This Row],[מספר סטודנטים בתואר 1]]&gt;500,"yes","no")</f>
        <v>yes</v>
      </c>
      <c r="N57" s="12">
        <f>טבלה14[[#This Row],[מספר סטודנטים בתואר 1]]/SUBTOTAL(109,טבלה14[מספר סטודנטים בתואר 1])</f>
        <v>9.716787641642544E-3</v>
      </c>
      <c r="O57" s="11">
        <f>IFERROR(((טבלה14[[#This Row],[מספר סטודנטים בתואר 1]]-טבלה14[[#This Row],[נשים תואר 1]])/טבלה14[[#This Row],[מספר סטודנטים בתואר 1]]),"")</f>
        <v>0.50449101796407181</v>
      </c>
      <c r="P57" s="11">
        <f>IFERROR(טבלה14[[#This Row],[נשים תואר 1]]/טבלה14[[#This Row],[מספר סטודנטים בתואר 1]],"")</f>
        <v>0.49550898203592814</v>
      </c>
      <c r="Q5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7" s="13">
        <f>SUMIFS(T:T,D:D,"2007/08",B:B,B57)-טבלה14[[#This Row],[דירוג]]</f>
        <v>-8</v>
      </c>
      <c r="T57" s="9">
        <v>39</v>
      </c>
    </row>
    <row r="58" spans="2:20" s="6" customFormat="1" ht="13.8" hidden="1" x14ac:dyDescent="0.3">
      <c r="B58" s="7" t="s">
        <v>54</v>
      </c>
      <c r="C58" s="8" t="s">
        <v>25</v>
      </c>
      <c r="D58" s="10" t="s">
        <v>31</v>
      </c>
      <c r="E58" s="10">
        <v>785</v>
      </c>
      <c r="F58" s="10">
        <v>302</v>
      </c>
      <c r="G58" s="10">
        <v>232</v>
      </c>
      <c r="H58" s="10">
        <v>86</v>
      </c>
      <c r="I58" s="10">
        <v>159</v>
      </c>
      <c r="J58" s="10">
        <v>72</v>
      </c>
      <c r="K58" s="9"/>
      <c r="L58" s="9" t="s">
        <v>18</v>
      </c>
      <c r="M58" s="9" t="str">
        <f>IF(טבלה14[[#This Row],[מספר סטודנטים בתואר 1]]&gt;500,"yes","no")</f>
        <v>yes</v>
      </c>
      <c r="N58" s="12">
        <f>טבלה14[[#This Row],[מספר סטודנטים בתואר 1]]/SUBTOTAL(109,טבלה14[מספר סטודנטים בתואר 1])</f>
        <v>1.1418680087858379E-2</v>
      </c>
      <c r="O58" s="11">
        <f>IFERROR(((טבלה14[[#This Row],[מספר סטודנטים בתואר 1]]-טבלה14[[#This Row],[נשים תואר 1]])/טבלה14[[#This Row],[מספר סטודנטים בתואר 1]]),"")</f>
        <v>0.61528662420382163</v>
      </c>
      <c r="P58" s="11">
        <f>IFERROR(טבלה14[[#This Row],[נשים תואר 1]]/טבלה14[[#This Row],[מספר סטודנטים בתואר 1]],"")</f>
        <v>0.38471337579617837</v>
      </c>
      <c r="Q5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8" s="13">
        <f>SUMIFS(T:T,D:D,"2007/08",B:B,B58)-טבלה14[[#This Row],[דירוג]]</f>
        <v>-8</v>
      </c>
      <c r="T58" s="9">
        <v>35</v>
      </c>
    </row>
    <row r="59" spans="2:20" s="6" customFormat="1" ht="13.8" hidden="1" x14ac:dyDescent="0.3">
      <c r="B59" s="7" t="s">
        <v>54</v>
      </c>
      <c r="C59" s="8" t="s">
        <v>25</v>
      </c>
      <c r="D59" s="10" t="s">
        <v>26</v>
      </c>
      <c r="E59" s="10">
        <v>750</v>
      </c>
      <c r="F59" s="10">
        <v>288</v>
      </c>
      <c r="G59" s="10">
        <v>254</v>
      </c>
      <c r="H59" s="10">
        <v>94</v>
      </c>
      <c r="I59" s="10">
        <v>159</v>
      </c>
      <c r="J59" s="10">
        <v>72</v>
      </c>
      <c r="K59" s="9"/>
      <c r="L59" s="9" t="s">
        <v>18</v>
      </c>
      <c r="M59" s="9" t="str">
        <f>IF(טבלה14[[#This Row],[מספר סטודנטים בתואר 1]]&gt;500,"yes","no")</f>
        <v>yes</v>
      </c>
      <c r="N59" s="12">
        <f>טבלה14[[#This Row],[מספר סטודנטים בתואר 1]]/SUBTOTAL(109,טבלה14[מספר סטודנטים בתואר 1])</f>
        <v>1.0909566962922019E-2</v>
      </c>
      <c r="O59" s="11">
        <f>IFERROR(((טבלה14[[#This Row],[מספר סטודנטים בתואר 1]]-טבלה14[[#This Row],[נשים תואר 1]])/טבלה14[[#This Row],[מספר סטודנטים בתואר 1]]),"")</f>
        <v>0.61599999999999999</v>
      </c>
      <c r="P59" s="11">
        <f>IFERROR(טבלה14[[#This Row],[נשים תואר 1]]/טבלה14[[#This Row],[מספר סטודנטים בתואר 1]],"")</f>
        <v>0.38400000000000001</v>
      </c>
      <c r="Q5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9" s="13">
        <f>SUMIFS(T:T,D:D,"2007/08",B:B,B59)-טבלה14[[#This Row],[דירוג]]</f>
        <v>-8</v>
      </c>
      <c r="T59" s="9">
        <v>35</v>
      </c>
    </row>
    <row r="60" spans="2:20" s="6" customFormat="1" ht="13.8" hidden="1" x14ac:dyDescent="0.3">
      <c r="B60" s="7" t="s">
        <v>38</v>
      </c>
      <c r="C60" s="8" t="s">
        <v>39</v>
      </c>
      <c r="D60" s="9" t="s">
        <v>43</v>
      </c>
      <c r="E60" s="10">
        <v>772</v>
      </c>
      <c r="F60" s="10">
        <v>471</v>
      </c>
      <c r="G60" s="10">
        <v>78</v>
      </c>
      <c r="H60" s="10">
        <v>51</v>
      </c>
      <c r="I60" s="10">
        <v>21</v>
      </c>
      <c r="J60" s="10">
        <v>11</v>
      </c>
      <c r="K60" s="9"/>
      <c r="L60" s="9" t="s">
        <v>18</v>
      </c>
      <c r="M60" s="9" t="str">
        <f>IF(טבלה14[[#This Row],[מספר סטודנטים בתואר 1]]&gt;500,"yes","no")</f>
        <v>yes</v>
      </c>
      <c r="N60" s="12">
        <f>טבלה14[[#This Row],[מספר סטודנטים בתואר 1]]/SUBTOTAL(109,טבלה14[מספר סטודנטים בתואר 1])</f>
        <v>1.1229580927167731E-2</v>
      </c>
      <c r="O60" s="11">
        <f>IFERROR(((טבלה14[[#This Row],[מספר סטודנטים בתואר 1]]-טבלה14[[#This Row],[נשים תואר 1]])/טבלה14[[#This Row],[מספר סטודנטים בתואר 1]]),"")</f>
        <v>0.38989637305699482</v>
      </c>
      <c r="P60" s="11">
        <f>IFERROR(טבלה14[[#This Row],[נשים תואר 1]]/טבלה14[[#This Row],[מספר סטודנטים בתואר 1]],"")</f>
        <v>0.61010362694300513</v>
      </c>
      <c r="Q6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0" s="13">
        <f>SUMIFS(T:T,D:D,"2007/08",B:B,B60)-טבלה14[[#This Row],[דירוג]]</f>
        <v>-8</v>
      </c>
      <c r="T60" s="9">
        <v>34</v>
      </c>
    </row>
    <row r="61" spans="2:20" s="6" customFormat="1" ht="13.8" hidden="1" x14ac:dyDescent="0.3">
      <c r="B61" s="7" t="s">
        <v>38</v>
      </c>
      <c r="C61" s="8" t="s">
        <v>39</v>
      </c>
      <c r="D61" s="10" t="s">
        <v>17</v>
      </c>
      <c r="E61" s="10">
        <v>804</v>
      </c>
      <c r="F61" s="10">
        <v>492</v>
      </c>
      <c r="G61" s="10">
        <v>91</v>
      </c>
      <c r="H61" s="10">
        <v>58</v>
      </c>
      <c r="I61" s="10">
        <v>16</v>
      </c>
      <c r="J61" s="10">
        <v>8</v>
      </c>
      <c r="K61" s="9"/>
      <c r="L61" s="9" t="s">
        <v>18</v>
      </c>
      <c r="M61" s="9" t="str">
        <f>IF(טבלה14[[#This Row],[מספר סטודנטים בתואר 1]]&gt;500,"yes","no")</f>
        <v>yes</v>
      </c>
      <c r="N61" s="12">
        <f>טבלה14[[#This Row],[מספר סטודנטים בתואר 1]]/SUBTOTAL(109,טבלה14[מספר סטודנטים בתואר 1])</f>
        <v>1.1695055784252404E-2</v>
      </c>
      <c r="O61" s="11">
        <f>IFERROR(((טבלה14[[#This Row],[מספר סטודנטים בתואר 1]]-טבלה14[[#This Row],[נשים תואר 1]])/טבלה14[[#This Row],[מספר סטודנטים בתואר 1]]),"")</f>
        <v>0.38805970149253732</v>
      </c>
      <c r="P61" s="11">
        <f>IFERROR(טבלה14[[#This Row],[נשים תואר 1]]/טבלה14[[#This Row],[מספר סטודנטים בתואר 1]],"")</f>
        <v>0.61194029850746268</v>
      </c>
      <c r="Q6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1" s="13">
        <f>SUMIFS(T:T,D:D,"2007/08",B:B,B61)-טבלה14[[#This Row],[דירוג]]</f>
        <v>-8</v>
      </c>
      <c r="T61" s="9">
        <v>34</v>
      </c>
    </row>
    <row r="62" spans="2:20" s="6" customFormat="1" ht="13.8" hidden="1" x14ac:dyDescent="0.3">
      <c r="B62" s="7" t="s">
        <v>51</v>
      </c>
      <c r="C62" s="8" t="s">
        <v>52</v>
      </c>
      <c r="D62" s="10" t="s">
        <v>43</v>
      </c>
      <c r="E62" s="10">
        <v>812</v>
      </c>
      <c r="F62" s="10">
        <v>686</v>
      </c>
      <c r="G62" s="10">
        <v>375</v>
      </c>
      <c r="H62" s="10">
        <v>299</v>
      </c>
      <c r="I62" s="10">
        <v>352</v>
      </c>
      <c r="J62" s="10">
        <v>283</v>
      </c>
      <c r="K62" s="9"/>
      <c r="L62" s="9" t="s">
        <v>18</v>
      </c>
      <c r="M62" s="9" t="str">
        <f>IF(טבלה14[[#This Row],[מספר סטודנטים בתואר 1]]&gt;500,"yes","no")</f>
        <v>yes</v>
      </c>
      <c r="N62" s="12">
        <f>טבלה14[[#This Row],[מספר סטודנטים בתואר 1]]/SUBTOTAL(109,טבלה14[מספר סטודנטים בתואר 1])</f>
        <v>1.1811424498523572E-2</v>
      </c>
      <c r="O62" s="11">
        <f>IFERROR(((טבלה14[[#This Row],[מספר סטודנטים בתואר 1]]-טבלה14[[#This Row],[נשים תואר 1]])/טבלה14[[#This Row],[מספר סטודנטים בתואר 1]]),"")</f>
        <v>0.15517241379310345</v>
      </c>
      <c r="P62" s="11">
        <f>IFERROR(טבלה14[[#This Row],[נשים תואר 1]]/טבלה14[[#This Row],[מספר סטודנטים בתואר 1]],"")</f>
        <v>0.84482758620689657</v>
      </c>
      <c r="Q6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6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2" s="13">
        <f>SUMIFS(T:T,D:D,"2007/08",B:B,B62)-טבלה14[[#This Row],[דירוג]]</f>
        <v>-8</v>
      </c>
      <c r="T62" s="9">
        <v>33</v>
      </c>
    </row>
    <row r="63" spans="2:20" s="6" customFormat="1" ht="13.8" hidden="1" x14ac:dyDescent="0.3">
      <c r="B63" s="7" t="s">
        <v>44</v>
      </c>
      <c r="C63" s="8" t="s">
        <v>45</v>
      </c>
      <c r="D63" s="10" t="s">
        <v>22</v>
      </c>
      <c r="E63" s="10">
        <v>852</v>
      </c>
      <c r="F63" s="10">
        <v>534</v>
      </c>
      <c r="G63" s="10">
        <v>319</v>
      </c>
      <c r="H63" s="10">
        <v>190</v>
      </c>
      <c r="I63" s="10">
        <v>558</v>
      </c>
      <c r="J63" s="10">
        <v>296</v>
      </c>
      <c r="K63" s="9"/>
      <c r="L63" s="9" t="s">
        <v>18</v>
      </c>
      <c r="M63" s="9" t="str">
        <f>IF(טבלה14[[#This Row],[מספר סטודנטים בתואר 1]]&gt;500,"yes","no")</f>
        <v>yes</v>
      </c>
      <c r="N63" s="12">
        <f>טבלה14[[#This Row],[מספר סטודנטים בתואר 1]]/SUBTOTAL(109,טבלה14[מספר סטודנטים בתואר 1])</f>
        <v>1.2393268069879414E-2</v>
      </c>
      <c r="O63" s="11">
        <f>IFERROR(((טבלה14[[#This Row],[מספר סטודנטים בתואר 1]]-טבלה14[[#This Row],[נשים תואר 1]])/טבלה14[[#This Row],[מספר סטודנטים בתואר 1]]),"")</f>
        <v>0.37323943661971831</v>
      </c>
      <c r="P63" s="11">
        <f>IFERROR(טבלה14[[#This Row],[נשים תואר 1]]/טבלה14[[#This Row],[מספר סטודנטים בתואר 1]],"")</f>
        <v>0.62676056338028174</v>
      </c>
      <c r="Q6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3" s="13">
        <f>SUMIFS(T:T,D:D,"2007/08",B:B,B63)-טבלה14[[#This Row],[דירוג]]</f>
        <v>-8</v>
      </c>
      <c r="T63" s="9">
        <v>31</v>
      </c>
    </row>
    <row r="64" spans="2:20" s="6" customFormat="1" ht="13.8" hidden="1" x14ac:dyDescent="0.3">
      <c r="B64" s="7" t="s">
        <v>57</v>
      </c>
      <c r="C64" s="8" t="s">
        <v>58</v>
      </c>
      <c r="D64" s="10" t="s">
        <v>29</v>
      </c>
      <c r="E64" s="10">
        <v>3159</v>
      </c>
      <c r="F64" s="10">
        <v>2591</v>
      </c>
      <c r="G64" s="10">
        <v>511</v>
      </c>
      <c r="H64" s="10">
        <v>441</v>
      </c>
      <c r="I64" s="10">
        <v>61</v>
      </c>
      <c r="J64" s="10">
        <v>50</v>
      </c>
      <c r="K64" s="9" t="s">
        <v>18</v>
      </c>
      <c r="L64" s="9" t="s">
        <v>18</v>
      </c>
      <c r="M64" s="9" t="str">
        <f>IF(טבלה14[[#This Row],[מספר סטודנטים בתואר 1]]&gt;500,"yes","no")</f>
        <v>yes</v>
      </c>
      <c r="N64" s="12">
        <f>טבלה14[[#This Row],[מספר סטודנטים בתואר 1]]/SUBTOTAL(109,טבלה14[מספר סטודנטים בתואר 1])</f>
        <v>4.5951096047827544E-2</v>
      </c>
      <c r="O64" s="11">
        <f>IFERROR(((טבלה14[[#This Row],[מספר סטודנטים בתואר 1]]-טבלה14[[#This Row],[נשים תואר 1]])/טבלה14[[#This Row],[מספר סטודנטים בתואר 1]]),"")</f>
        <v>0.17980373535929092</v>
      </c>
      <c r="P64" s="11">
        <f>IFERROR(טבלה14[[#This Row],[נשים תואר 1]]/טבלה14[[#This Row],[מספר סטודנטים בתואר 1]],"")</f>
        <v>0.82019626464070905</v>
      </c>
      <c r="Q6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6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4" s="13">
        <f>SUMIFS(T:T,D:D,"2007/08",B:B,B64)-טבלה14[[#This Row],[דירוג]]</f>
        <v>4</v>
      </c>
      <c r="T64" s="9">
        <v>6</v>
      </c>
    </row>
    <row r="65" spans="2:20" s="6" customFormat="1" ht="13.8" hidden="1" x14ac:dyDescent="0.3">
      <c r="B65" s="7" t="s">
        <v>44</v>
      </c>
      <c r="C65" s="8" t="s">
        <v>45</v>
      </c>
      <c r="D65" s="10" t="s">
        <v>49</v>
      </c>
      <c r="E65" s="10">
        <v>802</v>
      </c>
      <c r="F65" s="10">
        <v>479</v>
      </c>
      <c r="G65" s="10">
        <v>333</v>
      </c>
      <c r="H65" s="10">
        <v>198</v>
      </c>
      <c r="I65" s="10">
        <v>581</v>
      </c>
      <c r="J65" s="10">
        <v>330</v>
      </c>
      <c r="K65" s="9"/>
      <c r="L65" s="9" t="s">
        <v>18</v>
      </c>
      <c r="M65" s="9" t="str">
        <f>IF(טבלה14[[#This Row],[מספר סטודנטים בתואר 1]]&gt;500,"yes","no")</f>
        <v>yes</v>
      </c>
      <c r="N65" s="12">
        <f>טבלה14[[#This Row],[מספר סטודנטים בתואר 1]]/SUBTOTAL(109,טבלה14[מספר סטודנטים בתואר 1])</f>
        <v>1.1665963605684612E-2</v>
      </c>
      <c r="O65" s="11">
        <f>IFERROR(((טבלה14[[#This Row],[מספר סטודנטים בתואר 1]]-טבלה14[[#This Row],[נשים תואר 1]])/טבלה14[[#This Row],[מספר סטודנטים בתואר 1]]),"")</f>
        <v>0.40274314214463841</v>
      </c>
      <c r="P65" s="11">
        <f>IFERROR(טבלה14[[#This Row],[נשים תואר 1]]/טבלה14[[#This Row],[מספר סטודנטים בתואר 1]],"")</f>
        <v>0.59725685785536164</v>
      </c>
      <c r="Q6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5" s="13">
        <f>SUMIFS(T:T,D:D,"2007/08",B:B,B65)-טבלה14[[#This Row],[דירוג]]</f>
        <v>-8</v>
      </c>
      <c r="T65" s="9">
        <v>31</v>
      </c>
    </row>
    <row r="66" spans="2:20" s="6" customFormat="1" ht="13.8" hidden="1" x14ac:dyDescent="0.3">
      <c r="B66" s="7" t="s">
        <v>59</v>
      </c>
      <c r="C66" s="8" t="s">
        <v>25</v>
      </c>
      <c r="D66" s="9" t="s">
        <v>29</v>
      </c>
      <c r="E66" s="10">
        <v>2963</v>
      </c>
      <c r="F66" s="10">
        <v>1607</v>
      </c>
      <c r="G66" s="10">
        <v>8</v>
      </c>
      <c r="H66" s="10">
        <v>3</v>
      </c>
      <c r="I66" s="10">
        <v>15</v>
      </c>
      <c r="J66" s="10">
        <v>10</v>
      </c>
      <c r="K66" s="9" t="s">
        <v>18</v>
      </c>
      <c r="L66" s="9" t="s">
        <v>18</v>
      </c>
      <c r="M66" s="9" t="str">
        <f>IF(טבלה14[[#This Row],[מספר סטודנטים בתואר 1]]&gt;500,"yes","no")</f>
        <v>yes</v>
      </c>
      <c r="N66" s="12">
        <f>טבלה14[[#This Row],[מספר סטודנטים בתואר 1]]/SUBTOTAL(109,טבלה14[מספר סטודנטים בתואר 1])</f>
        <v>4.3100062548183923E-2</v>
      </c>
      <c r="O66" s="11">
        <f>IFERROR(((טבלה14[[#This Row],[מספר סטודנטים בתואר 1]]-טבלה14[[#This Row],[נשים תואר 1]])/טבלה14[[#This Row],[מספר סטודנטים בתואר 1]]),"")</f>
        <v>0.45764427944650693</v>
      </c>
      <c r="P66" s="11">
        <f>IFERROR(טבלה14[[#This Row],[נשים תואר 1]]/טבלה14[[#This Row],[מספר סטודנטים בתואר 1]],"")</f>
        <v>0.54235572055349313</v>
      </c>
      <c r="Q6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6" s="13">
        <f>SUMIFS(T:T,D:D,"2007/08",B:B,B66)-טבלה14[[#This Row],[דירוג]]</f>
        <v>-7</v>
      </c>
      <c r="T66" s="9">
        <v>7</v>
      </c>
    </row>
    <row r="67" spans="2:20" s="6" customFormat="1" ht="13.8" hidden="1" x14ac:dyDescent="0.3">
      <c r="B67" s="7" t="s">
        <v>60</v>
      </c>
      <c r="C67" s="8" t="s">
        <v>20</v>
      </c>
      <c r="D67" s="10" t="s">
        <v>29</v>
      </c>
      <c r="E67" s="10">
        <v>2862</v>
      </c>
      <c r="F67" s="10">
        <v>1244</v>
      </c>
      <c r="G67" s="10">
        <v>275</v>
      </c>
      <c r="H67" s="10">
        <v>102</v>
      </c>
      <c r="I67" s="10">
        <v>72</v>
      </c>
      <c r="J67" s="10">
        <v>22</v>
      </c>
      <c r="K67" s="9" t="s">
        <v>18</v>
      </c>
      <c r="L67" s="9" t="s">
        <v>18</v>
      </c>
      <c r="M67" s="9" t="str">
        <f>IF(טבלה14[[#This Row],[מספר סטודנטים בתואר 1]]&gt;500,"yes","no")</f>
        <v>yes</v>
      </c>
      <c r="N67" s="12">
        <f>טבלה14[[#This Row],[מספר סטודנטים בתואר 1]]/SUBTOTAL(109,טבלה14[מספר סטודנטים בתואר 1])</f>
        <v>4.1630907530510422E-2</v>
      </c>
      <c r="O67" s="11">
        <f>IFERROR(((טבלה14[[#This Row],[מספר סטודנטים בתואר 1]]-טבלה14[[#This Row],[נשים תואר 1]])/טבלה14[[#This Row],[מספר סטודנטים בתואר 1]]),"")</f>
        <v>0.56533892382948991</v>
      </c>
      <c r="P67" s="11">
        <f>IFERROR(טבלה14[[#This Row],[נשים תואר 1]]/טבלה14[[#This Row],[מספר סטודנטים בתואר 1]],"")</f>
        <v>0.43466107617051014</v>
      </c>
      <c r="Q6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7" s="13">
        <f>SUMIFS(T:T,D:D,"2007/08",B:B,B67)-טבלה14[[#This Row],[דירוג]]</f>
        <v>-5</v>
      </c>
      <c r="T67" s="9">
        <v>8</v>
      </c>
    </row>
    <row r="68" spans="2:20" s="6" customFormat="1" ht="13.8" hidden="1" x14ac:dyDescent="0.3">
      <c r="B68" s="7" t="s">
        <v>46</v>
      </c>
      <c r="C68" s="8" t="s">
        <v>20</v>
      </c>
      <c r="D68" s="9" t="s">
        <v>29</v>
      </c>
      <c r="E68" s="10">
        <v>2653</v>
      </c>
      <c r="F68" s="10">
        <v>1751</v>
      </c>
      <c r="G68" s="10"/>
      <c r="H68" s="10"/>
      <c r="I68" s="10"/>
      <c r="J68" s="10" t="s">
        <v>21</v>
      </c>
      <c r="K68" s="9" t="s">
        <v>18</v>
      </c>
      <c r="L68" s="9" t="s">
        <v>18</v>
      </c>
      <c r="M68" s="9" t="str">
        <f>IF(טבלה14[[#This Row],[מספר סטודנטים בתואר 1]]&gt;500,"yes","no")</f>
        <v>yes</v>
      </c>
      <c r="N68" s="12">
        <f>טבלה14[[#This Row],[מספר סטודנטים בתואר 1]]/SUBTOTAL(109,טבלה14[מספר סטודנטים בתואר 1])</f>
        <v>3.8590774870176155E-2</v>
      </c>
      <c r="O68" s="11">
        <f>IFERROR(((טבלה14[[#This Row],[מספר סטודנטים בתואר 1]]-טבלה14[[#This Row],[נשים תואר 1]])/טבלה14[[#This Row],[מספר סטודנטים בתואר 1]]),"")</f>
        <v>0.33999246136449301</v>
      </c>
      <c r="P68" s="11">
        <f>IFERROR(טבלה14[[#This Row],[נשים תואר 1]]/טבלה14[[#This Row],[מספר סטודנטים בתואר 1]],"")</f>
        <v>0.66000753863550699</v>
      </c>
      <c r="Q6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8" s="13">
        <f>SUMIFS(T:T,D:D,"2007/08",B:B,B68)-טבלה14[[#This Row],[דירוג]]</f>
        <v>-8</v>
      </c>
      <c r="T68" s="9">
        <v>9</v>
      </c>
    </row>
    <row r="69" spans="2:20" s="6" customFormat="1" ht="13.8" hidden="1" x14ac:dyDescent="0.3">
      <c r="B69" s="7" t="s">
        <v>61</v>
      </c>
      <c r="C69" s="8" t="s">
        <v>34</v>
      </c>
      <c r="D69" s="10" t="s">
        <v>29</v>
      </c>
      <c r="E69" s="10">
        <v>2636</v>
      </c>
      <c r="F69" s="10">
        <v>471</v>
      </c>
      <c r="G69" s="10">
        <v>348</v>
      </c>
      <c r="H69" s="10">
        <v>58</v>
      </c>
      <c r="I69" s="10">
        <v>162</v>
      </c>
      <c r="J69" s="10">
        <v>23</v>
      </c>
      <c r="K69" s="9" t="s">
        <v>18</v>
      </c>
      <c r="L69" s="9" t="s">
        <v>18</v>
      </c>
      <c r="M69" s="9" t="str">
        <f>IF(טבלה14[[#This Row],[מספר סטודנטים בתואר 1]]&gt;500,"yes","no")</f>
        <v>yes</v>
      </c>
      <c r="N69" s="12">
        <f>טבלה14[[#This Row],[מספר סטודנטים בתואר 1]]/SUBTOTAL(109,טבלה14[מספר סטודנטים בתואר 1])</f>
        <v>3.834349135234992E-2</v>
      </c>
      <c r="O69" s="11">
        <f>IFERROR(((טבלה14[[#This Row],[מספר סטודנטים בתואר 1]]-טבלה14[[#This Row],[נשים תואר 1]])/טבלה14[[#This Row],[מספר סטודנטים בתואר 1]]),"")</f>
        <v>0.82132018209408197</v>
      </c>
      <c r="P69" s="11">
        <f>IFERROR(טבלה14[[#This Row],[נשים תואר 1]]/טבלה14[[#This Row],[מספר סטודנטים בתואר 1]],"")</f>
        <v>0.17867981790591805</v>
      </c>
      <c r="Q6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9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69" s="13">
        <f>SUMIFS(T:T,D:D,"2007/08",B:B,B69)-טבלה14[[#This Row],[דירוג]]</f>
        <v>5</v>
      </c>
      <c r="T69" s="9">
        <v>10</v>
      </c>
    </row>
    <row r="70" spans="2:20" s="6" customFormat="1" ht="13.8" hidden="1" x14ac:dyDescent="0.3">
      <c r="B70" s="7" t="s">
        <v>62</v>
      </c>
      <c r="C70" s="8" t="s">
        <v>34</v>
      </c>
      <c r="D70" s="9" t="s">
        <v>29</v>
      </c>
      <c r="E70" s="10">
        <v>2550</v>
      </c>
      <c r="F70" s="10">
        <v>1391</v>
      </c>
      <c r="G70" s="10">
        <v>222</v>
      </c>
      <c r="H70" s="10">
        <v>107</v>
      </c>
      <c r="I70" s="10">
        <v>89</v>
      </c>
      <c r="J70" s="10">
        <v>30</v>
      </c>
      <c r="K70" s="9"/>
      <c r="L70" s="9" t="s">
        <v>18</v>
      </c>
      <c r="M70" s="9" t="str">
        <f>IF(טבלה14[[#This Row],[מספר סטודנטים בתואר 1]]&gt;500,"yes","no")</f>
        <v>yes</v>
      </c>
      <c r="N70" s="12">
        <f>טבלה14[[#This Row],[מספר סטודנטים בתואר 1]]/SUBTOTAL(109,טבלה14[מספר סטודנטים בתואר 1])</f>
        <v>3.7092527673934859E-2</v>
      </c>
      <c r="O70" s="11">
        <f>IFERROR(((טבלה14[[#This Row],[מספר סטודנטים בתואר 1]]-טבלה14[[#This Row],[נשים תואר 1]])/טבלה14[[#This Row],[מספר סטודנטים בתואר 1]]),"")</f>
        <v>0.45450980392156864</v>
      </c>
      <c r="P70" s="11">
        <f>IFERROR(טבלה14[[#This Row],[נשים תואר 1]]/טבלה14[[#This Row],[מספר סטודנטים בתואר 1]],"")</f>
        <v>0.54549019607843141</v>
      </c>
      <c r="Q7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0" s="13">
        <f>SUMIFS(T:T,D:D,"2007/08",B:B,B70)-טבלה14[[#This Row],[דירוג]]</f>
        <v>2</v>
      </c>
      <c r="T70" s="9">
        <v>11</v>
      </c>
    </row>
    <row r="71" spans="2:20" s="6" customFormat="1" ht="13.8" hidden="1" x14ac:dyDescent="0.3">
      <c r="B71" s="7" t="s">
        <v>63</v>
      </c>
      <c r="C71" s="8" t="s">
        <v>16</v>
      </c>
      <c r="D71" s="10" t="s">
        <v>31</v>
      </c>
      <c r="E71" s="10">
        <v>1509</v>
      </c>
      <c r="F71" s="10">
        <v>1254</v>
      </c>
      <c r="G71" s="10">
        <v>540</v>
      </c>
      <c r="H71" s="10">
        <v>433</v>
      </c>
      <c r="I71" s="10">
        <v>167</v>
      </c>
      <c r="J71" s="10">
        <v>117</v>
      </c>
      <c r="K71" s="9"/>
      <c r="L71" s="9" t="s">
        <v>18</v>
      </c>
      <c r="M71" s="9" t="str">
        <f>IF(טבלה14[[#This Row],[מספר סטודנטים בתואר 1]]&gt;500,"yes","no")</f>
        <v>yes</v>
      </c>
      <c r="N71" s="12">
        <f>טבלה14[[#This Row],[מספר סטודנטים בתואר 1]]/SUBTOTAL(109,טבלה14[מספר סטודנטים בתואר 1])</f>
        <v>2.19500487293991E-2</v>
      </c>
      <c r="O71" s="11">
        <f>IFERROR(((טבלה14[[#This Row],[מספר סטודנטים בתואר 1]]-טבלה14[[#This Row],[נשים תואר 1]])/טבלה14[[#This Row],[מספר סטודנטים בתואר 1]]),"")</f>
        <v>0.16898608349900596</v>
      </c>
      <c r="P71" s="11">
        <f>IFERROR(טבלה14[[#This Row],[נשים תואר 1]]/טבלה14[[#This Row],[מספר סטודנטים בתואר 1]],"")</f>
        <v>0.83101391650099399</v>
      </c>
      <c r="Q7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7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1" s="13">
        <f>SUMIFS(T:T,D:D,"2007/08",B:B,B71)-טבלה14[[#This Row],[דירוג]]</f>
        <v>-8</v>
      </c>
      <c r="T71" s="9">
        <v>19</v>
      </c>
    </row>
    <row r="72" spans="2:20" s="6" customFormat="1" ht="13.8" hidden="1" x14ac:dyDescent="0.3">
      <c r="B72" s="7" t="s">
        <v>63</v>
      </c>
      <c r="C72" s="8" t="s">
        <v>16</v>
      </c>
      <c r="D72" s="10" t="s">
        <v>26</v>
      </c>
      <c r="E72" s="10">
        <v>1502</v>
      </c>
      <c r="F72" s="10">
        <v>1240</v>
      </c>
      <c r="G72" s="10">
        <v>555</v>
      </c>
      <c r="H72" s="10">
        <v>452</v>
      </c>
      <c r="I72" s="10">
        <v>170</v>
      </c>
      <c r="J72" s="10">
        <v>115</v>
      </c>
      <c r="K72" s="9"/>
      <c r="L72" s="9" t="s">
        <v>18</v>
      </c>
      <c r="M72" s="9" t="str">
        <f>IF(טבלה14[[#This Row],[מספר סטודנטים בתואר 1]]&gt;500,"yes","no")</f>
        <v>yes</v>
      </c>
      <c r="N72" s="12">
        <f>טבלה14[[#This Row],[מספר סטודנטים בתואר 1]]/SUBTOTAL(109,טבלה14[מספר סטודנטים בתואר 1])</f>
        <v>2.1848226104411828E-2</v>
      </c>
      <c r="O72" s="11">
        <f>IFERROR(((טבלה14[[#This Row],[מספר סטודנטים בתואר 1]]-טבלה14[[#This Row],[נשים תואר 1]])/טבלה14[[#This Row],[מספר סטודנטים בתואר 1]]),"")</f>
        <v>0.17443408788282291</v>
      </c>
      <c r="P72" s="11">
        <f>IFERROR(טבלה14[[#This Row],[נשים תואר 1]]/טבלה14[[#This Row],[מספר סטודנטים בתואר 1]],"")</f>
        <v>0.82556591211717711</v>
      </c>
      <c r="Q7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7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2" s="13">
        <f>SUMIFS(T:T,D:D,"2007/08",B:B,B72)-טבלה14[[#This Row],[דירוג]]</f>
        <v>-8</v>
      </c>
      <c r="T72" s="9">
        <v>19</v>
      </c>
    </row>
    <row r="73" spans="2:20" s="6" customFormat="1" ht="13.8" hidden="1" x14ac:dyDescent="0.3">
      <c r="B73" s="7" t="s">
        <v>64</v>
      </c>
      <c r="C73" s="8" t="s">
        <v>16</v>
      </c>
      <c r="D73" s="10" t="s">
        <v>29</v>
      </c>
      <c r="E73" s="10">
        <v>2459</v>
      </c>
      <c r="F73" s="10">
        <v>1226</v>
      </c>
      <c r="G73" s="10">
        <v>1686</v>
      </c>
      <c r="H73" s="10">
        <v>668</v>
      </c>
      <c r="I73" s="10">
        <v>228</v>
      </c>
      <c r="J73" s="10">
        <v>99</v>
      </c>
      <c r="K73" s="9"/>
      <c r="L73" s="9" t="s">
        <v>18</v>
      </c>
      <c r="M73" s="9" t="str">
        <f>IF(טבלה14[[#This Row],[מספר סטודנטים בתואר 1]]&gt;500,"yes","no")</f>
        <v>yes</v>
      </c>
      <c r="N73" s="12">
        <f>טבלה14[[#This Row],[מספר סטודנטים בתואר 1]]/SUBTOTAL(109,טבלה14[מספר סטודנטים בתואר 1])</f>
        <v>3.5768833549100328E-2</v>
      </c>
      <c r="O73" s="11">
        <f>IFERROR(((טבלה14[[#This Row],[מספר סטודנטים בתואר 1]]-טבלה14[[#This Row],[נשים תואר 1]])/טבלה14[[#This Row],[מספר סטודנטים בתואר 1]]),"")</f>
        <v>0.50142334282228551</v>
      </c>
      <c r="P73" s="11">
        <f>IFERROR(טבלה14[[#This Row],[נשים תואר 1]]/טבלה14[[#This Row],[מספר סטודנטים בתואר 1]],"")</f>
        <v>0.49857665717771454</v>
      </c>
      <c r="Q7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3" s="13">
        <f>SUMIFS(T:T,D:D,"2007/08",B:B,B73)-טבלה14[[#This Row],[דירוג]]</f>
        <v>-4</v>
      </c>
      <c r="T73" s="9">
        <v>12</v>
      </c>
    </row>
    <row r="74" spans="2:20" s="6" customFormat="1" ht="13.8" hidden="1" x14ac:dyDescent="0.3">
      <c r="B74" s="7" t="s">
        <v>65</v>
      </c>
      <c r="C74" s="8" t="s">
        <v>16</v>
      </c>
      <c r="D74" s="9" t="s">
        <v>29</v>
      </c>
      <c r="E74" s="10">
        <v>2049</v>
      </c>
      <c r="F74" s="10">
        <v>1770</v>
      </c>
      <c r="G74" s="10">
        <v>2212</v>
      </c>
      <c r="H74" s="10">
        <v>1899</v>
      </c>
      <c r="I74" s="10">
        <v>254</v>
      </c>
      <c r="J74" s="10">
        <v>203</v>
      </c>
      <c r="K74" s="9"/>
      <c r="L74" s="9" t="s">
        <v>18</v>
      </c>
      <c r="M74" s="9" t="str">
        <f>IF(טבלה14[[#This Row],[מספר סטודנטים בתואר 1]]&gt;500,"yes","no")</f>
        <v>yes</v>
      </c>
      <c r="N74" s="12">
        <f>טבלה14[[#This Row],[מספר סטודנטים בתואר 1]]/SUBTOTAL(109,טבלה14[מספר סטודנטים בתואר 1])</f>
        <v>2.9804936942702955E-2</v>
      </c>
      <c r="O74" s="11">
        <f>IFERROR(((טבלה14[[#This Row],[מספר סטודנטים בתואר 1]]-טבלה14[[#This Row],[נשים תואר 1]])/טבלה14[[#This Row],[מספר סטודנטים בתואר 1]]),"")</f>
        <v>0.13616398243045388</v>
      </c>
      <c r="P74" s="11">
        <f>IFERROR(טבלה14[[#This Row],[נשים תואר 1]]/טבלה14[[#This Row],[מספר סטודנטים בתואר 1]],"")</f>
        <v>0.86383601756954609</v>
      </c>
      <c r="Q7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7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4" s="13">
        <f>SUMIFS(T:T,D:D,"2007/08",B:B,B74)-טבלה14[[#This Row],[דירוג]]</f>
        <v>-1</v>
      </c>
      <c r="T74" s="9">
        <v>13</v>
      </c>
    </row>
    <row r="75" spans="2:20" s="6" customFormat="1" ht="13.8" hidden="1" x14ac:dyDescent="0.3">
      <c r="B75" s="7" t="s">
        <v>66</v>
      </c>
      <c r="C75" s="8" t="s">
        <v>34</v>
      </c>
      <c r="D75" s="10" t="s">
        <v>29</v>
      </c>
      <c r="E75" s="10">
        <v>1963</v>
      </c>
      <c r="F75" s="10">
        <v>258</v>
      </c>
      <c r="G75" s="10">
        <v>45</v>
      </c>
      <c r="H75" s="10">
        <v>15</v>
      </c>
      <c r="I75" s="10">
        <v>4</v>
      </c>
      <c r="J75" s="10" t="s">
        <v>21</v>
      </c>
      <c r="K75" s="9"/>
      <c r="L75" s="9" t="s">
        <v>18</v>
      </c>
      <c r="M75" s="9" t="str">
        <f>IF(טבלה14[[#This Row],[מספר סטודנטים בתואר 1]]&gt;500,"yes","no")</f>
        <v>yes</v>
      </c>
      <c r="N75" s="12">
        <f>טבלה14[[#This Row],[מספר סטודנטים בתואר 1]]/SUBTOTAL(109,טבלה14[מספר סטודנטים בתואר 1])</f>
        <v>2.8553973264287897E-2</v>
      </c>
      <c r="O75" s="11">
        <f>IFERROR(((טבלה14[[#This Row],[מספר סטודנטים בתואר 1]]-טבלה14[[#This Row],[נשים תואר 1]])/טבלה14[[#This Row],[מספר סטודנטים בתואר 1]]),"")</f>
        <v>0.86856851757514009</v>
      </c>
      <c r="P75" s="11">
        <f>IFERROR(טבלה14[[#This Row],[נשים תואר 1]]/טבלה14[[#This Row],[מספר סטודנטים בתואר 1]],"")</f>
        <v>0.13143148242485991</v>
      </c>
      <c r="Q7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5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75" s="13">
        <f>SUMIFS(T:T,D:D,"2007/08",B:B,B75)-טבלה14[[#This Row],[דירוג]]</f>
        <v>28</v>
      </c>
      <c r="T75" s="9">
        <v>14</v>
      </c>
    </row>
    <row r="76" spans="2:20" s="6" customFormat="1" ht="13.8" hidden="1" x14ac:dyDescent="0.3">
      <c r="B76" s="7" t="s">
        <v>60</v>
      </c>
      <c r="C76" s="8" t="s">
        <v>20</v>
      </c>
      <c r="D76" s="10" t="s">
        <v>37</v>
      </c>
      <c r="E76" s="10">
        <v>2516</v>
      </c>
      <c r="F76" s="10">
        <v>1121</v>
      </c>
      <c r="G76" s="10">
        <v>278</v>
      </c>
      <c r="H76" s="10">
        <v>106</v>
      </c>
      <c r="I76" s="10">
        <v>74</v>
      </c>
      <c r="J76" s="10">
        <v>20</v>
      </c>
      <c r="K76" s="9"/>
      <c r="L76" s="9" t="s">
        <v>18</v>
      </c>
      <c r="M76" s="9" t="str">
        <f>IF(טבלה14[[#This Row],[מספר סטודנטים בתואר 1]]&gt;500,"yes","no")</f>
        <v>yes</v>
      </c>
      <c r="N76" s="12">
        <f>טבלה14[[#This Row],[מספר סטודנטים בתואר 1]]/SUBTOTAL(109,טבלה14[מספר סטודנטים בתואר 1])</f>
        <v>3.6597960638282398E-2</v>
      </c>
      <c r="O76" s="11">
        <f>IFERROR(((טבלה14[[#This Row],[מספר סטודנטים בתואר 1]]-טבלה14[[#This Row],[נשים תואר 1]])/טבלה14[[#This Row],[מספר סטודנטים בתואר 1]]),"")</f>
        <v>0.55445151033386331</v>
      </c>
      <c r="P76" s="11">
        <f>IFERROR(טבלה14[[#This Row],[נשים תואר 1]]/טבלה14[[#This Row],[מספר סטודנטים בתואר 1]],"")</f>
        <v>0.44554848966613675</v>
      </c>
      <c r="Q7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6" s="13">
        <f>SUMIFS(T:T,D:D,"2007/08",B:B,B76)-טבלה14[[#This Row],[דירוג]]</f>
        <v>-8</v>
      </c>
      <c r="T76" s="9">
        <v>11</v>
      </c>
    </row>
    <row r="77" spans="2:20" s="6" customFormat="1" ht="13.8" hidden="1" x14ac:dyDescent="0.3">
      <c r="B77" s="7" t="s">
        <v>67</v>
      </c>
      <c r="C77" s="8" t="s">
        <v>28</v>
      </c>
      <c r="D77" s="9" t="s">
        <v>29</v>
      </c>
      <c r="E77" s="10">
        <v>1941</v>
      </c>
      <c r="F77" s="10">
        <v>652</v>
      </c>
      <c r="G77" s="10">
        <v>424</v>
      </c>
      <c r="H77" s="10">
        <v>114</v>
      </c>
      <c r="I77" s="10">
        <v>180</v>
      </c>
      <c r="J77" s="10">
        <v>25</v>
      </c>
      <c r="K77" s="9"/>
      <c r="L77" s="9" t="s">
        <v>18</v>
      </c>
      <c r="M77" s="9" t="str">
        <f>IF(טבלה14[[#This Row],[מספר סטודנטים בתואר 1]]&gt;500,"yes","no")</f>
        <v>yes</v>
      </c>
      <c r="N77" s="12">
        <f>טבלה14[[#This Row],[מספר סטודנטים בתואר 1]]/SUBTOTAL(109,טבלה14[מספר סטודנטים בתואר 1])</f>
        <v>2.8233959300042185E-2</v>
      </c>
      <c r="O77" s="11">
        <f>IFERROR(((טבלה14[[#This Row],[מספר סטודנטים בתואר 1]]-טבלה14[[#This Row],[נשים תואר 1]])/טבלה14[[#This Row],[מספר סטודנטים בתואר 1]]),"")</f>
        <v>0.66409067490984031</v>
      </c>
      <c r="P77" s="11">
        <f>IFERROR(טבלה14[[#This Row],[נשים תואר 1]]/טבלה14[[#This Row],[מספר סטודנטים בתואר 1]],"")</f>
        <v>0.33590932509015969</v>
      </c>
      <c r="Q7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7" s="13">
        <f>SUMIFS(T:T,D:D,"2007/08",B:B,B77)-טבלה14[[#This Row],[דירוג]]</f>
        <v>2</v>
      </c>
      <c r="T77" s="9">
        <v>15</v>
      </c>
    </row>
    <row r="78" spans="2:20" s="6" customFormat="1" ht="13.8" hidden="1" x14ac:dyDescent="0.3">
      <c r="B78" s="7" t="s">
        <v>68</v>
      </c>
      <c r="C78" s="8" t="s">
        <v>69</v>
      </c>
      <c r="D78" s="10" t="s">
        <v>29</v>
      </c>
      <c r="E78" s="10">
        <v>1858</v>
      </c>
      <c r="F78" s="10">
        <v>1065</v>
      </c>
      <c r="G78" s="10">
        <v>178</v>
      </c>
      <c r="H78" s="10">
        <v>70</v>
      </c>
      <c r="I78" s="10">
        <v>71</v>
      </c>
      <c r="J78" s="10">
        <v>39</v>
      </c>
      <c r="K78" s="9"/>
      <c r="L78" s="9" t="s">
        <v>18</v>
      </c>
      <c r="M78" s="9" t="str">
        <f>IF(טבלה14[[#This Row],[מספר סטודנטים בתואר 1]]&gt;500,"yes","no")</f>
        <v>yes</v>
      </c>
      <c r="N78" s="12">
        <f>טבלה14[[#This Row],[מספר סטודנטים בתואר 1]]/SUBTOTAL(109,טבלה14[מספר סטודנטים בתואר 1])</f>
        <v>2.7026633889478815E-2</v>
      </c>
      <c r="O78" s="11">
        <f>IFERROR(((טבלה14[[#This Row],[מספר סטודנטים בתואר 1]]-טבלה14[[#This Row],[נשים תואר 1]])/טבלה14[[#This Row],[מספר סטודנטים בתואר 1]]),"")</f>
        <v>0.42680301399354142</v>
      </c>
      <c r="P78" s="11">
        <f>IFERROR(טבלה14[[#This Row],[נשים תואר 1]]/טבלה14[[#This Row],[מספר סטודנטים בתואר 1]],"")</f>
        <v>0.57319698600645852</v>
      </c>
      <c r="Q7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8" s="13">
        <f>SUMIFS(T:T,D:D,"2007/08",B:B,B78)-טבלה14[[#This Row],[דירוג]]</f>
        <v>5</v>
      </c>
      <c r="T78" s="9">
        <v>16</v>
      </c>
    </row>
    <row r="79" spans="2:20" s="6" customFormat="1" ht="13.8" hidden="1" x14ac:dyDescent="0.3">
      <c r="B79" s="7" t="s">
        <v>70</v>
      </c>
      <c r="C79" s="8" t="s">
        <v>16</v>
      </c>
      <c r="D79" s="9" t="s">
        <v>29</v>
      </c>
      <c r="E79" s="10">
        <v>1825</v>
      </c>
      <c r="F79" s="10">
        <v>1309</v>
      </c>
      <c r="G79" s="10">
        <v>142</v>
      </c>
      <c r="H79" s="10">
        <v>107</v>
      </c>
      <c r="I79" s="10">
        <v>102</v>
      </c>
      <c r="J79" s="10">
        <v>80</v>
      </c>
      <c r="K79" s="9"/>
      <c r="L79" s="9" t="s">
        <v>18</v>
      </c>
      <c r="M79" s="9" t="str">
        <f>IF(טבלה14[[#This Row],[מספר סטודנטים בתואר 1]]&gt;500,"yes","no")</f>
        <v>yes</v>
      </c>
      <c r="N79" s="12">
        <f>טבלה14[[#This Row],[מספר סטודנטים בתואר 1]]/SUBTOTAL(109,טבלה14[מספר סטודנטים בתואר 1])</f>
        <v>2.6546612943110243E-2</v>
      </c>
      <c r="O79" s="11">
        <f>IFERROR(((טבלה14[[#This Row],[מספר סטודנטים בתואר 1]]-טבלה14[[#This Row],[נשים תואר 1]])/טבלה14[[#This Row],[מספר סטודנטים בתואר 1]]),"")</f>
        <v>0.28273972602739728</v>
      </c>
      <c r="P79" s="11">
        <f>IFERROR(טבלה14[[#This Row],[נשים תואר 1]]/טבלה14[[#This Row],[מספר סטודנטים בתואר 1]],"")</f>
        <v>0.71726027397260272</v>
      </c>
      <c r="Q7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7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9" s="13">
        <f>SUMIFS(T:T,D:D,"2007/08",B:B,B79)-טבלה14[[#This Row],[דירוג]]</f>
        <v>7</v>
      </c>
      <c r="T79" s="9">
        <v>17</v>
      </c>
    </row>
    <row r="80" spans="2:20" s="6" customFormat="1" ht="13.8" hidden="1" x14ac:dyDescent="0.3">
      <c r="B80" s="7" t="s">
        <v>63</v>
      </c>
      <c r="C80" s="8" t="s">
        <v>16</v>
      </c>
      <c r="D80" s="10" t="s">
        <v>29</v>
      </c>
      <c r="E80" s="10">
        <v>1675</v>
      </c>
      <c r="F80" s="10">
        <v>1424</v>
      </c>
      <c r="G80" s="10">
        <v>513</v>
      </c>
      <c r="H80" s="10">
        <v>412</v>
      </c>
      <c r="I80" s="10">
        <v>154</v>
      </c>
      <c r="J80" s="10">
        <v>115</v>
      </c>
      <c r="K80" s="9"/>
      <c r="L80" s="9" t="s">
        <v>18</v>
      </c>
      <c r="M80" s="9" t="str">
        <f>IF(טבלה14[[#This Row],[מספר סטודנטים בתואר 1]]&gt;500,"yes","no")</f>
        <v>yes</v>
      </c>
      <c r="N80" s="12">
        <f>טבלה14[[#This Row],[מספר סטודנטים בתואר 1]]/SUBTOTAL(109,טבלה14[מספר סטודנטים בתואר 1])</f>
        <v>2.436469955052584E-2</v>
      </c>
      <c r="O80" s="11">
        <f>IFERROR(((טבלה14[[#This Row],[מספר סטודנטים בתואר 1]]-טבלה14[[#This Row],[נשים תואר 1]])/טבלה14[[#This Row],[מספר סטודנטים בתואר 1]]),"")</f>
        <v>0.14985074626865671</v>
      </c>
      <c r="P80" s="11">
        <f>IFERROR(טבלה14[[#This Row],[נשים תואר 1]]/טבלה14[[#This Row],[מספר סטודנטים בתואר 1]],"")</f>
        <v>0.85014925373134331</v>
      </c>
      <c r="Q8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8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0" s="13">
        <f>SUMIFS(T:T,D:D,"2007/08",B:B,B80)-טבלה14[[#This Row],[דירוג]]</f>
        <v>-7</v>
      </c>
      <c r="T80" s="9">
        <v>18</v>
      </c>
    </row>
    <row r="81" spans="2:20" s="6" customFormat="1" ht="13.8" hidden="1" x14ac:dyDescent="0.3">
      <c r="B81" s="7" t="s">
        <v>71</v>
      </c>
      <c r="C81" s="8" t="s">
        <v>72</v>
      </c>
      <c r="D81" s="9" t="s">
        <v>29</v>
      </c>
      <c r="E81" s="10">
        <v>1608</v>
      </c>
      <c r="F81" s="10">
        <v>955</v>
      </c>
      <c r="G81" s="10">
        <v>3072</v>
      </c>
      <c r="H81" s="10">
        <v>1778</v>
      </c>
      <c r="I81" s="10"/>
      <c r="J81" s="10" t="s">
        <v>21</v>
      </c>
      <c r="K81" s="9"/>
      <c r="L81" s="9" t="s">
        <v>18</v>
      </c>
      <c r="M81" s="9" t="str">
        <f>IF(טבלה14[[#This Row],[מספר סטודנטים בתואר 1]]&gt;500,"yes","no")</f>
        <v>yes</v>
      </c>
      <c r="N81" s="12">
        <f>טבלה14[[#This Row],[מספר סטודנטים בתואר 1]]/SUBTOTAL(109,טבלה14[מספר סטודנטים בתואר 1])</f>
        <v>2.3390111568504807E-2</v>
      </c>
      <c r="O81" s="11">
        <f>IFERROR(((טבלה14[[#This Row],[מספר סטודנטים בתואר 1]]-טבלה14[[#This Row],[נשים תואר 1]])/טבלה14[[#This Row],[מספר סטודנטים בתואר 1]]),"")</f>
        <v>0.40609452736318408</v>
      </c>
      <c r="P81" s="11">
        <f>IFERROR(טבלה14[[#This Row],[נשים תואר 1]]/טבלה14[[#This Row],[מספר סטודנטים בתואר 1]],"")</f>
        <v>0.59390547263681592</v>
      </c>
      <c r="Q8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1" s="13">
        <f>SUMIFS(T:T,D:D,"2007/08",B:B,B81)-טבלה14[[#This Row],[דירוג]]</f>
        <v>3</v>
      </c>
      <c r="T81" s="9">
        <v>19</v>
      </c>
    </row>
    <row r="82" spans="2:20" s="6" customFormat="1" ht="13.8" hidden="1" x14ac:dyDescent="0.3">
      <c r="B82" s="7" t="s">
        <v>73</v>
      </c>
      <c r="C82" s="8" t="s">
        <v>16</v>
      </c>
      <c r="D82" s="10" t="s">
        <v>29</v>
      </c>
      <c r="E82" s="10">
        <v>1522</v>
      </c>
      <c r="F82" s="10">
        <v>1204</v>
      </c>
      <c r="G82" s="10">
        <v>511</v>
      </c>
      <c r="H82" s="10">
        <v>374</v>
      </c>
      <c r="I82" s="10">
        <v>50</v>
      </c>
      <c r="J82" s="10">
        <v>36</v>
      </c>
      <c r="K82" s="9"/>
      <c r="L82" s="9" t="s">
        <v>18</v>
      </c>
      <c r="M82" s="9" t="str">
        <f>IF(טבלה14[[#This Row],[מספר סטודנטים בתואר 1]]&gt;500,"yes","no")</f>
        <v>yes</v>
      </c>
      <c r="N82" s="12">
        <f>טבלה14[[#This Row],[מספר סטודנטים בתואר 1]]/SUBTOTAL(109,טבלה14[מספר סטודנטים בתואר 1])</f>
        <v>2.213914789008975E-2</v>
      </c>
      <c r="O82" s="11">
        <f>IFERROR(((טבלה14[[#This Row],[מספר סטודנטים בתואר 1]]-טבלה14[[#This Row],[נשים תואר 1]])/טבלה14[[#This Row],[מספר סטודנטים בתואר 1]]),"")</f>
        <v>0.20893561103810776</v>
      </c>
      <c r="P82" s="11">
        <f>IFERROR(טבלה14[[#This Row],[נשים תואר 1]]/טבלה14[[#This Row],[מספר סטודנטים בתואר 1]],"")</f>
        <v>0.79106438896189224</v>
      </c>
      <c r="Q8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8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2" s="13">
        <f>SUMIFS(T:T,D:D,"2007/08",B:B,B82)-טבלה14[[#This Row],[דירוג]]</f>
        <v>18</v>
      </c>
      <c r="T82" s="9">
        <v>20</v>
      </c>
    </row>
    <row r="83" spans="2:20" s="6" customFormat="1" ht="13.8" hidden="1" x14ac:dyDescent="0.3">
      <c r="B83" s="7" t="s">
        <v>74</v>
      </c>
      <c r="C83" s="8" t="s">
        <v>45</v>
      </c>
      <c r="D83" s="9" t="s">
        <v>29</v>
      </c>
      <c r="E83" s="10">
        <v>1478</v>
      </c>
      <c r="F83" s="10">
        <v>370</v>
      </c>
      <c r="G83" s="10">
        <v>469</v>
      </c>
      <c r="H83" s="10">
        <v>100</v>
      </c>
      <c r="I83" s="10">
        <v>435</v>
      </c>
      <c r="J83" s="10">
        <v>86</v>
      </c>
      <c r="K83" s="9"/>
      <c r="L83" s="9" t="s">
        <v>18</v>
      </c>
      <c r="M83" s="9" t="str">
        <f>IF(טבלה14[[#This Row],[מספר סטודנטים בתואר 1]]&gt;500,"yes","no")</f>
        <v>yes</v>
      </c>
      <c r="N83" s="12">
        <f>טבלה14[[#This Row],[מספר סטודנטים בתואר 1]]/SUBTOTAL(109,טבלה14[מספר סטודנטים בתואר 1])</f>
        <v>2.1499119961598326E-2</v>
      </c>
      <c r="O83" s="11">
        <f>IFERROR(((טבלה14[[#This Row],[מספר סטודנטים בתואר 1]]-טבלה14[[#This Row],[נשים תואר 1]])/טבלה14[[#This Row],[מספר סטודנטים בתואר 1]]),"")</f>
        <v>0.74966170500676588</v>
      </c>
      <c r="P83" s="11">
        <f>IFERROR(טבלה14[[#This Row],[נשים תואר 1]]/טבלה14[[#This Row],[מספר סטודנטים בתואר 1]],"")</f>
        <v>0.25033829499323412</v>
      </c>
      <c r="Q8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3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83" s="13">
        <f>SUMIFS(T:T,D:D,"2007/08",B:B,B83)-טבלה14[[#This Row],[דירוג]]</f>
        <v>-1</v>
      </c>
      <c r="T83" s="9">
        <v>21</v>
      </c>
    </row>
    <row r="84" spans="2:20" s="6" customFormat="1" ht="13.8" hidden="1" x14ac:dyDescent="0.3">
      <c r="B84" s="7" t="s">
        <v>75</v>
      </c>
      <c r="C84" s="8" t="s">
        <v>69</v>
      </c>
      <c r="D84" s="10" t="s">
        <v>29</v>
      </c>
      <c r="E84" s="10">
        <v>1447</v>
      </c>
      <c r="F84" s="10">
        <v>743</v>
      </c>
      <c r="G84" s="10">
        <v>35</v>
      </c>
      <c r="H84" s="10">
        <v>13</v>
      </c>
      <c r="I84" s="10"/>
      <c r="J84" s="10" t="s">
        <v>21</v>
      </c>
      <c r="K84" s="9"/>
      <c r="L84" s="9" t="s">
        <v>18</v>
      </c>
      <c r="M84" s="9" t="str">
        <f>IF(טבלה14[[#This Row],[מספר סטודנטים בתואר 1]]&gt;500,"yes","no")</f>
        <v>yes</v>
      </c>
      <c r="N84" s="12">
        <f>טבלה14[[#This Row],[מספר סטודנטים בתואר 1]]/SUBTOTAL(109,טבלה14[מספר סטודנטים בתואר 1])</f>
        <v>2.1048191193797548E-2</v>
      </c>
      <c r="O84" s="11">
        <f>IFERROR(((טבלה14[[#This Row],[מספר סטודנטים בתואר 1]]-טבלה14[[#This Row],[נשים תואר 1]])/טבלה14[[#This Row],[מספר סטודנטים בתואר 1]]),"")</f>
        <v>0.4865238424326192</v>
      </c>
      <c r="P84" s="11">
        <f>IFERROR(טבלה14[[#This Row],[נשים תואר 1]]/טבלה14[[#This Row],[מספר סטודנטים בתואר 1]],"")</f>
        <v>0.51347615756738074</v>
      </c>
      <c r="Q8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4" s="13">
        <f>SUMIFS(T:T,D:D,"2007/08",B:B,B84)-טבלה14[[#This Row],[דירוג]]</f>
        <v>-4</v>
      </c>
      <c r="T84" s="9">
        <v>22</v>
      </c>
    </row>
    <row r="85" spans="2:20" s="6" customFormat="1" ht="13.8" hidden="1" x14ac:dyDescent="0.3">
      <c r="B85" s="7" t="s">
        <v>76</v>
      </c>
      <c r="C85" s="8" t="s">
        <v>34</v>
      </c>
      <c r="D85" s="9" t="s">
        <v>29</v>
      </c>
      <c r="E85" s="10">
        <v>1287</v>
      </c>
      <c r="F85" s="10">
        <v>467</v>
      </c>
      <c r="G85" s="10">
        <v>286</v>
      </c>
      <c r="H85" s="10">
        <v>83</v>
      </c>
      <c r="I85" s="10">
        <v>104</v>
      </c>
      <c r="J85" s="10">
        <v>30</v>
      </c>
      <c r="K85" s="9"/>
      <c r="L85" s="9" t="s">
        <v>18</v>
      </c>
      <c r="M85" s="9" t="str">
        <f>IF(טבלה14[[#This Row],[מספר סטודנטים בתואר 1]]&gt;500,"yes","no")</f>
        <v>yes</v>
      </c>
      <c r="N85" s="12">
        <f>טבלה14[[#This Row],[מספר סטודנטים בתואר 1]]/SUBTOTAL(109,טבלה14[מספר סטודנטים בתואר 1])</f>
        <v>1.8720816908374183E-2</v>
      </c>
      <c r="O85" s="11">
        <f>IFERROR(((טבלה14[[#This Row],[מספר סטודנטים בתואר 1]]-טבלה14[[#This Row],[נשים תואר 1]])/טבלה14[[#This Row],[מספר סטודנטים בתואר 1]]),"")</f>
        <v>0.63714063714063718</v>
      </c>
      <c r="P85" s="11">
        <f>IFERROR(טבלה14[[#This Row],[נשים תואר 1]]/טבלה14[[#This Row],[מספר סטודנטים בתואר 1]],"")</f>
        <v>0.36285936285936288</v>
      </c>
      <c r="Q8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5" s="13">
        <f>SUMIFS(T:T,D:D,"2007/08",B:B,B85)-טבלה14[[#This Row],[דירוג]]</f>
        <v>21</v>
      </c>
      <c r="T85" s="9">
        <v>23</v>
      </c>
    </row>
    <row r="86" spans="2:20" s="6" customFormat="1" ht="13.8" hidden="1" x14ac:dyDescent="0.3">
      <c r="B86" s="7" t="s">
        <v>51</v>
      </c>
      <c r="C86" s="8" t="s">
        <v>52</v>
      </c>
      <c r="D86" s="10" t="s">
        <v>29</v>
      </c>
      <c r="E86" s="10">
        <v>1250</v>
      </c>
      <c r="F86" s="10">
        <v>1098</v>
      </c>
      <c r="G86" s="10">
        <v>514</v>
      </c>
      <c r="H86" s="10">
        <v>435</v>
      </c>
      <c r="I86" s="10">
        <v>380</v>
      </c>
      <c r="J86" s="10">
        <v>298</v>
      </c>
      <c r="K86" s="9"/>
      <c r="L86" s="9" t="s">
        <v>18</v>
      </c>
      <c r="M86" s="9" t="str">
        <f>IF(טבלה14[[#This Row],[מספר סטודנטים בתואר 1]]&gt;500,"yes","no")</f>
        <v>yes</v>
      </c>
      <c r="N86" s="12">
        <f>טבלה14[[#This Row],[מספר סטודנטים בתואר 1]]/SUBTOTAL(109,טבלה14[מספר סטודנטים בתואר 1])</f>
        <v>1.818261160487003E-2</v>
      </c>
      <c r="O86" s="11">
        <f>IFERROR(((טבלה14[[#This Row],[מספר סטודנטים בתואר 1]]-טבלה14[[#This Row],[נשים תואר 1]])/טבלה14[[#This Row],[מספר סטודנטים בתואר 1]]),"")</f>
        <v>0.1216</v>
      </c>
      <c r="P86" s="11">
        <f>IFERROR(טבלה14[[#This Row],[נשים תואר 1]]/טבלה14[[#This Row],[מספר סטודנטים בתואר 1]],"")</f>
        <v>0.87839999999999996</v>
      </c>
      <c r="Q8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8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6" s="13">
        <f>SUMIFS(T:T,D:D,"2007/08",B:B,B86)-טבלה14[[#This Row],[דירוג]]</f>
        <v>1</v>
      </c>
      <c r="T86" s="9">
        <v>24</v>
      </c>
    </row>
    <row r="87" spans="2:20" s="6" customFormat="1" ht="13.8" hidden="1" x14ac:dyDescent="0.3">
      <c r="B87" s="7" t="s">
        <v>77</v>
      </c>
      <c r="C87" s="8" t="s">
        <v>34</v>
      </c>
      <c r="D87" s="9" t="s">
        <v>29</v>
      </c>
      <c r="E87" s="10">
        <v>1236</v>
      </c>
      <c r="F87" s="10">
        <v>306</v>
      </c>
      <c r="G87" s="10"/>
      <c r="H87" s="10"/>
      <c r="I87" s="10">
        <v>87</v>
      </c>
      <c r="J87" s="10">
        <v>26</v>
      </c>
      <c r="K87" s="9"/>
      <c r="L87" s="9" t="s">
        <v>18</v>
      </c>
      <c r="M87" s="9" t="str">
        <f>IF(טבלה14[[#This Row],[מספר סטודנטים בתואר 1]]&gt;500,"yes","no")</f>
        <v>yes</v>
      </c>
      <c r="N87" s="12">
        <f>טבלה14[[#This Row],[מספר סטודנטים בתואר 1]]/SUBTOTAL(109,טבלה14[מספר סטודנטים בתואר 1])</f>
        <v>1.7978966354895487E-2</v>
      </c>
      <c r="O87" s="11">
        <f>IFERROR(((טבלה14[[#This Row],[מספר סטודנטים בתואר 1]]-טבלה14[[#This Row],[נשים תואר 1]])/טבלה14[[#This Row],[מספר סטודנטים בתואר 1]]),"")</f>
        <v>0.75242718446601942</v>
      </c>
      <c r="P87" s="11">
        <f>IFERROR(טבלה14[[#This Row],[נשים תואר 1]]/טבלה14[[#This Row],[מספר סטודנטים בתואר 1]],"")</f>
        <v>0.24757281553398058</v>
      </c>
      <c r="Q8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7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87" s="13">
        <f>SUMIFS(T:T,D:D,"2007/08",B:B,B87)-טבלה14[[#This Row],[דירוג]]</f>
        <v>3</v>
      </c>
      <c r="T87" s="9">
        <v>25</v>
      </c>
    </row>
    <row r="88" spans="2:20" s="6" customFormat="1" ht="13.8" hidden="1" x14ac:dyDescent="0.3">
      <c r="B88" s="7" t="s">
        <v>78</v>
      </c>
      <c r="C88" s="8" t="s">
        <v>34</v>
      </c>
      <c r="D88" s="10" t="s">
        <v>29</v>
      </c>
      <c r="E88" s="10">
        <v>1135</v>
      </c>
      <c r="F88" s="10">
        <v>825</v>
      </c>
      <c r="G88" s="10">
        <v>233</v>
      </c>
      <c r="H88" s="10">
        <v>170</v>
      </c>
      <c r="I88" s="10">
        <v>20</v>
      </c>
      <c r="J88" s="10">
        <v>11</v>
      </c>
      <c r="K88" s="9"/>
      <c r="L88" s="9" t="s">
        <v>18</v>
      </c>
      <c r="M88" s="9" t="str">
        <f>IF(טבלה14[[#This Row],[מספר סטודנטים בתואר 1]]&gt;500,"yes","no")</f>
        <v>yes</v>
      </c>
      <c r="N88" s="12">
        <f>טבלה14[[#This Row],[מספר סטודנטים בתואר 1]]/SUBTOTAL(109,טבלה14[מספר סטודנטים בתואר 1])</f>
        <v>1.6509811337221989E-2</v>
      </c>
      <c r="O88" s="11">
        <f>IFERROR(((טבלה14[[#This Row],[מספר סטודנטים בתואר 1]]-טבלה14[[#This Row],[נשים תואר 1]])/טבלה14[[#This Row],[מספר סטודנטים בתואר 1]]),"")</f>
        <v>0.27312775330396477</v>
      </c>
      <c r="P88" s="11">
        <f>IFERROR(טבלה14[[#This Row],[נשים תואר 1]]/טבלה14[[#This Row],[מספר סטודנטים בתואר 1]],"")</f>
        <v>0.72687224669603523</v>
      </c>
      <c r="Q8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8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8" s="13">
        <f>SUMIFS(T:T,D:D,"2007/08",B:B,B88)-טבלה14[[#This Row],[דירוג]]</f>
        <v>6</v>
      </c>
      <c r="T88" s="9">
        <v>26</v>
      </c>
    </row>
    <row r="89" spans="2:20" s="6" customFormat="1" ht="13.8" hidden="1" x14ac:dyDescent="0.3">
      <c r="B89" s="7" t="s">
        <v>79</v>
      </c>
      <c r="C89" s="8" t="s">
        <v>34</v>
      </c>
      <c r="D89" s="9" t="s">
        <v>29</v>
      </c>
      <c r="E89" s="10">
        <v>1005</v>
      </c>
      <c r="F89" s="10">
        <v>243</v>
      </c>
      <c r="G89" s="10"/>
      <c r="H89" s="10"/>
      <c r="I89" s="10"/>
      <c r="J89" s="10" t="s">
        <v>21</v>
      </c>
      <c r="K89" s="9"/>
      <c r="L89" s="9" t="s">
        <v>18</v>
      </c>
      <c r="M89" s="9" t="str">
        <f>IF(טבלה14[[#This Row],[מספר סטודנטים בתואר 1]]&gt;500,"yes","no")</f>
        <v>yes</v>
      </c>
      <c r="N89" s="12">
        <f>טבלה14[[#This Row],[מספר סטודנטים בתואר 1]]/SUBTOTAL(109,טבלה14[מספר סטודנטים בתואר 1])</f>
        <v>1.4618819730315504E-2</v>
      </c>
      <c r="O89" s="11">
        <f>IFERROR(((טבלה14[[#This Row],[מספר סטודנטים בתואר 1]]-טבלה14[[#This Row],[נשים תואר 1]])/טבלה14[[#This Row],[מספר סטודנטים בתואר 1]]),"")</f>
        <v>0.75820895522388054</v>
      </c>
      <c r="P89" s="11">
        <f>IFERROR(טבלה14[[#This Row],[נשים תואר 1]]/טבלה14[[#This Row],[מספר סטודנטים בתואר 1]],"")</f>
        <v>0.2417910447761194</v>
      </c>
      <c r="Q8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9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89" s="13">
        <f>SUMIFS(T:T,D:D,"2007/08",B:B,B89)-טבלה14[[#This Row],[דירוג]]</f>
        <v>42</v>
      </c>
      <c r="T89" s="9">
        <v>27</v>
      </c>
    </row>
    <row r="90" spans="2:20" s="6" customFormat="1" ht="13.8" hidden="1" x14ac:dyDescent="0.3">
      <c r="B90" s="7" t="s">
        <v>44</v>
      </c>
      <c r="C90" s="8" t="s">
        <v>45</v>
      </c>
      <c r="D90" s="10" t="s">
        <v>29</v>
      </c>
      <c r="E90" s="10">
        <v>979</v>
      </c>
      <c r="F90" s="10">
        <v>638</v>
      </c>
      <c r="G90" s="10">
        <v>330</v>
      </c>
      <c r="H90" s="10">
        <v>176</v>
      </c>
      <c r="I90" s="10">
        <v>604</v>
      </c>
      <c r="J90" s="10">
        <v>312</v>
      </c>
      <c r="K90" s="9"/>
      <c r="L90" s="9" t="s">
        <v>18</v>
      </c>
      <c r="M90" s="9" t="str">
        <f>IF(טבלה14[[#This Row],[מספר סטודנטים בתואר 1]]&gt;500,"yes","no")</f>
        <v>yes</v>
      </c>
      <c r="N90" s="12">
        <f>טבלה14[[#This Row],[מספר סטודנטים בתואר 1]]/SUBTOTAL(109,טבלה14[מספר סטודנטים בתואר 1])</f>
        <v>1.4240621408934208E-2</v>
      </c>
      <c r="O90" s="11">
        <f>IFERROR(((טבלה14[[#This Row],[מספר סטודנטים בתואר 1]]-טבלה14[[#This Row],[נשים תואר 1]])/טבלה14[[#This Row],[מספר סטודנטים בתואר 1]]),"")</f>
        <v>0.34831460674157305</v>
      </c>
      <c r="P90" s="11">
        <f>IFERROR(טבלה14[[#This Row],[נשים תואר 1]]/טבלה14[[#This Row],[מספר סטודנטים בתואר 1]],"")</f>
        <v>0.651685393258427</v>
      </c>
      <c r="Q9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0" s="13">
        <f>SUMIFS(T:T,D:D,"2007/08",B:B,B90)-טבלה14[[#This Row],[דירוג]]</f>
        <v>-5</v>
      </c>
      <c r="T90" s="9">
        <v>28</v>
      </c>
    </row>
    <row r="91" spans="2:20" s="6" customFormat="1" ht="13.8" hidden="1" x14ac:dyDescent="0.3">
      <c r="B91" s="7" t="s">
        <v>80</v>
      </c>
      <c r="C91" s="8" t="s">
        <v>34</v>
      </c>
      <c r="D91" s="9" t="s">
        <v>29</v>
      </c>
      <c r="E91" s="10">
        <v>977</v>
      </c>
      <c r="F91" s="10">
        <v>689</v>
      </c>
      <c r="G91" s="10">
        <v>178</v>
      </c>
      <c r="H91" s="10">
        <v>100</v>
      </c>
      <c r="I91" s="10">
        <v>96</v>
      </c>
      <c r="J91" s="10">
        <v>52</v>
      </c>
      <c r="K91" s="9"/>
      <c r="L91" s="9" t="s">
        <v>18</v>
      </c>
      <c r="M91" s="9" t="str">
        <f>IF(טבלה14[[#This Row],[מספר סטודנטים בתואר 1]]&gt;500,"yes","no")</f>
        <v>yes</v>
      </c>
      <c r="N91" s="12">
        <f>טבלה14[[#This Row],[מספר סטודנטים בתואר 1]]/SUBTOTAL(109,טבלה14[מספר סטודנטים בתואר 1])</f>
        <v>1.4211529230366416E-2</v>
      </c>
      <c r="O91" s="11">
        <f>IFERROR(((טבלה14[[#This Row],[מספר סטודנטים בתואר 1]]-טבלה14[[#This Row],[נשים תואר 1]])/טבלה14[[#This Row],[מספר סטודנטים בתואר 1]]),"")</f>
        <v>0.29477993858751278</v>
      </c>
      <c r="P91" s="11">
        <f>IFERROR(טבלה14[[#This Row],[נשים תואר 1]]/טבלה14[[#This Row],[מספר סטודנטים בתואר 1]],"")</f>
        <v>0.70522006141248716</v>
      </c>
      <c r="Q9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9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1" s="13">
        <f>SUMIFS(T:T,D:D,"2007/08",B:B,B91)-טבלה14[[#This Row],[דירוג]]</f>
        <v>10</v>
      </c>
      <c r="T91" s="9">
        <v>29</v>
      </c>
    </row>
    <row r="92" spans="2:20" s="6" customFormat="1" ht="13.8" hidden="1" x14ac:dyDescent="0.3">
      <c r="B92" s="7" t="s">
        <v>81</v>
      </c>
      <c r="C92" s="8" t="s">
        <v>34</v>
      </c>
      <c r="D92" s="10" t="s">
        <v>29</v>
      </c>
      <c r="E92" s="10">
        <v>972</v>
      </c>
      <c r="F92" s="10">
        <v>277</v>
      </c>
      <c r="G92" s="10">
        <v>178</v>
      </c>
      <c r="H92" s="10">
        <v>38</v>
      </c>
      <c r="I92" s="10">
        <v>40</v>
      </c>
      <c r="J92" s="10">
        <v>10</v>
      </c>
      <c r="K92" s="9"/>
      <c r="L92" s="9" t="s">
        <v>18</v>
      </c>
      <c r="M92" s="9" t="str">
        <f>IF(טבלה14[[#This Row],[מספר סטודנטים בתואר 1]]&gt;500,"yes","no")</f>
        <v>yes</v>
      </c>
      <c r="N92" s="12">
        <f>טבלה14[[#This Row],[מספר סטודנטים בתואר 1]]/SUBTOTAL(109,טבלה14[מספר סטודנטים בתואר 1])</f>
        <v>1.4138798783946936E-2</v>
      </c>
      <c r="O92" s="11">
        <f>IFERROR(((טבלה14[[#This Row],[מספר סטודנטים בתואר 1]]-טבלה14[[#This Row],[נשים תואר 1]])/טבלה14[[#This Row],[מספר סטודנטים בתואר 1]]),"")</f>
        <v>0.71502057613168724</v>
      </c>
      <c r="P92" s="11">
        <f>IFERROR(טבלה14[[#This Row],[נשים תואר 1]]/טבלה14[[#This Row],[מספר סטודנטים בתואר 1]],"")</f>
        <v>0.28497942386831276</v>
      </c>
      <c r="Q9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2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92" s="13">
        <f>SUMIFS(T:T,D:D,"2007/08",B:B,B92)-טבלה14[[#This Row],[דירוג]]</f>
        <v>85</v>
      </c>
      <c r="T92" s="9">
        <v>30</v>
      </c>
    </row>
    <row r="93" spans="2:20" s="6" customFormat="1" ht="13.8" hidden="1" x14ac:dyDescent="0.3">
      <c r="B93" s="7" t="s">
        <v>82</v>
      </c>
      <c r="C93" s="8" t="s">
        <v>58</v>
      </c>
      <c r="D93" s="9" t="s">
        <v>29</v>
      </c>
      <c r="E93" s="10">
        <v>933</v>
      </c>
      <c r="F93" s="10">
        <v>918</v>
      </c>
      <c r="G93" s="10">
        <v>172</v>
      </c>
      <c r="H93" s="10">
        <v>168</v>
      </c>
      <c r="I93" s="10">
        <v>54</v>
      </c>
      <c r="J93" s="10">
        <v>53</v>
      </c>
      <c r="K93" s="9"/>
      <c r="L93" s="9" t="s">
        <v>18</v>
      </c>
      <c r="M93" s="9" t="str">
        <f>IF(טבלה14[[#This Row],[מספר סטודנטים בתואר 1]]&gt;500,"yes","no")</f>
        <v>yes</v>
      </c>
      <c r="N93" s="12">
        <f>טבלה14[[#This Row],[מספר סטודנטים בתואר 1]]/SUBTOTAL(109,טבלה14[מספר סטודנטים בתואר 1])</f>
        <v>1.3571501301874992E-2</v>
      </c>
      <c r="O93" s="11">
        <f>IFERROR(((טבלה14[[#This Row],[מספר סטודנטים בתואר 1]]-טבלה14[[#This Row],[נשים תואר 1]])/טבלה14[[#This Row],[מספר סטודנטים בתואר 1]]),"")</f>
        <v>1.607717041800643E-2</v>
      </c>
      <c r="P93" s="11">
        <f>IFERROR(טבלה14[[#This Row],[נשים תואר 1]]/טבלה14[[#This Row],[מספר סטודנטים בתואר 1]],"")</f>
        <v>0.98392282958199362</v>
      </c>
      <c r="Q9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9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3" s="13">
        <f>SUMIFS(T:T,D:D,"2007/08",B:B,B93)-טבלה14[[#This Row],[דירוג]]</f>
        <v>4</v>
      </c>
      <c r="T93" s="9">
        <v>31</v>
      </c>
    </row>
    <row r="94" spans="2:20" s="6" customFormat="1" ht="13.8" hidden="1" x14ac:dyDescent="0.3">
      <c r="B94" s="7" t="s">
        <v>83</v>
      </c>
      <c r="C94" s="8" t="s">
        <v>58</v>
      </c>
      <c r="D94" s="9" t="s">
        <v>29</v>
      </c>
      <c r="E94" s="10">
        <v>842</v>
      </c>
      <c r="F94" s="10">
        <v>548</v>
      </c>
      <c r="G94" s="10">
        <v>143</v>
      </c>
      <c r="H94" s="10">
        <v>97</v>
      </c>
      <c r="I94" s="10">
        <v>9</v>
      </c>
      <c r="J94" s="10">
        <v>3</v>
      </c>
      <c r="K94" s="9"/>
      <c r="L94" s="9" t="s">
        <v>18</v>
      </c>
      <c r="M94" s="9" t="str">
        <f>IF(טבלה14[[#This Row],[מספר סטודנטים בתואר 1]]&gt;500,"yes","no")</f>
        <v>yes</v>
      </c>
      <c r="N94" s="12">
        <f>טבלה14[[#This Row],[מספר סטודנטים בתואר 1]]/SUBTOTAL(109,טבלה14[מספר סטודנטים בתואר 1])</f>
        <v>1.2247807177040453E-2</v>
      </c>
      <c r="O94" s="11">
        <f>IFERROR(((טבלה14[[#This Row],[מספר סטודנטים בתואר 1]]-טבלה14[[#This Row],[נשים תואר 1]])/טבלה14[[#This Row],[מספר סטודנטים בתואר 1]]),"")</f>
        <v>0.34916864608076009</v>
      </c>
      <c r="P94" s="11">
        <f>IFERROR(טבלה14[[#This Row],[נשים תואר 1]]/טבלה14[[#This Row],[מספר סטודנטים בתואר 1]],"")</f>
        <v>0.65083135391923985</v>
      </c>
      <c r="Q9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4" s="13">
        <f>SUMIFS(T:T,D:D,"2007/08",B:B,B94)-טבלה14[[#This Row],[דירוג]]</f>
        <v>3</v>
      </c>
      <c r="T94" s="9">
        <v>33</v>
      </c>
    </row>
    <row r="95" spans="2:20" s="6" customFormat="1" ht="13.8" hidden="1" x14ac:dyDescent="0.3">
      <c r="B95" s="7" t="s">
        <v>54</v>
      </c>
      <c r="C95" s="8" t="s">
        <v>25</v>
      </c>
      <c r="D95" s="10" t="s">
        <v>29</v>
      </c>
      <c r="E95" s="10">
        <v>842</v>
      </c>
      <c r="F95" s="10">
        <v>341</v>
      </c>
      <c r="G95" s="10">
        <v>230</v>
      </c>
      <c r="H95" s="10">
        <v>92</v>
      </c>
      <c r="I95" s="10">
        <v>165</v>
      </c>
      <c r="J95" s="10">
        <v>69</v>
      </c>
      <c r="K95" s="9"/>
      <c r="L95" s="9" t="s">
        <v>18</v>
      </c>
      <c r="M95" s="9" t="str">
        <f>IF(טבלה14[[#This Row],[מספר סטודנטים בתואר 1]]&gt;500,"yes","no")</f>
        <v>yes</v>
      </c>
      <c r="N95" s="12">
        <f>טבלה14[[#This Row],[מספר סטודנטים בתואר 1]]/SUBTOTAL(109,טבלה14[מספר סטודנטים בתואר 1])</f>
        <v>1.2247807177040453E-2</v>
      </c>
      <c r="O95" s="11">
        <f>IFERROR(((טבלה14[[#This Row],[מספר סטודנטים בתואר 1]]-טבלה14[[#This Row],[נשים תואר 1]])/טבלה14[[#This Row],[מספר סטודנטים בתואר 1]]),"")</f>
        <v>0.59501187648456055</v>
      </c>
      <c r="P95" s="11">
        <f>IFERROR(טבלה14[[#This Row],[נשים תואר 1]]/טבלה14[[#This Row],[מספר סטודנטים בתואר 1]],"")</f>
        <v>0.40498812351543945</v>
      </c>
      <c r="Q9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5" s="13">
        <f>SUMIFS(T:T,D:D,"2007/08",B:B,B95)-טבלה14[[#This Row],[דירוג]]</f>
        <v>-5</v>
      </c>
      <c r="T95" s="9">
        <v>32</v>
      </c>
    </row>
    <row r="96" spans="2:20" s="6" customFormat="1" ht="13.8" hidden="1" x14ac:dyDescent="0.3">
      <c r="B96" s="7" t="s">
        <v>84</v>
      </c>
      <c r="C96" s="8" t="s">
        <v>34</v>
      </c>
      <c r="D96" s="10" t="s">
        <v>29</v>
      </c>
      <c r="E96" s="10">
        <v>839</v>
      </c>
      <c r="F96" s="10">
        <v>517</v>
      </c>
      <c r="G96" s="10">
        <v>87</v>
      </c>
      <c r="H96" s="10">
        <v>45</v>
      </c>
      <c r="I96" s="10">
        <v>96</v>
      </c>
      <c r="J96" s="10">
        <v>58</v>
      </c>
      <c r="K96" s="9"/>
      <c r="L96" s="9" t="s">
        <v>18</v>
      </c>
      <c r="M96" s="9" t="str">
        <f>IF(טבלה14[[#This Row],[מספר סטודנטים בתואר 1]]&gt;500,"yes","no")</f>
        <v>yes</v>
      </c>
      <c r="N96" s="12">
        <f>טבלה14[[#This Row],[מספר סטודנטים בתואר 1]]/SUBTOTAL(109,טבלה14[מספר סטודנטים בתואר 1])</f>
        <v>1.2204168909188764E-2</v>
      </c>
      <c r="O96" s="11">
        <f>IFERROR(((טבלה14[[#This Row],[מספר סטודנטים בתואר 1]]-טבלה14[[#This Row],[נשים תואר 1]])/טבלה14[[#This Row],[מספר סטודנטים בתואר 1]]),"")</f>
        <v>0.38379022646007149</v>
      </c>
      <c r="P96" s="11">
        <f>IFERROR(טבלה14[[#This Row],[נשים תואר 1]]/טבלה14[[#This Row],[מספר סטודנטים בתואר 1]],"")</f>
        <v>0.61620977353992845</v>
      </c>
      <c r="Q9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6" s="13">
        <f>SUMIFS(T:T,D:D,"2007/08",B:B,B96)-טבלה14[[#This Row],[דירוג]]</f>
        <v>17</v>
      </c>
      <c r="T96" s="9">
        <v>34</v>
      </c>
    </row>
    <row r="97" spans="2:20" s="6" customFormat="1" ht="13.8" hidden="1" x14ac:dyDescent="0.3">
      <c r="B97" s="7" t="s">
        <v>85</v>
      </c>
      <c r="C97" s="8" t="s">
        <v>39</v>
      </c>
      <c r="D97" s="9" t="s">
        <v>29</v>
      </c>
      <c r="E97" s="10">
        <v>838</v>
      </c>
      <c r="F97" s="10">
        <v>678</v>
      </c>
      <c r="G97" s="10">
        <v>272</v>
      </c>
      <c r="H97" s="10">
        <v>235</v>
      </c>
      <c r="I97" s="10">
        <v>74</v>
      </c>
      <c r="J97" s="10">
        <v>61</v>
      </c>
      <c r="K97" s="9"/>
      <c r="L97" s="9" t="s">
        <v>18</v>
      </c>
      <c r="M97" s="9" t="str">
        <f>IF(טבלה14[[#This Row],[מספר סטודנטים בתואר 1]]&gt;500,"yes","no")</f>
        <v>yes</v>
      </c>
      <c r="N97" s="12">
        <f>טבלה14[[#This Row],[מספר סטודנטים בתואר 1]]/SUBTOTAL(109,טבלה14[מספר סטודנטים בתואר 1])</f>
        <v>1.2189622819904869E-2</v>
      </c>
      <c r="O97" s="11">
        <f>IFERROR(((טבלה14[[#This Row],[מספר סטודנטים בתואר 1]]-טבלה14[[#This Row],[נשים תואר 1]])/טבלה14[[#This Row],[מספר סטודנטים בתואר 1]]),"")</f>
        <v>0.1909307875894988</v>
      </c>
      <c r="P97" s="11">
        <f>IFERROR(טבלה14[[#This Row],[נשים תואר 1]]/טבלה14[[#This Row],[מספר סטודנטים בתואר 1]],"")</f>
        <v>0.80906921241050123</v>
      </c>
      <c r="Q9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9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7" s="13">
        <f>SUMIFS(T:T,D:D,"2007/08",B:B,B97)-טבלה14[[#This Row],[דירוג]]</f>
        <v>-6</v>
      </c>
      <c r="T97" s="9">
        <v>35</v>
      </c>
    </row>
    <row r="98" spans="2:20" s="6" customFormat="1" ht="13.8" hidden="1" x14ac:dyDescent="0.3">
      <c r="B98" s="7" t="s">
        <v>35</v>
      </c>
      <c r="C98" s="8" t="s">
        <v>25</v>
      </c>
      <c r="D98" s="10" t="s">
        <v>29</v>
      </c>
      <c r="E98" s="10">
        <v>832</v>
      </c>
      <c r="F98" s="10">
        <v>396</v>
      </c>
      <c r="G98" s="10">
        <v>377</v>
      </c>
      <c r="H98" s="10">
        <v>154</v>
      </c>
      <c r="I98" s="10">
        <v>151</v>
      </c>
      <c r="J98" s="10">
        <v>61</v>
      </c>
      <c r="K98" s="9"/>
      <c r="L98" s="9" t="s">
        <v>18</v>
      </c>
      <c r="M98" s="9" t="str">
        <f>IF(טבלה14[[#This Row],[מספר סטודנטים בתואר 1]]&gt;500,"yes","no")</f>
        <v>yes</v>
      </c>
      <c r="N98" s="12">
        <f>טבלה14[[#This Row],[מספר סטודנטים בתואר 1]]/SUBTOTAL(109,טבלה14[מספר סטודנטים בתואר 1])</f>
        <v>1.2102346284201492E-2</v>
      </c>
      <c r="O98" s="11">
        <f>IFERROR(((טבלה14[[#This Row],[מספר סטודנטים בתואר 1]]-טבלה14[[#This Row],[נשים תואר 1]])/טבלה14[[#This Row],[מספר סטודנטים בתואר 1]]),"")</f>
        <v>0.52403846153846156</v>
      </c>
      <c r="P98" s="11">
        <f>IFERROR(טבלה14[[#This Row],[נשים תואר 1]]/טבלה14[[#This Row],[מספר סטודנטים בתואר 1]],"")</f>
        <v>0.47596153846153844</v>
      </c>
      <c r="Q9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8" s="13">
        <f>SUMIFS(T:T,D:D,"2007/08",B:B,B98)-טבלה14[[#This Row],[דירוג]]</f>
        <v>-17</v>
      </c>
      <c r="T98" s="9">
        <v>36</v>
      </c>
    </row>
    <row r="99" spans="2:20" s="6" customFormat="1" ht="13.8" hidden="1" x14ac:dyDescent="0.3">
      <c r="B99" s="7" t="s">
        <v>86</v>
      </c>
      <c r="C99" s="8" t="s">
        <v>69</v>
      </c>
      <c r="D99" s="9" t="s">
        <v>29</v>
      </c>
      <c r="E99" s="10">
        <v>784</v>
      </c>
      <c r="F99" s="10">
        <v>325</v>
      </c>
      <c r="G99" s="10">
        <v>17</v>
      </c>
      <c r="H99" s="10"/>
      <c r="I99" s="10"/>
      <c r="J99" s="10" t="s">
        <v>21</v>
      </c>
      <c r="K99" s="9"/>
      <c r="L99" s="9" t="s">
        <v>18</v>
      </c>
      <c r="M99" s="9" t="str">
        <f>IF(טבלה14[[#This Row],[מספר סטודנטים בתואר 1]]&gt;500,"yes","no")</f>
        <v>yes</v>
      </c>
      <c r="N99" s="12">
        <f>טבלה14[[#This Row],[מספר סטודנטים בתואר 1]]/SUBTOTAL(109,טבלה14[מספר סטודנטים בתואר 1])</f>
        <v>1.1404133998574484E-2</v>
      </c>
      <c r="O99" s="11">
        <f>IFERROR(((טבלה14[[#This Row],[מספר סטודנטים בתואר 1]]-טבלה14[[#This Row],[נשים תואר 1]])/טבלה14[[#This Row],[מספר סטודנטים בתואר 1]]),"")</f>
        <v>0.58545918367346939</v>
      </c>
      <c r="P99" s="11">
        <f>IFERROR(טבלה14[[#This Row],[נשים תואר 1]]/טבלה14[[#This Row],[מספר סטודנטים בתואר 1]],"")</f>
        <v>0.41454081632653061</v>
      </c>
      <c r="Q9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9" s="13">
        <f>SUMIFS(T:T,D:D,"2007/08",B:B,B99)-טבלה14[[#This Row],[דירוג]]</f>
        <v>10</v>
      </c>
      <c r="T99" s="9">
        <v>37</v>
      </c>
    </row>
    <row r="100" spans="2:20" s="6" customFormat="1" ht="13.8" hidden="1" x14ac:dyDescent="0.3">
      <c r="B100" s="7" t="s">
        <v>87</v>
      </c>
      <c r="C100" s="8" t="s">
        <v>58</v>
      </c>
      <c r="D100" s="10" t="s">
        <v>29</v>
      </c>
      <c r="E100" s="10">
        <v>767</v>
      </c>
      <c r="F100" s="10">
        <v>638</v>
      </c>
      <c r="G100" s="10">
        <v>168</v>
      </c>
      <c r="H100" s="10">
        <v>143</v>
      </c>
      <c r="I100" s="10">
        <v>67</v>
      </c>
      <c r="J100" s="10">
        <v>45</v>
      </c>
      <c r="K100" s="9"/>
      <c r="L100" s="9" t="s">
        <v>18</v>
      </c>
      <c r="M100" s="9" t="str">
        <f>IF(טבלה14[[#This Row],[מספר סטודנטים בתואר 1]]&gt;500,"yes","no")</f>
        <v>yes</v>
      </c>
      <c r="N100" s="12">
        <f>טבלה14[[#This Row],[מספר סטודנטים בתואר 1]]/SUBTOTAL(109,טבלה14[מספר סטודנטים בתואר 1])</f>
        <v>1.1156850480748251E-2</v>
      </c>
      <c r="O100" s="11">
        <f>IFERROR(((טבלה14[[#This Row],[מספר סטודנטים בתואר 1]]-טבלה14[[#This Row],[נשים תואר 1]])/טבלה14[[#This Row],[מספר סטודנטים בתואר 1]]),"")</f>
        <v>0.16818774445893089</v>
      </c>
      <c r="P100" s="11">
        <f>IFERROR(טבלה14[[#This Row],[נשים תואר 1]]/טבלה14[[#This Row],[מספר סטודנטים בתואר 1]],"")</f>
        <v>0.83181225554106908</v>
      </c>
      <c r="Q10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0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0" s="13">
        <f>SUMIFS(T:T,D:D,"2007/08",B:B,B100)-טבלה14[[#This Row],[דירוג]]</f>
        <v>5</v>
      </c>
      <c r="T100" s="9">
        <v>38</v>
      </c>
    </row>
    <row r="101" spans="2:20" s="6" customFormat="1" ht="13.8" hidden="1" x14ac:dyDescent="0.3">
      <c r="B101" s="7" t="s">
        <v>88</v>
      </c>
      <c r="C101" s="8" t="s">
        <v>48</v>
      </c>
      <c r="D101" s="9" t="s">
        <v>29</v>
      </c>
      <c r="E101" s="10">
        <v>761</v>
      </c>
      <c r="F101" s="10">
        <v>548</v>
      </c>
      <c r="G101" s="10">
        <v>666</v>
      </c>
      <c r="H101" s="10">
        <v>521</v>
      </c>
      <c r="I101" s="10">
        <v>1005</v>
      </c>
      <c r="J101" s="10">
        <v>661</v>
      </c>
      <c r="K101" s="9"/>
      <c r="L101" s="9" t="s">
        <v>18</v>
      </c>
      <c r="M101" s="9" t="str">
        <f>IF(טבלה14[[#This Row],[מספר סטודנטים בתואר 1]]&gt;500,"yes","no")</f>
        <v>yes</v>
      </c>
      <c r="N101" s="12">
        <f>טבלה14[[#This Row],[מספר סטודנטים בתואר 1]]/SUBTOTAL(109,טבלה14[מספר סטודנטים בתואר 1])</f>
        <v>1.1069573945044875E-2</v>
      </c>
      <c r="O101" s="11">
        <f>IFERROR(((טבלה14[[#This Row],[מספר סטודנטים בתואר 1]]-טבלה14[[#This Row],[נשים תואר 1]])/טבלה14[[#This Row],[מספר סטודנטים בתואר 1]]),"")</f>
        <v>0.27989487516425754</v>
      </c>
      <c r="P101" s="11">
        <f>IFERROR(טבלה14[[#This Row],[נשים תואר 1]]/טבלה14[[#This Row],[מספר סטודנטים בתואר 1]],"")</f>
        <v>0.72010512483574241</v>
      </c>
      <c r="Q10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0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1" s="13">
        <f>SUMIFS(T:T,D:D,"2007/08",B:B,B101)-טבלה14[[#This Row],[דירוג]]</f>
        <v>37</v>
      </c>
      <c r="T101" s="9">
        <v>39</v>
      </c>
    </row>
    <row r="102" spans="2:20" s="6" customFormat="1" ht="13.8" hidden="1" x14ac:dyDescent="0.3">
      <c r="B102" s="7" t="s">
        <v>89</v>
      </c>
      <c r="C102" s="8" t="s">
        <v>48</v>
      </c>
      <c r="D102" s="10" t="s">
        <v>29</v>
      </c>
      <c r="E102" s="10">
        <v>731</v>
      </c>
      <c r="F102" s="10">
        <v>520</v>
      </c>
      <c r="G102" s="10">
        <v>137</v>
      </c>
      <c r="H102" s="10">
        <v>83</v>
      </c>
      <c r="I102" s="10">
        <v>164</v>
      </c>
      <c r="J102" s="10">
        <v>92</v>
      </c>
      <c r="K102" s="9"/>
      <c r="L102" s="9" t="s">
        <v>18</v>
      </c>
      <c r="M102" s="9" t="str">
        <f>IF(טבלה14[[#This Row],[מספר סטודנטים בתואר 1]]&gt;500,"yes","no")</f>
        <v>yes</v>
      </c>
      <c r="N102" s="12">
        <f>טבלה14[[#This Row],[מספר סטודנטים בתואר 1]]/SUBTOTAL(109,טבלה14[מספר סטודנטים בתואר 1])</f>
        <v>1.0633191266527994E-2</v>
      </c>
      <c r="O102" s="11">
        <f>IFERROR(((טבלה14[[#This Row],[מספר סטודנטים בתואר 1]]-טבלה14[[#This Row],[נשים תואר 1]])/טבלה14[[#This Row],[מספר סטודנטים בתואר 1]]),"")</f>
        <v>0.28864569083447333</v>
      </c>
      <c r="P102" s="11">
        <f>IFERROR(טבלה14[[#This Row],[נשים תואר 1]]/טבלה14[[#This Row],[מספר סטודנטים בתואר 1]],"")</f>
        <v>0.71135430916552667</v>
      </c>
      <c r="Q10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0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2" s="13">
        <f>SUMIFS(T:T,D:D,"2007/08",B:B,B102)-טבלה14[[#This Row],[דירוג]]</f>
        <v>46</v>
      </c>
      <c r="T102" s="9">
        <v>40</v>
      </c>
    </row>
    <row r="103" spans="2:20" s="6" customFormat="1" ht="13.8" hidden="1" x14ac:dyDescent="0.3">
      <c r="B103" s="7" t="s">
        <v>90</v>
      </c>
      <c r="C103" s="8" t="s">
        <v>56</v>
      </c>
      <c r="D103" s="9" t="s">
        <v>29</v>
      </c>
      <c r="E103" s="10">
        <v>703</v>
      </c>
      <c r="F103" s="10">
        <v>361</v>
      </c>
      <c r="G103" s="10">
        <v>165</v>
      </c>
      <c r="H103" s="10">
        <v>85</v>
      </c>
      <c r="I103" s="10">
        <v>15</v>
      </c>
      <c r="J103" s="10">
        <v>10</v>
      </c>
      <c r="K103" s="9"/>
      <c r="L103" s="9" t="s">
        <v>18</v>
      </c>
      <c r="M103" s="9" t="str">
        <f>IF(טבלה14[[#This Row],[מספר סטודנטים בתואר 1]]&gt;500,"yes","no")</f>
        <v>yes</v>
      </c>
      <c r="N103" s="12">
        <f>טבלה14[[#This Row],[מספר סטודנטים בתואר 1]]/SUBTOTAL(109,טבלה14[מספר סטודנטים בתואר 1])</f>
        <v>1.0225900766578906E-2</v>
      </c>
      <c r="O103" s="11">
        <f>IFERROR(((טבלה14[[#This Row],[מספר סטודנטים בתואר 1]]-טבלה14[[#This Row],[נשים תואר 1]])/טבלה14[[#This Row],[מספר סטודנטים בתואר 1]]),"")</f>
        <v>0.48648648648648651</v>
      </c>
      <c r="P103" s="11">
        <f>IFERROR(טבלה14[[#This Row],[נשים תואר 1]]/טבלה14[[#This Row],[מספר סטודנטים בתואר 1]],"")</f>
        <v>0.51351351351351349</v>
      </c>
      <c r="Q10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0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3" s="13">
        <f>SUMIFS(T:T,D:D,"2007/08",B:B,B103)-טבלה14[[#This Row],[דירוג]]</f>
        <v>-1</v>
      </c>
      <c r="T103" s="9">
        <v>41</v>
      </c>
    </row>
    <row r="104" spans="2:20" s="6" customFormat="1" ht="13.8" hidden="1" x14ac:dyDescent="0.3">
      <c r="B104" s="7" t="s">
        <v>38</v>
      </c>
      <c r="C104" s="8" t="s">
        <v>39</v>
      </c>
      <c r="D104" s="10" t="s">
        <v>29</v>
      </c>
      <c r="E104" s="10">
        <v>701</v>
      </c>
      <c r="F104" s="10">
        <v>443</v>
      </c>
      <c r="G104" s="10">
        <v>76</v>
      </c>
      <c r="H104" s="10">
        <v>42</v>
      </c>
      <c r="I104" s="10">
        <v>22</v>
      </c>
      <c r="J104" s="10">
        <v>13</v>
      </c>
      <c r="K104" s="9"/>
      <c r="L104" s="9" t="s">
        <v>18</v>
      </c>
      <c r="M104" s="9" t="str">
        <f>IF(טבלה14[[#This Row],[מספר סטודנטים בתואר 1]]&gt;500,"yes","no")</f>
        <v>yes</v>
      </c>
      <c r="N104" s="12">
        <f>טבלה14[[#This Row],[מספר סטודנטים בתואר 1]]/SUBTOTAL(109,טבלה14[מספר סטודנטים בתואר 1])</f>
        <v>1.0196808588011114E-2</v>
      </c>
      <c r="O104" s="11">
        <f>IFERROR(((טבלה14[[#This Row],[מספר סטודנטים בתואר 1]]-טבלה14[[#This Row],[נשים תואר 1]])/טבלה14[[#This Row],[מספר סטודנטים בתואר 1]]),"")</f>
        <v>0.36804564907275322</v>
      </c>
      <c r="P104" s="11">
        <f>IFERROR(טבלה14[[#This Row],[נשים תואר 1]]/טבלה14[[#This Row],[מספר סטודנטים בתואר 1]],"")</f>
        <v>0.63195435092724683</v>
      </c>
      <c r="Q10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0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4" s="13">
        <f>SUMIFS(T:T,D:D,"2007/08",B:B,B104)-טבלה14[[#This Row],[דירוג]]</f>
        <v>-16</v>
      </c>
      <c r="T104" s="9">
        <v>42</v>
      </c>
    </row>
    <row r="105" spans="2:20" s="6" customFormat="1" ht="13.8" hidden="1" x14ac:dyDescent="0.3">
      <c r="B105" s="7" t="s">
        <v>91</v>
      </c>
      <c r="C105" s="8" t="s">
        <v>34</v>
      </c>
      <c r="D105" s="9" t="s">
        <v>29</v>
      </c>
      <c r="E105" s="10">
        <v>648</v>
      </c>
      <c r="F105" s="10">
        <v>359</v>
      </c>
      <c r="G105" s="10">
        <v>185</v>
      </c>
      <c r="H105" s="10">
        <v>88</v>
      </c>
      <c r="I105" s="10">
        <v>93</v>
      </c>
      <c r="J105" s="10">
        <v>38</v>
      </c>
      <c r="K105" s="9"/>
      <c r="L105" s="9" t="s">
        <v>18</v>
      </c>
      <c r="M105" s="9" t="str">
        <f>IF(טבלה14[[#This Row],[מספר סטודנטים בתואר 1]]&gt;500,"yes","no")</f>
        <v>yes</v>
      </c>
      <c r="N105" s="12">
        <f>טבלה14[[#This Row],[מספר סטודנטים בתואר 1]]/SUBTOTAL(109,טבלה14[מספר סטודנטים בתואר 1])</f>
        <v>9.4258658559646241E-3</v>
      </c>
      <c r="O105" s="11">
        <f>IFERROR(((טבלה14[[#This Row],[מספר סטודנטים בתואר 1]]-טבלה14[[#This Row],[נשים תואר 1]])/טבלה14[[#This Row],[מספר סטודנטים בתואר 1]]),"")</f>
        <v>0.44598765432098764</v>
      </c>
      <c r="P105" s="11">
        <f>IFERROR(טבלה14[[#This Row],[נשים תואר 1]]/טבלה14[[#This Row],[מספר סטודנטים בתואר 1]],"")</f>
        <v>0.55401234567901236</v>
      </c>
      <c r="Q10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0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5" s="13">
        <f>SUMIFS(T:T,D:D,"2007/08",B:B,B105)-טבלה14[[#This Row],[דירוג]]</f>
        <v>7</v>
      </c>
      <c r="T105" s="9">
        <v>43</v>
      </c>
    </row>
    <row r="106" spans="2:20" s="6" customFormat="1" ht="13.8" hidden="1" x14ac:dyDescent="0.3">
      <c r="B106" s="7" t="s">
        <v>40</v>
      </c>
      <c r="C106" s="8" t="s">
        <v>16</v>
      </c>
      <c r="D106" s="10" t="s">
        <v>29</v>
      </c>
      <c r="E106" s="10">
        <v>641</v>
      </c>
      <c r="F106" s="10">
        <v>397</v>
      </c>
      <c r="G106" s="10">
        <v>86</v>
      </c>
      <c r="H106" s="10">
        <v>50</v>
      </c>
      <c r="I106" s="10">
        <v>30</v>
      </c>
      <c r="J106" s="10">
        <v>12</v>
      </c>
      <c r="K106" s="9"/>
      <c r="L106" s="9" t="s">
        <v>18</v>
      </c>
      <c r="M106" s="9" t="str">
        <f>IF(טבלה14[[#This Row],[מספר סטודנטים בתואר 1]]&gt;500,"yes","no")</f>
        <v>yes</v>
      </c>
      <c r="N106" s="12">
        <f>טבלה14[[#This Row],[מספר סטודנטים בתואר 1]]/SUBTOTAL(109,טבלה14[מספר סטודנטים בתואר 1])</f>
        <v>9.3240432309773524E-3</v>
      </c>
      <c r="O106" s="11">
        <f>IFERROR(((טבלה14[[#This Row],[מספר סטודנטים בתואר 1]]-טבלה14[[#This Row],[נשים תואר 1]])/טבלה14[[#This Row],[מספר סטודנטים בתואר 1]]),"")</f>
        <v>0.38065522620904835</v>
      </c>
      <c r="P106" s="11">
        <f>IFERROR(טבלה14[[#This Row],[נשים תואר 1]]/טבלה14[[#This Row],[מספר סטודנטים בתואר 1]],"")</f>
        <v>0.61934477379095165</v>
      </c>
      <c r="Q10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0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6" s="13">
        <f>SUMIFS(T:T,D:D,"2007/08",B:B,B106)-טבלה14[[#This Row],[דירוג]]</f>
        <v>-10</v>
      </c>
      <c r="T106" s="9">
        <v>44</v>
      </c>
    </row>
    <row r="107" spans="2:20" s="6" customFormat="1" ht="13.8" hidden="1" x14ac:dyDescent="0.3">
      <c r="B107" s="7" t="s">
        <v>92</v>
      </c>
      <c r="C107" s="8" t="s">
        <v>69</v>
      </c>
      <c r="D107" s="9" t="s">
        <v>29</v>
      </c>
      <c r="E107" s="10">
        <v>628</v>
      </c>
      <c r="F107" s="10">
        <v>515</v>
      </c>
      <c r="G107" s="10">
        <v>546</v>
      </c>
      <c r="H107" s="10">
        <v>360</v>
      </c>
      <c r="I107" s="10">
        <v>29</v>
      </c>
      <c r="J107" s="10">
        <v>21</v>
      </c>
      <c r="K107" s="9"/>
      <c r="L107" s="9" t="s">
        <v>18</v>
      </c>
      <c r="M107" s="9" t="str">
        <f>IF(טבלה14[[#This Row],[מספר סטודנטים בתואר 1]]&gt;500,"yes","no")</f>
        <v>yes</v>
      </c>
      <c r="N107" s="12">
        <f>טבלה14[[#This Row],[מספר סטודנטים בתואר 1]]/SUBTOTAL(109,טבלה14[מספר סטודנטים בתואר 1])</f>
        <v>9.1349440702867043E-3</v>
      </c>
      <c r="O107" s="11">
        <f>IFERROR(((טבלה14[[#This Row],[מספר סטודנטים בתואר 1]]-טבלה14[[#This Row],[נשים תואר 1]])/טבלה14[[#This Row],[מספר סטודנטים בתואר 1]]),"")</f>
        <v>0.17993630573248406</v>
      </c>
      <c r="P107" s="11">
        <f>IFERROR(טבלה14[[#This Row],[נשים תואר 1]]/טבלה14[[#This Row],[מספר סטודנטים בתואר 1]],"")</f>
        <v>0.82006369426751591</v>
      </c>
      <c r="Q10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0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7" s="13">
        <f>SUMIFS(T:T,D:D,"2007/08",B:B,B107)-טבלה14[[#This Row],[דירוג]]</f>
        <v>53</v>
      </c>
      <c r="T107" s="9">
        <v>45</v>
      </c>
    </row>
    <row r="108" spans="2:20" s="6" customFormat="1" ht="13.8" hidden="1" x14ac:dyDescent="0.3">
      <c r="B108" s="7" t="s">
        <v>55</v>
      </c>
      <c r="C108" s="8" t="s">
        <v>56</v>
      </c>
      <c r="D108" s="10" t="s">
        <v>29</v>
      </c>
      <c r="E108" s="10">
        <v>621</v>
      </c>
      <c r="F108" s="10">
        <v>575</v>
      </c>
      <c r="G108" s="10">
        <v>187</v>
      </c>
      <c r="H108" s="10">
        <v>162</v>
      </c>
      <c r="I108" s="10">
        <v>74</v>
      </c>
      <c r="J108" s="10">
        <v>62</v>
      </c>
      <c r="K108" s="9"/>
      <c r="L108" s="9" t="s">
        <v>18</v>
      </c>
      <c r="M108" s="9" t="str">
        <f>IF(טבלה14[[#This Row],[מספר סטודנטים בתואר 1]]&gt;500,"yes","no")</f>
        <v>yes</v>
      </c>
      <c r="N108" s="12">
        <f>טבלה14[[#This Row],[מספר סטודנטים בתואר 1]]/SUBTOTAL(109,טבלה14[מספר סטודנטים בתואר 1])</f>
        <v>9.0331214452994309E-3</v>
      </c>
      <c r="O108" s="11">
        <f>IFERROR(((טבלה14[[#This Row],[מספר סטודנטים בתואר 1]]-טבלה14[[#This Row],[נשים תואר 1]])/טבלה14[[#This Row],[מספר סטודנטים בתואר 1]]),"")</f>
        <v>7.407407407407407E-2</v>
      </c>
      <c r="P108" s="11">
        <f>IFERROR(טבלה14[[#This Row],[נשים תואר 1]]/טבלה14[[#This Row],[מספר סטודנטים בתואר 1]],"")</f>
        <v>0.92592592592592593</v>
      </c>
      <c r="Q10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0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8" s="13">
        <f>SUMIFS(T:T,D:D,"2007/08",B:B,B108)-טבלה14[[#This Row],[דירוג]]</f>
        <v>-9</v>
      </c>
      <c r="T108" s="9">
        <v>46</v>
      </c>
    </row>
    <row r="109" spans="2:20" s="6" customFormat="1" ht="13.8" hidden="1" x14ac:dyDescent="0.3">
      <c r="B109" s="7" t="s">
        <v>93</v>
      </c>
      <c r="C109" s="8" t="s">
        <v>58</v>
      </c>
      <c r="D109" s="9" t="s">
        <v>29</v>
      </c>
      <c r="E109" s="10">
        <v>615</v>
      </c>
      <c r="F109" s="10">
        <v>606</v>
      </c>
      <c r="G109" s="10">
        <v>159</v>
      </c>
      <c r="H109" s="10">
        <v>151</v>
      </c>
      <c r="I109" s="10">
        <v>26</v>
      </c>
      <c r="J109" s="10">
        <v>24</v>
      </c>
      <c r="K109" s="9"/>
      <c r="L109" s="9" t="s">
        <v>18</v>
      </c>
      <c r="M109" s="9" t="str">
        <f>IF(טבלה14[[#This Row],[מספר סטודנטים בתואר 1]]&gt;500,"yes","no")</f>
        <v>yes</v>
      </c>
      <c r="N109" s="12">
        <f>טבלה14[[#This Row],[מספר סטודנטים בתואר 1]]/SUBTOTAL(109,טבלה14[מספר סטודנטים בתואר 1])</f>
        <v>8.9458449095960544E-3</v>
      </c>
      <c r="O109" s="11">
        <f>IFERROR(((טבלה14[[#This Row],[מספר סטודנטים בתואר 1]]-טבלה14[[#This Row],[נשים תואר 1]])/טבלה14[[#This Row],[מספר סטודנטים בתואר 1]]),"")</f>
        <v>1.4634146341463415E-2</v>
      </c>
      <c r="P109" s="11">
        <f>IFERROR(טבלה14[[#This Row],[נשים תואר 1]]/טבלה14[[#This Row],[מספר סטודנטים בתואר 1]],"")</f>
        <v>0.98536585365853657</v>
      </c>
      <c r="Q10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0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9" s="13">
        <f>SUMIFS(T:T,D:D,"2007/08",B:B,B109)-טבלה14[[#This Row],[דירוג]]</f>
        <v>6</v>
      </c>
      <c r="T109" s="9">
        <v>47</v>
      </c>
    </row>
    <row r="110" spans="2:20" s="6" customFormat="1" ht="13.8" hidden="1" x14ac:dyDescent="0.3">
      <c r="B110" s="7" t="s">
        <v>30</v>
      </c>
      <c r="C110" s="8" t="s">
        <v>16</v>
      </c>
      <c r="D110" s="10" t="s">
        <v>29</v>
      </c>
      <c r="E110" s="10">
        <v>596</v>
      </c>
      <c r="F110" s="10">
        <v>269</v>
      </c>
      <c r="G110" s="10">
        <v>343</v>
      </c>
      <c r="H110" s="10">
        <v>171</v>
      </c>
      <c r="I110" s="10">
        <v>116</v>
      </c>
      <c r="J110" s="10">
        <v>55</v>
      </c>
      <c r="K110" s="9"/>
      <c r="L110" s="9" t="s">
        <v>18</v>
      </c>
      <c r="M110" s="9" t="str">
        <f>IF(טבלה14[[#This Row],[מספר סטודנטים בתואר 1]]&gt;500,"yes","no")</f>
        <v>yes</v>
      </c>
      <c r="N110" s="12">
        <f>טבלה14[[#This Row],[מספר סטודנטים בתואר 1]]/SUBTOTAL(109,טבלה14[מספר סטודנטים בתואר 1])</f>
        <v>8.6694692132020298E-3</v>
      </c>
      <c r="O110" s="11">
        <f>IFERROR(((טבלה14[[#This Row],[מספר סטודנטים בתואר 1]]-טבלה14[[#This Row],[נשים תואר 1]])/טבלה14[[#This Row],[מספר סטודנטים בתואר 1]]),"")</f>
        <v>0.54865771812080533</v>
      </c>
      <c r="P110" s="11">
        <f>IFERROR(טבלה14[[#This Row],[נשים תואר 1]]/טבלה14[[#This Row],[מספר סטודנטים בתואר 1]],"")</f>
        <v>0.45134228187919462</v>
      </c>
      <c r="Q11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0" s="13">
        <f>SUMIFS(T:T,D:D,"2007/08",B:B,B110)-טבלה14[[#This Row],[דירוג]]</f>
        <v>-18</v>
      </c>
      <c r="T110" s="9">
        <v>48</v>
      </c>
    </row>
    <row r="111" spans="2:20" s="6" customFormat="1" ht="13.8" hidden="1" x14ac:dyDescent="0.3">
      <c r="B111" s="7" t="s">
        <v>94</v>
      </c>
      <c r="C111" s="8" t="s">
        <v>39</v>
      </c>
      <c r="D111" s="9" t="s">
        <v>29</v>
      </c>
      <c r="E111" s="10">
        <v>548</v>
      </c>
      <c r="F111" s="10">
        <v>301</v>
      </c>
      <c r="G111" s="10">
        <v>85</v>
      </c>
      <c r="H111" s="10">
        <v>51</v>
      </c>
      <c r="I111" s="10">
        <v>26</v>
      </c>
      <c r="J111" s="10">
        <v>8</v>
      </c>
      <c r="K111" s="9"/>
      <c r="L111" s="9" t="s">
        <v>18</v>
      </c>
      <c r="M111" s="9" t="str">
        <f>IF(טבלה14[[#This Row],[מספר סטודנטים בתואר 1]]&gt;500,"yes","no")</f>
        <v>yes</v>
      </c>
      <c r="N111" s="12">
        <f>טבלה14[[#This Row],[מספר סטודנטים בתואר 1]]/SUBTOTAL(109,טבלה14[מספר סטודנטים בתואר 1])</f>
        <v>7.9712569275750215E-3</v>
      </c>
      <c r="O111" s="11">
        <f>IFERROR(((טבלה14[[#This Row],[מספר סטודנטים בתואר 1]]-טבלה14[[#This Row],[נשים תואר 1]])/טבלה14[[#This Row],[מספר סטודנטים בתואר 1]]),"")</f>
        <v>0.45072992700729925</v>
      </c>
      <c r="P111" s="11">
        <f>IFERROR(טבלה14[[#This Row],[נשים תואר 1]]/טבלה14[[#This Row],[מספר סטודנטים בתואר 1]],"")</f>
        <v>0.5492700729927007</v>
      </c>
      <c r="Q11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1" s="13">
        <f>SUMIFS(T:T,D:D,"2007/08",B:B,B111)-טבלה14[[#This Row],[דירוג]]</f>
        <v>5</v>
      </c>
      <c r="T111" s="9">
        <v>49</v>
      </c>
    </row>
    <row r="112" spans="2:20" s="6" customFormat="1" ht="13.8" hidden="1" x14ac:dyDescent="0.3">
      <c r="B112" s="7" t="s">
        <v>95</v>
      </c>
      <c r="C112" s="8" t="s">
        <v>69</v>
      </c>
      <c r="D112" s="10" t="s">
        <v>29</v>
      </c>
      <c r="E112" s="10">
        <v>526</v>
      </c>
      <c r="F112" s="10">
        <v>285</v>
      </c>
      <c r="G112" s="10">
        <v>5854</v>
      </c>
      <c r="H112" s="10">
        <v>2580</v>
      </c>
      <c r="I112" s="10">
        <v>81</v>
      </c>
      <c r="J112" s="10">
        <v>46</v>
      </c>
      <c r="K112" s="9"/>
      <c r="L112" s="9" t="s">
        <v>18</v>
      </c>
      <c r="M112" s="9" t="str">
        <f>IF(טבלה14[[#This Row],[מספר סטודנטים בתואר 1]]&gt;500,"yes","no")</f>
        <v>yes</v>
      </c>
      <c r="N112" s="12">
        <f>טבלה14[[#This Row],[מספר סטודנטים בתואר 1]]/SUBTOTAL(109,טבלה14[מספר סטודנטים בתואר 1])</f>
        <v>7.6512429633293086E-3</v>
      </c>
      <c r="O112" s="11">
        <f>IFERROR(((טבלה14[[#This Row],[מספר סטודנטים בתואר 1]]-טבלה14[[#This Row],[נשים תואר 1]])/טבלה14[[#This Row],[מספר סטודנטים בתואר 1]]),"")</f>
        <v>0.45817490494296575</v>
      </c>
      <c r="P112" s="11">
        <f>IFERROR(טבלה14[[#This Row],[נשים תואר 1]]/טבלה14[[#This Row],[מספר סטודנטים בתואר 1]],"")</f>
        <v>0.54182509505703425</v>
      </c>
      <c r="Q11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2" s="13">
        <f>SUMIFS(T:T,D:D,"2007/08",B:B,B112)-טבלה14[[#This Row],[דירוג]]</f>
        <v>-1</v>
      </c>
      <c r="T112" s="9">
        <v>50</v>
      </c>
    </row>
    <row r="113" spans="2:20" s="6" customFormat="1" ht="13.8" hidden="1" x14ac:dyDescent="0.3">
      <c r="B113" s="7" t="s">
        <v>15</v>
      </c>
      <c r="C113" s="8" t="s">
        <v>16</v>
      </c>
      <c r="D113" s="9" t="s">
        <v>29</v>
      </c>
      <c r="E113" s="10">
        <v>484</v>
      </c>
      <c r="F113" s="10">
        <v>404</v>
      </c>
      <c r="G113" s="10"/>
      <c r="H113" s="10"/>
      <c r="I113" s="10">
        <v>20</v>
      </c>
      <c r="J113" s="10">
        <v>13</v>
      </c>
      <c r="K113" s="9"/>
      <c r="L113" s="9" t="s">
        <v>18</v>
      </c>
      <c r="M113" s="9" t="str">
        <f>IF(טבלה14[[#This Row],[מספר סטודנטים בתואר 1]]&gt;500,"yes","no")</f>
        <v>no</v>
      </c>
      <c r="N113" s="12">
        <f>טבלה14[[#This Row],[מספר סטודנטים בתואר 1]]/SUBTOTAL(109,טבלה14[מספר סטודנטים בתואר 1])</f>
        <v>7.0403072134056759E-3</v>
      </c>
      <c r="O113" s="11">
        <f>IFERROR(((טבלה14[[#This Row],[מספר סטודנטים בתואר 1]]-טבלה14[[#This Row],[נשים תואר 1]])/טבלה14[[#This Row],[מספר סטודנטים בתואר 1]]),"")</f>
        <v>0.16528925619834711</v>
      </c>
      <c r="P113" s="11">
        <f>IFERROR(טבלה14[[#This Row],[נשים תואר 1]]/טבלה14[[#This Row],[מספר סטודנטים בתואר 1]],"")</f>
        <v>0.83471074380165289</v>
      </c>
      <c r="Q11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1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3" s="13">
        <f>SUMIFS(T:T,D:D,"2007/08",B:B,B113)-טבלה14[[#This Row],[דירוג]]</f>
        <v>-37</v>
      </c>
      <c r="T113" s="9">
        <v>51</v>
      </c>
    </row>
    <row r="114" spans="2:20" s="6" customFormat="1" ht="13.8" hidden="1" x14ac:dyDescent="0.3">
      <c r="B114" s="7" t="s">
        <v>24</v>
      </c>
      <c r="C114" s="8" t="s">
        <v>25</v>
      </c>
      <c r="D114" s="10" t="s">
        <v>29</v>
      </c>
      <c r="E114" s="10">
        <v>461</v>
      </c>
      <c r="F114" s="10">
        <v>223</v>
      </c>
      <c r="G114" s="10">
        <v>263</v>
      </c>
      <c r="H114" s="10">
        <v>106</v>
      </c>
      <c r="I114" s="10">
        <v>60</v>
      </c>
      <c r="J114" s="10">
        <v>22</v>
      </c>
      <c r="K114" s="9"/>
      <c r="L114" s="9" t="s">
        <v>18</v>
      </c>
      <c r="M114" s="9" t="str">
        <f>IF(טבלה14[[#This Row],[מספר סטודנטים בתואר 1]]&gt;500,"yes","no")</f>
        <v>no</v>
      </c>
      <c r="N114" s="12">
        <f>טבלה14[[#This Row],[מספר סטודנטים בתואר 1]]/SUBTOTAL(109,טבלה14[מספר סטודנטים בתואר 1])</f>
        <v>6.705747159876067E-3</v>
      </c>
      <c r="O114" s="11">
        <f>IFERROR(((טבלה14[[#This Row],[מספר סטודנטים בתואר 1]]-טבלה14[[#This Row],[נשים תואר 1]])/טבלה14[[#This Row],[מספר סטודנטים בתואר 1]]),"")</f>
        <v>0.51626898047722347</v>
      </c>
      <c r="P114" s="11">
        <f>IFERROR(טבלה14[[#This Row],[נשים תואר 1]]/טבלה14[[#This Row],[מספר סטודנטים בתואר 1]],"")</f>
        <v>0.48373101952277658</v>
      </c>
      <c r="Q11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4" s="13">
        <f>SUMIFS(T:T,D:D,"2007/08",B:B,B114)-טבלה14[[#This Row],[דירוג]]</f>
        <v>-21</v>
      </c>
      <c r="T114" s="9">
        <v>52</v>
      </c>
    </row>
    <row r="115" spans="2:20" s="6" customFormat="1" ht="13.8" hidden="1" x14ac:dyDescent="0.3">
      <c r="B115" s="7" t="s">
        <v>96</v>
      </c>
      <c r="C115" s="8" t="s">
        <v>28</v>
      </c>
      <c r="D115" s="9" t="s">
        <v>29</v>
      </c>
      <c r="E115" s="10">
        <v>435</v>
      </c>
      <c r="F115" s="10">
        <v>222</v>
      </c>
      <c r="G115" s="10">
        <v>89</v>
      </c>
      <c r="H115" s="10">
        <v>40</v>
      </c>
      <c r="I115" s="10">
        <v>30</v>
      </c>
      <c r="J115" s="10">
        <v>11</v>
      </c>
      <c r="K115" s="9"/>
      <c r="L115" s="9" t="s">
        <v>18</v>
      </c>
      <c r="M115" s="9" t="str">
        <f>IF(טבלה14[[#This Row],[מספר סטודנטים בתואר 1]]&gt;500,"yes","no")</f>
        <v>no</v>
      </c>
      <c r="N115" s="12">
        <f>טבלה14[[#This Row],[מספר סטודנטים בתואר 1]]/SUBTOTAL(109,טבלה14[מספר סטודנטים בתואר 1])</f>
        <v>6.3275488384947707E-3</v>
      </c>
      <c r="O115" s="11">
        <f>IFERROR(((טבלה14[[#This Row],[מספר סטודנטים בתואר 1]]-טבלה14[[#This Row],[נשים תואר 1]])/טבלה14[[#This Row],[מספר סטודנטים בתואר 1]]),"")</f>
        <v>0.48965517241379308</v>
      </c>
      <c r="P115" s="11">
        <f>IFERROR(טבלה14[[#This Row],[נשים תואר 1]]/טבלה14[[#This Row],[מספר סטודנטים בתואר 1]],"")</f>
        <v>0.51034482758620692</v>
      </c>
      <c r="Q11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5" s="13">
        <f>SUMIFS(T:T,D:D,"2007/08",B:B,B115)-טבלה14[[#This Row],[דירוג]]</f>
        <v>10</v>
      </c>
      <c r="T115" s="9">
        <v>54</v>
      </c>
    </row>
    <row r="116" spans="2:20" s="6" customFormat="1" ht="13.8" hidden="1" x14ac:dyDescent="0.3">
      <c r="B116" s="7" t="s">
        <v>97</v>
      </c>
      <c r="C116" s="8" t="s">
        <v>58</v>
      </c>
      <c r="D116" s="10" t="s">
        <v>29</v>
      </c>
      <c r="E116" s="10">
        <v>435</v>
      </c>
      <c r="F116" s="10">
        <v>381</v>
      </c>
      <c r="G116" s="10">
        <v>11</v>
      </c>
      <c r="H116" s="10">
        <v>11</v>
      </c>
      <c r="I116" s="10">
        <v>11</v>
      </c>
      <c r="J116" s="10">
        <v>10</v>
      </c>
      <c r="K116" s="9"/>
      <c r="L116" s="9" t="s">
        <v>18</v>
      </c>
      <c r="M116" s="9" t="str">
        <f>IF(טבלה14[[#This Row],[מספר סטודנטים בתואר 1]]&gt;500,"yes","no")</f>
        <v>no</v>
      </c>
      <c r="N116" s="12">
        <f>טבלה14[[#This Row],[מספר סטודנטים בתואר 1]]/SUBTOTAL(109,טבלה14[מספר סטודנטים בתואר 1])</f>
        <v>6.3275488384947707E-3</v>
      </c>
      <c r="O116" s="11">
        <f>IFERROR(((טבלה14[[#This Row],[מספר סטודנטים בתואר 1]]-טבלה14[[#This Row],[נשים תואר 1]])/טבלה14[[#This Row],[מספר סטודנטים בתואר 1]]),"")</f>
        <v>0.12413793103448276</v>
      </c>
      <c r="P116" s="11">
        <f>IFERROR(טבלה14[[#This Row],[נשים תואר 1]]/טבלה14[[#This Row],[מספר סטודנטים בתואר 1]],"")</f>
        <v>0.87586206896551722</v>
      </c>
      <c r="Q11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1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6" s="13">
        <f>SUMIFS(T:T,D:D,"2007/08",B:B,B116)-טבלה14[[#This Row],[דירוג]]</f>
        <v>25</v>
      </c>
      <c r="T116" s="9">
        <v>53</v>
      </c>
    </row>
    <row r="117" spans="2:20" s="6" customFormat="1" ht="13.8" hidden="1" x14ac:dyDescent="0.3">
      <c r="B117" s="7" t="s">
        <v>98</v>
      </c>
      <c r="C117" s="8" t="s">
        <v>72</v>
      </c>
      <c r="D117" s="9" t="s">
        <v>29</v>
      </c>
      <c r="E117" s="10">
        <v>432</v>
      </c>
      <c r="F117" s="10">
        <v>291</v>
      </c>
      <c r="G117" s="10">
        <v>374</v>
      </c>
      <c r="H117" s="10">
        <v>248</v>
      </c>
      <c r="I117" s="10"/>
      <c r="J117" s="10" t="s">
        <v>21</v>
      </c>
      <c r="K117" s="9"/>
      <c r="L117" s="9" t="s">
        <v>18</v>
      </c>
      <c r="M117" s="9" t="str">
        <f>IF(טבלה14[[#This Row],[מספר סטודנטים בתואר 1]]&gt;500,"yes","no")</f>
        <v>no</v>
      </c>
      <c r="N117" s="12">
        <f>טבלה14[[#This Row],[מספר סטודנטים בתואר 1]]/SUBTOTAL(109,טבלה14[מספר סטודנטים בתואר 1])</f>
        <v>6.2839105706430825E-3</v>
      </c>
      <c r="O117" s="11">
        <f>IFERROR(((טבלה14[[#This Row],[מספר סטודנטים בתואר 1]]-טבלה14[[#This Row],[נשים תואר 1]])/טבלה14[[#This Row],[מספר סטודנטים בתואר 1]]),"")</f>
        <v>0.3263888888888889</v>
      </c>
      <c r="P117" s="11">
        <f>IFERROR(טבלה14[[#This Row],[נשים תואר 1]]/טבלה14[[#This Row],[מספר סטודנטים בתואר 1]],"")</f>
        <v>0.67361111111111116</v>
      </c>
      <c r="Q11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7" s="13">
        <f>SUMIFS(T:T,D:D,"2007/08",B:B,B117)-טבלה14[[#This Row],[דירוג]]</f>
        <v>35</v>
      </c>
      <c r="T117" s="9">
        <v>55</v>
      </c>
    </row>
    <row r="118" spans="2:20" s="6" customFormat="1" ht="13.8" hidden="1" x14ac:dyDescent="0.3">
      <c r="B118" s="7" t="s">
        <v>99</v>
      </c>
      <c r="C118" s="8" t="s">
        <v>16</v>
      </c>
      <c r="D118" s="10" t="s">
        <v>29</v>
      </c>
      <c r="E118" s="10">
        <v>431</v>
      </c>
      <c r="F118" s="10">
        <v>132</v>
      </c>
      <c r="G118" s="10"/>
      <c r="H118" s="10"/>
      <c r="I118" s="10"/>
      <c r="J118" s="10" t="s">
        <v>21</v>
      </c>
      <c r="K118" s="9"/>
      <c r="L118" s="9" t="s">
        <v>18</v>
      </c>
      <c r="M118" s="9" t="str">
        <f>IF(טבלה14[[#This Row],[מספר סטודנטים בתואר 1]]&gt;500,"yes","no")</f>
        <v>no</v>
      </c>
      <c r="N118" s="12">
        <f>טבלה14[[#This Row],[מספר סטודנטים בתואר 1]]/SUBTOTAL(109,טבלה14[מספר סטודנטים בתואר 1])</f>
        <v>6.2693644813591864E-3</v>
      </c>
      <c r="O118" s="11">
        <f>IFERROR(((טבלה14[[#This Row],[מספר סטודנטים בתואר 1]]-טבלה14[[#This Row],[נשים תואר 1]])/טבלה14[[#This Row],[מספר סטודנטים בתואר 1]]),"")</f>
        <v>0.69373549883990715</v>
      </c>
      <c r="P118" s="11">
        <f>IFERROR(טבלה14[[#This Row],[נשים תואר 1]]/טבלה14[[#This Row],[מספר סטודנטים בתואר 1]],"")</f>
        <v>0.30626450116009279</v>
      </c>
      <c r="Q11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8" s="13">
        <f>SUMIFS(T:T,D:D,"2007/08",B:B,B118)-טבלה14[[#This Row],[דירוג]]</f>
        <v>-56</v>
      </c>
      <c r="T118" s="9">
        <v>56</v>
      </c>
    </row>
    <row r="119" spans="2:20" s="6" customFormat="1" ht="13.8" hidden="1" x14ac:dyDescent="0.3">
      <c r="B119" s="7" t="s">
        <v>100</v>
      </c>
      <c r="C119" s="8" t="s">
        <v>34</v>
      </c>
      <c r="D119" s="10" t="s">
        <v>29</v>
      </c>
      <c r="E119" s="10">
        <v>367</v>
      </c>
      <c r="F119" s="10">
        <v>99</v>
      </c>
      <c r="G119" s="10">
        <v>108</v>
      </c>
      <c r="H119" s="10">
        <v>22</v>
      </c>
      <c r="I119" s="10">
        <v>34</v>
      </c>
      <c r="J119" s="10">
        <v>4</v>
      </c>
      <c r="K119" s="9"/>
      <c r="L119" s="9" t="s">
        <v>18</v>
      </c>
      <c r="M119" s="9" t="str">
        <f>IF(טבלה14[[#This Row],[מספר סטודנטים בתואר 1]]&gt;500,"yes","no")</f>
        <v>no</v>
      </c>
      <c r="N119" s="12">
        <f>טבלה14[[#This Row],[מספר סטודנטים בתואר 1]]/SUBTOTAL(109,טבלה14[מספר סטודנטים בתואר 1])</f>
        <v>5.3384147671898408E-3</v>
      </c>
      <c r="O119" s="11">
        <f>IFERROR(((טבלה14[[#This Row],[מספר סטודנטים בתואר 1]]-טבלה14[[#This Row],[נשים תואר 1]])/טבלה14[[#This Row],[מספר סטודנטים בתואר 1]]),"")</f>
        <v>0.73024523160762944</v>
      </c>
      <c r="P119" s="11">
        <f>IFERROR(טבלה14[[#This Row],[נשים תואר 1]]/טבלה14[[#This Row],[מספר סטודנטים בתואר 1]],"")</f>
        <v>0.26975476839237056</v>
      </c>
      <c r="Q11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9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19" s="13">
        <f>SUMIFS(T:T,D:D,"2007/08",B:B,B119)-טבלה14[[#This Row],[דירוג]]</f>
        <v>2</v>
      </c>
      <c r="T119" s="9">
        <v>57</v>
      </c>
    </row>
    <row r="120" spans="2:20" s="6" customFormat="1" ht="13.8" hidden="1" x14ac:dyDescent="0.3">
      <c r="B120" s="7" t="s">
        <v>101</v>
      </c>
      <c r="C120" s="8" t="s">
        <v>16</v>
      </c>
      <c r="D120" s="9" t="s">
        <v>29</v>
      </c>
      <c r="E120" s="10">
        <v>367</v>
      </c>
      <c r="F120" s="10">
        <v>240</v>
      </c>
      <c r="G120" s="10">
        <v>39</v>
      </c>
      <c r="H120" s="10">
        <v>29</v>
      </c>
      <c r="I120" s="10">
        <v>46</v>
      </c>
      <c r="J120" s="10">
        <v>24</v>
      </c>
      <c r="K120" s="9"/>
      <c r="L120" s="9" t="s">
        <v>18</v>
      </c>
      <c r="M120" s="9" t="str">
        <f>IF(טבלה14[[#This Row],[מספר סטודנטים בתואר 1]]&gt;500,"yes","no")</f>
        <v>no</v>
      </c>
      <c r="N120" s="12">
        <f>טבלה14[[#This Row],[מספר סטודנטים בתואר 1]]/SUBTOTAL(109,טבלה14[מספר סטודנטים בתואר 1])</f>
        <v>5.3384147671898408E-3</v>
      </c>
      <c r="O120" s="11">
        <f>IFERROR(((טבלה14[[#This Row],[מספר סטודנטים בתואר 1]]-טבלה14[[#This Row],[נשים תואר 1]])/טבלה14[[#This Row],[מספר סטודנטים בתואר 1]]),"")</f>
        <v>0.34604904632152589</v>
      </c>
      <c r="P120" s="11">
        <f>IFERROR(טבלה14[[#This Row],[נשים תואר 1]]/טבלה14[[#This Row],[מספר סטודנטים בתואר 1]],"")</f>
        <v>0.65395095367847411</v>
      </c>
      <c r="Q12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0" s="13">
        <f>SUMIFS(T:T,D:D,"2007/08",B:B,B120)-טבלה14[[#This Row],[דירוג]]</f>
        <v>36</v>
      </c>
      <c r="T120" s="9">
        <v>58</v>
      </c>
    </row>
    <row r="121" spans="2:20" s="6" customFormat="1" ht="13.8" hidden="1" x14ac:dyDescent="0.3">
      <c r="B121" s="7" t="s">
        <v>51</v>
      </c>
      <c r="C121" s="8" t="s">
        <v>52</v>
      </c>
      <c r="D121" s="10" t="s">
        <v>17</v>
      </c>
      <c r="E121" s="10">
        <v>811</v>
      </c>
      <c r="F121" s="10">
        <v>671</v>
      </c>
      <c r="G121" s="10">
        <v>432</v>
      </c>
      <c r="H121" s="10">
        <v>340</v>
      </c>
      <c r="I121" s="10">
        <v>356</v>
      </c>
      <c r="J121" s="10">
        <v>287</v>
      </c>
      <c r="K121" s="9"/>
      <c r="L121" s="9" t="s">
        <v>18</v>
      </c>
      <c r="M121" s="9" t="str">
        <f>IF(טבלה14[[#This Row],[מספר סטודנטים בתואר 1]]&gt;500,"yes","no")</f>
        <v>yes</v>
      </c>
      <c r="N121" s="12">
        <f>טבלה14[[#This Row],[מספר סטודנטים בתואר 1]]/SUBTOTAL(109,טבלה14[מספר סטודנטים בתואר 1])</f>
        <v>1.1796878409239675E-2</v>
      </c>
      <c r="O121" s="11">
        <f>IFERROR(((טבלה14[[#This Row],[מספר סטודנטים בתואר 1]]-טבלה14[[#This Row],[נשים תואר 1]])/טבלה14[[#This Row],[מספר סטודנטים בתואר 1]]),"")</f>
        <v>0.17262638717632553</v>
      </c>
      <c r="P121" s="11">
        <f>IFERROR(טבלה14[[#This Row],[נשים תואר 1]]/טבלה14[[#This Row],[מספר סטודנטים בתואר 1]],"")</f>
        <v>0.8273736128236745</v>
      </c>
      <c r="Q12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2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1" s="13">
        <f>SUMIFS(T:T,D:D,"2007/08",B:B,B121)-טבלה14[[#This Row],[דירוג]]</f>
        <v>-7</v>
      </c>
      <c r="T121" s="9">
        <v>32</v>
      </c>
    </row>
    <row r="122" spans="2:20" s="6" customFormat="1" ht="13.8" hidden="1" x14ac:dyDescent="0.3">
      <c r="B122" s="7" t="s">
        <v>41</v>
      </c>
      <c r="C122" s="8" t="s">
        <v>28</v>
      </c>
      <c r="D122" s="9" t="s">
        <v>29</v>
      </c>
      <c r="E122" s="10">
        <v>352</v>
      </c>
      <c r="F122" s="10">
        <v>180</v>
      </c>
      <c r="G122" s="10">
        <v>222</v>
      </c>
      <c r="H122" s="10">
        <v>97</v>
      </c>
      <c r="I122" s="10">
        <v>32</v>
      </c>
      <c r="J122" s="10">
        <v>13</v>
      </c>
      <c r="K122" s="9"/>
      <c r="L122" s="9" t="s">
        <v>18</v>
      </c>
      <c r="M122" s="9" t="str">
        <f>IF(טבלה14[[#This Row],[מספר סטודנטים בתואר 1]]&gt;500,"yes","no")</f>
        <v>no</v>
      </c>
      <c r="N122" s="12">
        <f>טבלה14[[#This Row],[מספר סטודנטים בתואר 1]]/SUBTOTAL(109,טבלה14[מספר סטודנטים בתואר 1])</f>
        <v>5.1202234279314005E-3</v>
      </c>
      <c r="O122" s="11">
        <f>IFERROR(((טבלה14[[#This Row],[מספר סטודנטים בתואר 1]]-טבלה14[[#This Row],[נשים תואר 1]])/טבלה14[[#This Row],[מספר סטודנטים בתואר 1]]),"")</f>
        <v>0.48863636363636365</v>
      </c>
      <c r="P122" s="11">
        <f>IFERROR(טבלה14[[#This Row],[נשים תואר 1]]/טבלה14[[#This Row],[מספר סטודנטים בתואר 1]],"")</f>
        <v>0.51136363636363635</v>
      </c>
      <c r="Q12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2" s="13">
        <f>SUMIFS(T:T,D:D,"2007/08",B:B,B122)-טבלה14[[#This Row],[דירוג]]</f>
        <v>-26</v>
      </c>
      <c r="T122" s="9">
        <v>59</v>
      </c>
    </row>
    <row r="123" spans="2:20" s="6" customFormat="1" ht="13.8" hidden="1" x14ac:dyDescent="0.3">
      <c r="B123" s="7" t="s">
        <v>102</v>
      </c>
      <c r="C123" s="8" t="s">
        <v>28</v>
      </c>
      <c r="D123" s="9" t="s">
        <v>29</v>
      </c>
      <c r="E123" s="10">
        <v>299</v>
      </c>
      <c r="F123" s="10">
        <v>108</v>
      </c>
      <c r="G123" s="10"/>
      <c r="H123" s="10"/>
      <c r="I123" s="10"/>
      <c r="J123" s="10" t="s">
        <v>21</v>
      </c>
      <c r="K123" s="9"/>
      <c r="L123" s="9" t="s">
        <v>18</v>
      </c>
      <c r="M123" s="9" t="str">
        <f>IF(טבלה14[[#This Row],[מספר סטודנטים בתואר 1]]&gt;500,"yes","no")</f>
        <v>no</v>
      </c>
      <c r="N123" s="12">
        <f>טבלה14[[#This Row],[מספר סטודנטים בתואר 1]]/SUBTOTAL(109,טבלה14[מספר סטודנטים בתואר 1])</f>
        <v>4.349280695884911E-3</v>
      </c>
      <c r="O123" s="11">
        <f>IFERROR(((טבלה14[[#This Row],[מספר סטודנטים בתואר 1]]-טבלה14[[#This Row],[נשים תואר 1]])/טבלה14[[#This Row],[מספר סטודנטים בתואר 1]]),"")</f>
        <v>0.6387959866220736</v>
      </c>
      <c r="P123" s="11">
        <f>IFERROR(טבלה14[[#This Row],[נשים תואר 1]]/טבלה14[[#This Row],[מספר סטודנטים בתואר 1]],"")</f>
        <v>0.3612040133779264</v>
      </c>
      <c r="Q12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3" s="13">
        <f>SUMIFS(T:T,D:D,"2007/08",B:B,B123)-טבלה14[[#This Row],[דירוג]]</f>
        <v>-60</v>
      </c>
      <c r="T123" s="9">
        <v>60</v>
      </c>
    </row>
    <row r="124" spans="2:20" s="6" customFormat="1" ht="13.8" hidden="1" x14ac:dyDescent="0.3">
      <c r="B124" s="7" t="s">
        <v>103</v>
      </c>
      <c r="C124" s="8" t="s">
        <v>48</v>
      </c>
      <c r="D124" s="9" t="s">
        <v>29</v>
      </c>
      <c r="E124" s="10">
        <v>296</v>
      </c>
      <c r="F124" s="10">
        <v>86</v>
      </c>
      <c r="G124" s="10">
        <v>27</v>
      </c>
      <c r="H124" s="10">
        <v>11</v>
      </c>
      <c r="I124" s="10">
        <v>42</v>
      </c>
      <c r="J124" s="10">
        <v>20</v>
      </c>
      <c r="K124" s="9"/>
      <c r="L124" s="9" t="s">
        <v>18</v>
      </c>
      <c r="M124" s="9" t="str">
        <f>IF(טבלה14[[#This Row],[מספר סטודנטים בתואר 1]]&gt;500,"yes","no")</f>
        <v>no</v>
      </c>
      <c r="N124" s="12">
        <f>טבלה14[[#This Row],[מספר סטודנטים בתואר 1]]/SUBTOTAL(109,טבלה14[מספר סטודנטים בתואר 1])</f>
        <v>4.3056424280332236E-3</v>
      </c>
      <c r="O124" s="11">
        <f>IFERROR(((טבלה14[[#This Row],[מספר סטודנטים בתואר 1]]-טבלה14[[#This Row],[נשים תואר 1]])/טבלה14[[#This Row],[מספר סטודנטים בתואר 1]]),"")</f>
        <v>0.70945945945945943</v>
      </c>
      <c r="P124" s="11">
        <f>IFERROR(טבלה14[[#This Row],[נשים תואר 1]]/טבלה14[[#This Row],[מספר סטודנטים בתואר 1]],"")</f>
        <v>0.29054054054054052</v>
      </c>
      <c r="Q12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4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24" s="13">
        <f>SUMIFS(T:T,D:D,"2007/08",B:B,B124)-טבלה14[[#This Row],[דירוג]]</f>
        <v>23</v>
      </c>
      <c r="T124" s="9">
        <v>61</v>
      </c>
    </row>
    <row r="125" spans="2:20" s="6" customFormat="1" ht="13.8" hidden="1" x14ac:dyDescent="0.3">
      <c r="B125" s="7" t="s">
        <v>104</v>
      </c>
      <c r="C125" s="8" t="s">
        <v>39</v>
      </c>
      <c r="D125" s="10" t="s">
        <v>29</v>
      </c>
      <c r="E125" s="10">
        <v>291</v>
      </c>
      <c r="F125" s="10">
        <v>177</v>
      </c>
      <c r="G125" s="10">
        <v>52</v>
      </c>
      <c r="H125" s="10">
        <v>29</v>
      </c>
      <c r="I125" s="10">
        <v>13</v>
      </c>
      <c r="J125" s="10">
        <v>9</v>
      </c>
      <c r="K125" s="9"/>
      <c r="L125" s="9" t="s">
        <v>18</v>
      </c>
      <c r="M125" s="9" t="str">
        <f>IF(טבלה14[[#This Row],[מספר סטודנטים בתואר 1]]&gt;500,"yes","no")</f>
        <v>no</v>
      </c>
      <c r="N125" s="12">
        <f>טבלה14[[#This Row],[מספר סטודנטים בתואר 1]]/SUBTOTAL(109,טבלה14[מספר סטודנטים בתואר 1])</f>
        <v>4.2329119816137432E-3</v>
      </c>
      <c r="O125" s="11">
        <f>IFERROR(((טבלה14[[#This Row],[מספר סטודנטים בתואר 1]]-טבלה14[[#This Row],[נשים תואר 1]])/טבלה14[[#This Row],[מספר סטודנטים בתואר 1]]),"")</f>
        <v>0.39175257731958762</v>
      </c>
      <c r="P125" s="11">
        <f>IFERROR(טבלה14[[#This Row],[נשים תואר 1]]/טבלה14[[#This Row],[מספר סטודנטים בתואר 1]],"")</f>
        <v>0.60824742268041232</v>
      </c>
      <c r="Q12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5" s="13">
        <f>SUMIFS(T:T,D:D,"2007/08",B:B,B125)-טבלה14[[#This Row],[דירוג]]</f>
        <v>10</v>
      </c>
      <c r="T125" s="9">
        <v>62</v>
      </c>
    </row>
    <row r="126" spans="2:20" s="6" customFormat="1" ht="13.8" hidden="1" x14ac:dyDescent="0.3">
      <c r="B126" s="7" t="s">
        <v>105</v>
      </c>
      <c r="C126" s="8" t="s">
        <v>39</v>
      </c>
      <c r="D126" s="9" t="s">
        <v>29</v>
      </c>
      <c r="E126" s="10">
        <v>290</v>
      </c>
      <c r="F126" s="10">
        <v>240</v>
      </c>
      <c r="G126" s="10">
        <v>159</v>
      </c>
      <c r="H126" s="10">
        <v>123</v>
      </c>
      <c r="I126" s="10">
        <v>127</v>
      </c>
      <c r="J126" s="10">
        <v>87</v>
      </c>
      <c r="K126" s="9"/>
      <c r="L126" s="9" t="s">
        <v>18</v>
      </c>
      <c r="M126" s="9" t="str">
        <f>IF(טבלה14[[#This Row],[מספר סטודנטים בתואר 1]]&gt;500,"yes","no")</f>
        <v>no</v>
      </c>
      <c r="N126" s="12">
        <f>טבלה14[[#This Row],[מספר סטודנטים בתואר 1]]/SUBTOTAL(109,טבלה14[מספר סטודנטים בתואר 1])</f>
        <v>4.2183658923298471E-3</v>
      </c>
      <c r="O126" s="11">
        <f>IFERROR(((טבלה14[[#This Row],[מספר סטודנטים בתואר 1]]-טבלה14[[#This Row],[נשים תואר 1]])/טבלה14[[#This Row],[מספר סטודנטים בתואר 1]]),"")</f>
        <v>0.17241379310344829</v>
      </c>
      <c r="P126" s="11">
        <f>IFERROR(טבלה14[[#This Row],[נשים תואר 1]]/טבלה14[[#This Row],[מספר סטודנטים בתואר 1]],"")</f>
        <v>0.82758620689655171</v>
      </c>
      <c r="Q12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2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6" s="13">
        <f>SUMIFS(T:T,D:D,"2007/08",B:B,B126)-טבלה14[[#This Row],[דירוג]]</f>
        <v>-22</v>
      </c>
      <c r="T126" s="9">
        <v>63</v>
      </c>
    </row>
    <row r="127" spans="2:20" s="6" customFormat="1" ht="13.8" hidden="1" x14ac:dyDescent="0.3">
      <c r="B127" s="7" t="s">
        <v>106</v>
      </c>
      <c r="C127" s="8" t="s">
        <v>28</v>
      </c>
      <c r="D127" s="9" t="s">
        <v>29</v>
      </c>
      <c r="E127" s="10">
        <v>278</v>
      </c>
      <c r="F127" s="10">
        <v>80</v>
      </c>
      <c r="G127" s="10">
        <v>7</v>
      </c>
      <c r="H127" s="10">
        <v>3</v>
      </c>
      <c r="I127" s="10">
        <v>38</v>
      </c>
      <c r="J127" s="10">
        <v>13</v>
      </c>
      <c r="K127" s="9"/>
      <c r="L127" s="9" t="s">
        <v>18</v>
      </c>
      <c r="M127" s="9" t="str">
        <f>IF(טבלה14[[#This Row],[מספר סטודנטים בתואר 1]]&gt;500,"yes","no")</f>
        <v>no</v>
      </c>
      <c r="N127" s="12">
        <f>טבלה14[[#This Row],[מספר סטודנטים בתואר 1]]/SUBTOTAL(109,טבלה14[מספר סטודנטים בתואר 1])</f>
        <v>4.0438128209230951E-3</v>
      </c>
      <c r="O127" s="11">
        <f>IFERROR(((טבלה14[[#This Row],[מספר סטודנטים בתואר 1]]-טבלה14[[#This Row],[נשים תואר 1]])/טבלה14[[#This Row],[מספר סטודנטים בתואר 1]]),"")</f>
        <v>0.71223021582733814</v>
      </c>
      <c r="P127" s="11">
        <f>IFERROR(טבלה14[[#This Row],[נשים תואר 1]]/טבלה14[[#This Row],[מספר סטודנטים בתואר 1]],"")</f>
        <v>0.28776978417266186</v>
      </c>
      <c r="Q12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7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27" s="13">
        <f>SUMIFS(T:T,D:D,"2007/08",B:B,B127)-טבלה14[[#This Row],[דירוג]]</f>
        <v>33</v>
      </c>
      <c r="T127" s="9">
        <v>64</v>
      </c>
    </row>
    <row r="128" spans="2:20" s="6" customFormat="1" ht="13.8" hidden="1" x14ac:dyDescent="0.3">
      <c r="B128" s="7" t="s">
        <v>51</v>
      </c>
      <c r="C128" s="8" t="s">
        <v>52</v>
      </c>
      <c r="D128" s="10" t="s">
        <v>42</v>
      </c>
      <c r="E128" s="10">
        <v>778</v>
      </c>
      <c r="F128" s="10">
        <v>659</v>
      </c>
      <c r="G128" s="10">
        <v>425</v>
      </c>
      <c r="H128" s="10">
        <v>317</v>
      </c>
      <c r="I128" s="10">
        <v>376</v>
      </c>
      <c r="J128" s="10">
        <v>294</v>
      </c>
      <c r="K128" s="9"/>
      <c r="L128" s="9" t="s">
        <v>18</v>
      </c>
      <c r="M128" s="9" t="str">
        <f>IF(טבלה14[[#This Row],[מספר סטודנטים בתואר 1]]&gt;500,"yes","no")</f>
        <v>yes</v>
      </c>
      <c r="N128" s="12">
        <f>טבלה14[[#This Row],[מספר סטודנטים בתואר 1]]/SUBTOTAL(109,טבלה14[מספר סטודנטים בתואר 1])</f>
        <v>1.1316857462871107E-2</v>
      </c>
      <c r="O128" s="11">
        <f>IFERROR(((טבלה14[[#This Row],[מספר סטודנטים בתואר 1]]-טבלה14[[#This Row],[נשים תואר 1]])/טבלה14[[#This Row],[מספר סטודנטים בתואר 1]]),"")</f>
        <v>0.15295629820051415</v>
      </c>
      <c r="P128" s="11">
        <f>IFERROR(טבלה14[[#This Row],[נשים תואר 1]]/טבלה14[[#This Row],[מספר סטודנטים בתואר 1]],"")</f>
        <v>0.84704370179948585</v>
      </c>
      <c r="Q12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2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8" s="13">
        <f>SUMIFS(T:T,D:D,"2007/08",B:B,B128)-טבלה14[[#This Row],[דירוג]]</f>
        <v>-7</v>
      </c>
      <c r="T128" s="9">
        <v>32</v>
      </c>
    </row>
    <row r="129" spans="2:20" s="6" customFormat="1" ht="13.8" hidden="1" x14ac:dyDescent="0.3">
      <c r="B129" s="7" t="s">
        <v>107</v>
      </c>
      <c r="C129" s="8" t="s">
        <v>39</v>
      </c>
      <c r="D129" s="9" t="s">
        <v>29</v>
      </c>
      <c r="E129" s="10">
        <v>273</v>
      </c>
      <c r="F129" s="10">
        <v>184</v>
      </c>
      <c r="G129" s="10">
        <v>170</v>
      </c>
      <c r="H129" s="10">
        <v>127</v>
      </c>
      <c r="I129" s="10">
        <v>51</v>
      </c>
      <c r="J129" s="10">
        <v>33</v>
      </c>
      <c r="K129" s="9"/>
      <c r="L129" s="9" t="s">
        <v>18</v>
      </c>
      <c r="M129" s="9" t="str">
        <f>IF(טבלה14[[#This Row],[מספר סטודנטים בתואר 1]]&gt;500,"yes","no")</f>
        <v>no</v>
      </c>
      <c r="N129" s="12">
        <f>טבלה14[[#This Row],[מספר סטודנטים בתואר 1]]/SUBTOTAL(109,טבלה14[מספר סטודנטים בתואר 1])</f>
        <v>3.9710823745036147E-3</v>
      </c>
      <c r="O129" s="11">
        <f>IFERROR(((טבלה14[[#This Row],[מספר סטודנטים בתואר 1]]-טבלה14[[#This Row],[נשים תואר 1]])/טבלה14[[#This Row],[מספר סטודנטים בתואר 1]]),"")</f>
        <v>0.32600732600732601</v>
      </c>
      <c r="P129" s="11">
        <f>IFERROR(טבלה14[[#This Row],[נשים תואר 1]]/טבלה14[[#This Row],[מספר סטודנטים בתואר 1]],"")</f>
        <v>0.67399267399267404</v>
      </c>
      <c r="Q12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9" s="13">
        <f>SUMIFS(T:T,D:D,"2007/08",B:B,B129)-טבלה14[[#This Row],[דירוג]]</f>
        <v>-13</v>
      </c>
      <c r="T129" s="9">
        <v>65</v>
      </c>
    </row>
    <row r="130" spans="2:20" s="6" customFormat="1" ht="13.8" hidden="1" x14ac:dyDescent="0.3">
      <c r="B130" s="7" t="s">
        <v>108</v>
      </c>
      <c r="C130" s="8" t="s">
        <v>25</v>
      </c>
      <c r="D130" s="10" t="s">
        <v>29</v>
      </c>
      <c r="E130" s="10">
        <v>260</v>
      </c>
      <c r="F130" s="10">
        <v>127</v>
      </c>
      <c r="G130" s="10">
        <v>314</v>
      </c>
      <c r="H130" s="10">
        <v>174</v>
      </c>
      <c r="I130" s="10">
        <v>138</v>
      </c>
      <c r="J130" s="10">
        <v>79</v>
      </c>
      <c r="K130" s="9"/>
      <c r="L130" s="9" t="s">
        <v>18</v>
      </c>
      <c r="M130" s="9" t="str">
        <f>IF(טבלה14[[#This Row],[מספר סטודנטים בתואר 1]]&gt;500,"yes","no")</f>
        <v>no</v>
      </c>
      <c r="N130" s="12">
        <f>טבלה14[[#This Row],[מספר סטודנטים בתואר 1]]/SUBTOTAL(109,טבלה14[מספר סטודנטים בתואר 1])</f>
        <v>3.7819832138129665E-3</v>
      </c>
      <c r="O130" s="11">
        <f>IFERROR(((טבלה14[[#This Row],[מספר סטודנטים בתואר 1]]-טבלה14[[#This Row],[נשים תואר 1]])/טבלה14[[#This Row],[מספר סטודנטים בתואר 1]]),"")</f>
        <v>0.5115384615384615</v>
      </c>
      <c r="P130" s="11">
        <f>IFERROR(טבלה14[[#This Row],[נשים תואר 1]]/טבלה14[[#This Row],[מספר סטודנטים בתואר 1]],"")</f>
        <v>0.48846153846153845</v>
      </c>
      <c r="Q13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0" s="13">
        <f>SUMIFS(T:T,D:D,"2007/08",B:B,B130)-טבלה14[[#This Row],[דירוג]]</f>
        <v>-18</v>
      </c>
      <c r="T130" s="9">
        <v>66</v>
      </c>
    </row>
    <row r="131" spans="2:20" s="6" customFormat="1" ht="13.8" hidden="1" x14ac:dyDescent="0.3">
      <c r="B131" s="7" t="s">
        <v>109</v>
      </c>
      <c r="C131" s="8" t="s">
        <v>52</v>
      </c>
      <c r="D131" s="9" t="s">
        <v>29</v>
      </c>
      <c r="E131" s="10">
        <v>258</v>
      </c>
      <c r="F131" s="10">
        <v>224</v>
      </c>
      <c r="G131" s="10">
        <v>662</v>
      </c>
      <c r="H131" s="10">
        <v>612</v>
      </c>
      <c r="I131" s="10">
        <v>61</v>
      </c>
      <c r="J131" s="10">
        <v>49</v>
      </c>
      <c r="K131" s="9"/>
      <c r="L131" s="9" t="s">
        <v>18</v>
      </c>
      <c r="M131" s="9" t="str">
        <f>IF(טבלה14[[#This Row],[מספר סטודנטים בתואר 1]]&gt;500,"yes","no")</f>
        <v>no</v>
      </c>
      <c r="N131" s="12">
        <f>טבלה14[[#This Row],[מספר סטודנטים בתואר 1]]/SUBTOTAL(109,טבלה14[מספר סטודנטים בתואר 1])</f>
        <v>3.7528910352451744E-3</v>
      </c>
      <c r="O131" s="11">
        <f>IFERROR(((טבלה14[[#This Row],[מספר סטודנטים בתואר 1]]-טבלה14[[#This Row],[נשים תואר 1]])/טבלה14[[#This Row],[מספר סטודנטים בתואר 1]]),"")</f>
        <v>0.13178294573643412</v>
      </c>
      <c r="P131" s="11">
        <f>IFERROR(טבלה14[[#This Row],[נשים תואר 1]]/טבלה14[[#This Row],[מספר סטודנטים בתואר 1]],"")</f>
        <v>0.86821705426356588</v>
      </c>
      <c r="Q13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3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1" s="13">
        <f>SUMIFS(T:T,D:D,"2007/08",B:B,B131)-טבלה14[[#This Row],[דירוג]]</f>
        <v>10</v>
      </c>
      <c r="T131" s="9">
        <v>67</v>
      </c>
    </row>
    <row r="132" spans="2:20" s="6" customFormat="1" ht="13.8" hidden="1" x14ac:dyDescent="0.3">
      <c r="B132" s="7" t="s">
        <v>35</v>
      </c>
      <c r="C132" s="8" t="s">
        <v>25</v>
      </c>
      <c r="D132" s="10" t="s">
        <v>17</v>
      </c>
      <c r="E132" s="10">
        <v>931</v>
      </c>
      <c r="F132" s="10">
        <v>441</v>
      </c>
      <c r="G132" s="10">
        <v>251</v>
      </c>
      <c r="H132" s="10">
        <v>86</v>
      </c>
      <c r="I132" s="10">
        <v>171</v>
      </c>
      <c r="J132" s="10">
        <v>71</v>
      </c>
      <c r="K132" s="9"/>
      <c r="L132" s="9" t="s">
        <v>18</v>
      </c>
      <c r="M132" s="9" t="str">
        <f>IF(טבלה14[[#This Row],[מספר סטודנטים בתואר 1]]&gt;500,"yes","no")</f>
        <v>yes</v>
      </c>
      <c r="N132" s="12">
        <f>טבלה14[[#This Row],[מספר סטודנטים בתואר 1]]/SUBTOTAL(109,טבלה14[מספר סטודנטים בתואר 1])</f>
        <v>1.35424091233072E-2</v>
      </c>
      <c r="O132" s="11">
        <f>IFERROR(((טבלה14[[#This Row],[מספר סטודנטים בתואר 1]]-טבלה14[[#This Row],[נשים תואר 1]])/טבלה14[[#This Row],[מספר סטודנטים בתואר 1]]),"")</f>
        <v>0.52631578947368418</v>
      </c>
      <c r="P132" s="11">
        <f>IFERROR(טבלה14[[#This Row],[נשים תואר 1]]/טבלה14[[#This Row],[מספר סטודנטים בתואר 1]],"")</f>
        <v>0.47368421052631576</v>
      </c>
      <c r="Q13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2" s="13">
        <f>SUMIFS(T:T,D:D,"2007/08",B:B,B132)-טבלה14[[#This Row],[דירוג]]</f>
        <v>-7</v>
      </c>
      <c r="T132" s="9">
        <v>26</v>
      </c>
    </row>
    <row r="133" spans="2:20" s="6" customFormat="1" ht="13.8" hidden="1" x14ac:dyDescent="0.3">
      <c r="B133" s="7" t="s">
        <v>110</v>
      </c>
      <c r="C133" s="8" t="s">
        <v>48</v>
      </c>
      <c r="D133" s="10" t="s">
        <v>29</v>
      </c>
      <c r="E133" s="10">
        <v>254</v>
      </c>
      <c r="F133" s="10">
        <v>183</v>
      </c>
      <c r="G133" s="10">
        <v>26</v>
      </c>
      <c r="H133" s="10">
        <v>14</v>
      </c>
      <c r="I133" s="10">
        <v>65</v>
      </c>
      <c r="J133" s="10">
        <v>40</v>
      </c>
      <c r="K133" s="9"/>
      <c r="L133" s="9" t="s">
        <v>18</v>
      </c>
      <c r="M133" s="9" t="str">
        <f>IF(טבלה14[[#This Row],[מספר סטודנטים בתואר 1]]&gt;500,"yes","no")</f>
        <v>no</v>
      </c>
      <c r="N133" s="12">
        <f>טבלה14[[#This Row],[מספר סטודנטים בתואר 1]]/SUBTOTAL(109,טבלה14[מספר סטודנטים בתואר 1])</f>
        <v>3.69470667810959E-3</v>
      </c>
      <c r="O133" s="11">
        <f>IFERROR(((טבלה14[[#This Row],[מספר סטודנטים בתואר 1]]-טבלה14[[#This Row],[נשים תואר 1]])/טבלה14[[#This Row],[מספר סטודנטים בתואר 1]]),"")</f>
        <v>0.27952755905511811</v>
      </c>
      <c r="P133" s="11">
        <f>IFERROR(טבלה14[[#This Row],[נשים תואר 1]]/טבלה14[[#This Row],[מספר סטודנטים בתואר 1]],"")</f>
        <v>0.72047244094488194</v>
      </c>
      <c r="Q13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3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3" s="13">
        <f>SUMIFS(T:T,D:D,"2007/08",B:B,B133)-טבלה14[[#This Row],[דירוג]]</f>
        <v>6</v>
      </c>
      <c r="T133" s="9">
        <v>68</v>
      </c>
    </row>
    <row r="134" spans="2:20" s="6" customFormat="1" ht="13.8" hidden="1" x14ac:dyDescent="0.3">
      <c r="B134" s="7" t="s">
        <v>111</v>
      </c>
      <c r="C134" s="8" t="s">
        <v>39</v>
      </c>
      <c r="D134" s="9" t="s">
        <v>29</v>
      </c>
      <c r="E134" s="10">
        <v>253</v>
      </c>
      <c r="F134" s="10">
        <v>186</v>
      </c>
      <c r="G134" s="10">
        <v>111</v>
      </c>
      <c r="H134" s="10">
        <v>71</v>
      </c>
      <c r="I134" s="10">
        <v>45</v>
      </c>
      <c r="J134" s="10">
        <v>30</v>
      </c>
      <c r="K134" s="9"/>
      <c r="L134" s="9" t="s">
        <v>18</v>
      </c>
      <c r="M134" s="9" t="str">
        <f>IF(טבלה14[[#This Row],[מספר סטודנטים בתואר 1]]&gt;500,"yes","no")</f>
        <v>no</v>
      </c>
      <c r="N134" s="12">
        <f>טבלה14[[#This Row],[מספר סטודנטים בתואר 1]]/SUBTOTAL(109,טבלה14[מספר סטודנטים בתואר 1])</f>
        <v>3.6801605888256944E-3</v>
      </c>
      <c r="O134" s="11">
        <f>IFERROR(((טבלה14[[#This Row],[מספר סטודנטים בתואר 1]]-טבלה14[[#This Row],[נשים תואר 1]])/טבלה14[[#This Row],[מספר סטודנטים בתואר 1]]),"")</f>
        <v>0.2648221343873518</v>
      </c>
      <c r="P134" s="11">
        <f>IFERROR(טבלה14[[#This Row],[נשים תואר 1]]/טבלה14[[#This Row],[מספר סטודנטים בתואר 1]],"")</f>
        <v>0.7351778656126482</v>
      </c>
      <c r="Q13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3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4" s="13">
        <f>SUMIFS(T:T,D:D,"2007/08",B:B,B134)-טבלה14[[#This Row],[דירוג]]</f>
        <v>-23</v>
      </c>
      <c r="T134" s="9">
        <v>69</v>
      </c>
    </row>
    <row r="135" spans="2:20" s="6" customFormat="1" ht="13.8" hidden="1" x14ac:dyDescent="0.3">
      <c r="B135" s="7" t="s">
        <v>112</v>
      </c>
      <c r="C135" s="8" t="s">
        <v>56</v>
      </c>
      <c r="D135" s="10" t="s">
        <v>29</v>
      </c>
      <c r="E135" s="10">
        <v>242</v>
      </c>
      <c r="F135" s="10">
        <v>175</v>
      </c>
      <c r="G135" s="10">
        <v>95</v>
      </c>
      <c r="H135" s="10">
        <v>69</v>
      </c>
      <c r="I135" s="10">
        <v>14</v>
      </c>
      <c r="J135" s="10">
        <v>10</v>
      </c>
      <c r="K135" s="9"/>
      <c r="L135" s="9" t="s">
        <v>18</v>
      </c>
      <c r="M135" s="9" t="str">
        <f>IF(טבלה14[[#This Row],[מספר סטודנטים בתואר 1]]&gt;500,"yes","no")</f>
        <v>no</v>
      </c>
      <c r="N135" s="12">
        <f>טבלה14[[#This Row],[מספר סטודנטים בתואר 1]]/SUBTOTAL(109,טבלה14[מספר סטודנטים בתואר 1])</f>
        <v>3.520153606702838E-3</v>
      </c>
      <c r="O135" s="11">
        <f>IFERROR(((טבלה14[[#This Row],[מספר סטודנטים בתואר 1]]-טבלה14[[#This Row],[נשים תואר 1]])/טבלה14[[#This Row],[מספר סטודנטים בתואר 1]]),"")</f>
        <v>0.27685950413223143</v>
      </c>
      <c r="P135" s="11">
        <f>IFERROR(טבלה14[[#This Row],[נשים תואר 1]]/טבלה14[[#This Row],[מספר סטודנטים בתואר 1]],"")</f>
        <v>0.72314049586776863</v>
      </c>
      <c r="Q13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3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5" s="13">
        <f>SUMIFS(T:T,D:D,"2007/08",B:B,B135)-טבלה14[[#This Row],[דירוג]]</f>
        <v>-14</v>
      </c>
      <c r="T135" s="9">
        <v>70</v>
      </c>
    </row>
    <row r="136" spans="2:20" s="6" customFormat="1" ht="13.8" hidden="1" x14ac:dyDescent="0.3">
      <c r="B136" s="7" t="s">
        <v>113</v>
      </c>
      <c r="C136" s="8" t="s">
        <v>69</v>
      </c>
      <c r="D136" s="9" t="s">
        <v>29</v>
      </c>
      <c r="E136" s="10">
        <v>239</v>
      </c>
      <c r="F136" s="10">
        <v>142</v>
      </c>
      <c r="G136" s="10">
        <v>41</v>
      </c>
      <c r="H136" s="10">
        <v>26</v>
      </c>
      <c r="I136" s="10"/>
      <c r="J136" s="10" t="s">
        <v>21</v>
      </c>
      <c r="K136" s="9"/>
      <c r="L136" s="9" t="s">
        <v>18</v>
      </c>
      <c r="M136" s="9" t="str">
        <f>IF(טבלה14[[#This Row],[מספר סטודנטים בתואר 1]]&gt;500,"yes","no")</f>
        <v>no</v>
      </c>
      <c r="N136" s="12">
        <f>טבלה14[[#This Row],[מספר סטודנטים בתואר 1]]/SUBTOTAL(109,טבלה14[מספר סטודנטים בתואר 1])</f>
        <v>3.4765153388511497E-3</v>
      </c>
      <c r="O136" s="11">
        <f>IFERROR(((טבלה14[[#This Row],[מספר סטודנטים בתואר 1]]-טבלה14[[#This Row],[נשים תואר 1]])/טבלה14[[#This Row],[מספר סטודנטים בתואר 1]]),"")</f>
        <v>0.40585774058577406</v>
      </c>
      <c r="P136" s="11">
        <f>IFERROR(טבלה14[[#This Row],[נשים תואר 1]]/טבלה14[[#This Row],[מספר סטודנטים בתואר 1]],"")</f>
        <v>0.59414225941422594</v>
      </c>
      <c r="Q13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6" s="13">
        <f>SUMIFS(T:T,D:D,"2007/08",B:B,B136)-טבלה14[[#This Row],[דירוג]]</f>
        <v>-10</v>
      </c>
      <c r="T136" s="9">
        <v>71</v>
      </c>
    </row>
    <row r="137" spans="2:20" s="6" customFormat="1" ht="13.8" hidden="1" x14ac:dyDescent="0.3">
      <c r="B137" s="7" t="s">
        <v>114</v>
      </c>
      <c r="C137" s="8" t="s">
        <v>25</v>
      </c>
      <c r="D137" s="10" t="s">
        <v>29</v>
      </c>
      <c r="E137" s="10">
        <v>238</v>
      </c>
      <c r="F137" s="10">
        <v>117</v>
      </c>
      <c r="G137" s="10">
        <v>201</v>
      </c>
      <c r="H137" s="10">
        <v>104</v>
      </c>
      <c r="I137" s="10">
        <v>98</v>
      </c>
      <c r="J137" s="10">
        <v>46</v>
      </c>
      <c r="K137" s="9"/>
      <c r="L137" s="9" t="s">
        <v>18</v>
      </c>
      <c r="M137" s="9" t="str">
        <f>IF(טבלה14[[#This Row],[מספר סטודנטים בתואר 1]]&gt;500,"yes","no")</f>
        <v>no</v>
      </c>
      <c r="N137" s="12">
        <f>טבלה14[[#This Row],[מספר סטודנטים בתואר 1]]/SUBTOTAL(109,טבלה14[מספר סטודנטים בתואר 1])</f>
        <v>3.4619692495672537E-3</v>
      </c>
      <c r="O137" s="11">
        <f>IFERROR(((טבלה14[[#This Row],[מספר סטודנטים בתואר 1]]-טבלה14[[#This Row],[נשים תואר 1]])/טבלה14[[#This Row],[מספר סטודנטים בתואר 1]]),"")</f>
        <v>0.50840336134453779</v>
      </c>
      <c r="P137" s="11">
        <f>IFERROR(טבלה14[[#This Row],[נשים תואר 1]]/טבלה14[[#This Row],[מספר סטודנטים בתואר 1]],"")</f>
        <v>0.49159663865546216</v>
      </c>
      <c r="Q13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7" s="13">
        <f>SUMIFS(T:T,D:D,"2007/08",B:B,B137)-טבלה14[[#This Row],[דירוג]]</f>
        <v>-7</v>
      </c>
      <c r="T137" s="9">
        <v>72</v>
      </c>
    </row>
    <row r="138" spans="2:20" s="6" customFormat="1" ht="13.8" hidden="1" x14ac:dyDescent="0.3">
      <c r="B138" s="7" t="s">
        <v>115</v>
      </c>
      <c r="C138" s="8" t="s">
        <v>48</v>
      </c>
      <c r="D138" s="9" t="s">
        <v>29</v>
      </c>
      <c r="E138" s="10">
        <v>237</v>
      </c>
      <c r="F138" s="10">
        <v>186</v>
      </c>
      <c r="G138" s="10">
        <v>51</v>
      </c>
      <c r="H138" s="10">
        <v>42</v>
      </c>
      <c r="I138" s="10">
        <v>47</v>
      </c>
      <c r="J138" s="10">
        <v>33</v>
      </c>
      <c r="K138" s="9"/>
      <c r="L138" s="9" t="s">
        <v>18</v>
      </c>
      <c r="M138" s="9" t="str">
        <f>IF(טבלה14[[#This Row],[מספר סטודנטים בתואר 1]]&gt;500,"yes","no")</f>
        <v>no</v>
      </c>
      <c r="N138" s="12">
        <f>טבלה14[[#This Row],[מספר סטודנטים בתואר 1]]/SUBTOTAL(109,טבלה14[מספר סטודנטים בתואר 1])</f>
        <v>3.447423160283358E-3</v>
      </c>
      <c r="O138" s="11">
        <f>IFERROR(((טבלה14[[#This Row],[מספר סטודנטים בתואר 1]]-טבלה14[[#This Row],[נשים תואר 1]])/טבלה14[[#This Row],[מספר סטודנטים בתואר 1]]),"")</f>
        <v>0.21518987341772153</v>
      </c>
      <c r="P138" s="11">
        <f>IFERROR(טבלה14[[#This Row],[נשים תואר 1]]/טבלה14[[#This Row],[מספר סטודנטים בתואר 1]],"")</f>
        <v>0.78481012658227844</v>
      </c>
      <c r="Q13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3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8" s="13">
        <f>SUMIFS(T:T,D:D,"2007/08",B:B,B138)-טבלה14[[#This Row],[דירוג]]</f>
        <v>20</v>
      </c>
      <c r="T138" s="9">
        <v>73</v>
      </c>
    </row>
    <row r="139" spans="2:20" s="6" customFormat="1" ht="13.8" hidden="1" x14ac:dyDescent="0.3">
      <c r="B139" s="7" t="s">
        <v>116</v>
      </c>
      <c r="C139" s="8" t="s">
        <v>48</v>
      </c>
      <c r="D139" s="10" t="s">
        <v>29</v>
      </c>
      <c r="E139" s="10">
        <v>232</v>
      </c>
      <c r="F139" s="10">
        <v>171</v>
      </c>
      <c r="G139" s="10">
        <v>129</v>
      </c>
      <c r="H139" s="10">
        <v>86</v>
      </c>
      <c r="I139" s="10">
        <v>39</v>
      </c>
      <c r="J139" s="10">
        <v>20</v>
      </c>
      <c r="K139" s="9"/>
      <c r="L139" s="9" t="s">
        <v>18</v>
      </c>
      <c r="M139" s="9" t="str">
        <f>IF(טבלה14[[#This Row],[מספר סטודנטים בתואר 1]]&gt;500,"yes","no")</f>
        <v>no</v>
      </c>
      <c r="N139" s="12">
        <f>טבלה14[[#This Row],[מספר סטודנטים בתואר 1]]/SUBTOTAL(109,טבלה14[מספר סטודנטים בתואר 1])</f>
        <v>3.3746927138638776E-3</v>
      </c>
      <c r="O139" s="11">
        <f>IFERROR(((טבלה14[[#This Row],[מספר סטודנטים בתואר 1]]-טבלה14[[#This Row],[נשים תואר 1]])/טבלה14[[#This Row],[מספר סטודנטים בתואר 1]]),"")</f>
        <v>0.26293103448275862</v>
      </c>
      <c r="P139" s="11">
        <f>IFERROR(טבלה14[[#This Row],[נשים תואר 1]]/טבלה14[[#This Row],[מספר סטודנטים בתואר 1]],"")</f>
        <v>0.73706896551724133</v>
      </c>
      <c r="Q13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3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9" s="13">
        <f>SUMIFS(T:T,D:D,"2007/08",B:B,B139)-טבלה14[[#This Row],[דירוג]]</f>
        <v>-14</v>
      </c>
      <c r="T139" s="9">
        <v>74</v>
      </c>
    </row>
    <row r="140" spans="2:20" s="6" customFormat="1" ht="13.8" hidden="1" x14ac:dyDescent="0.3">
      <c r="B140" s="7" t="s">
        <v>117</v>
      </c>
      <c r="C140" s="8" t="s">
        <v>56</v>
      </c>
      <c r="D140" s="9" t="s">
        <v>29</v>
      </c>
      <c r="E140" s="10">
        <v>231</v>
      </c>
      <c r="F140" s="10">
        <v>103</v>
      </c>
      <c r="G140" s="10">
        <v>32</v>
      </c>
      <c r="H140" s="10">
        <v>14</v>
      </c>
      <c r="I140" s="10"/>
      <c r="J140" s="10" t="s">
        <v>21</v>
      </c>
      <c r="K140" s="9"/>
      <c r="L140" s="9" t="s">
        <v>18</v>
      </c>
      <c r="M140" s="9" t="str">
        <f>IF(טבלה14[[#This Row],[מספר סטודנטים בתואר 1]]&gt;500,"yes","no")</f>
        <v>no</v>
      </c>
      <c r="N140" s="12">
        <f>טבלה14[[#This Row],[מספר סטודנטים בתואר 1]]/SUBTOTAL(109,טבלה14[מספר סטודנטים בתואר 1])</f>
        <v>3.3601466245799815E-3</v>
      </c>
      <c r="O140" s="11">
        <f>IFERROR(((טבלה14[[#This Row],[מספר סטודנטים בתואר 1]]-טבלה14[[#This Row],[נשים תואר 1]])/טבלה14[[#This Row],[מספר סטודנטים בתואר 1]]),"")</f>
        <v>0.55411255411255411</v>
      </c>
      <c r="P140" s="11">
        <f>IFERROR(טבלה14[[#This Row],[נשים תואר 1]]/טבלה14[[#This Row],[מספר סטודנטים בתואר 1]],"")</f>
        <v>0.44588744588744589</v>
      </c>
      <c r="Q14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4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0" s="13">
        <f>SUMIFS(T:T,D:D,"2007/08",B:B,B140)-טבלה14[[#This Row],[דירוג]]</f>
        <v>12</v>
      </c>
      <c r="T140" s="9">
        <v>75</v>
      </c>
    </row>
    <row r="141" spans="2:20" s="6" customFormat="1" ht="13.8" hidden="1" x14ac:dyDescent="0.3">
      <c r="B141" s="7" t="s">
        <v>118</v>
      </c>
      <c r="C141" s="8" t="s">
        <v>69</v>
      </c>
      <c r="D141" s="10" t="s">
        <v>29</v>
      </c>
      <c r="E141" s="10">
        <v>230</v>
      </c>
      <c r="F141" s="10">
        <v>214</v>
      </c>
      <c r="G141" s="10">
        <v>60</v>
      </c>
      <c r="H141" s="10">
        <v>56</v>
      </c>
      <c r="I141" s="10"/>
      <c r="J141" s="10"/>
      <c r="K141" s="9"/>
      <c r="L141" s="9" t="s">
        <v>18</v>
      </c>
      <c r="M141" s="9" t="str">
        <f>IF(טבלה14[[#This Row],[מספר סטודנטים בתואר 1]]&gt;500,"yes","no")</f>
        <v>no</v>
      </c>
      <c r="N141" s="12">
        <f>טבלה14[[#This Row],[מספר סטודנטים בתואר 1]]/SUBTOTAL(109,טבלה14[מספר סטודנטים בתואר 1])</f>
        <v>3.3456005352960855E-3</v>
      </c>
      <c r="O141" s="11">
        <f>IFERROR(((טבלה14[[#This Row],[מספר סטודנטים בתואר 1]]-טבלה14[[#This Row],[נשים תואר 1]])/טבלה14[[#This Row],[מספר סטודנטים בתואר 1]]),"")</f>
        <v>6.9565217391304349E-2</v>
      </c>
      <c r="P141" s="11">
        <f>IFERROR(טבלה14[[#This Row],[נשים תואר 1]]/טבלה14[[#This Row],[מספר סטודנטים בתואר 1]],"")</f>
        <v>0.93043478260869561</v>
      </c>
      <c r="Q14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4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1" s="13">
        <f>SUMIFS(T:T,D:D,"2007/08",B:B,B141)-טבלה14[[#This Row],[דירוג]]</f>
        <v>80</v>
      </c>
      <c r="T141" s="9">
        <v>76</v>
      </c>
    </row>
    <row r="142" spans="2:20" s="6" customFormat="1" ht="13.8" hidden="1" x14ac:dyDescent="0.3">
      <c r="B142" s="7" t="s">
        <v>119</v>
      </c>
      <c r="C142" s="8" t="s">
        <v>34</v>
      </c>
      <c r="D142" s="9" t="s">
        <v>29</v>
      </c>
      <c r="E142" s="10">
        <v>223</v>
      </c>
      <c r="F142" s="10">
        <v>169</v>
      </c>
      <c r="G142" s="10">
        <v>47</v>
      </c>
      <c r="H142" s="10">
        <v>34</v>
      </c>
      <c r="I142" s="10">
        <v>54</v>
      </c>
      <c r="J142" s="10">
        <v>36</v>
      </c>
      <c r="K142" s="9"/>
      <c r="L142" s="9" t="s">
        <v>18</v>
      </c>
      <c r="M142" s="9" t="str">
        <f>IF(טבלה14[[#This Row],[מספר סטודנטים בתואר 1]]&gt;500,"yes","no")</f>
        <v>no</v>
      </c>
      <c r="N142" s="12">
        <f>טבלה14[[#This Row],[מספר סטודנטים בתואר 1]]/SUBTOTAL(109,טבלה14[מספר סטודנטים בתואר 1])</f>
        <v>3.2437779103088133E-3</v>
      </c>
      <c r="O142" s="11">
        <f>IFERROR(((טבלה14[[#This Row],[מספר סטודנטים בתואר 1]]-טבלה14[[#This Row],[נשים תואר 1]])/טבלה14[[#This Row],[מספר סטודנטים בתואר 1]]),"")</f>
        <v>0.24215246636771301</v>
      </c>
      <c r="P142" s="11">
        <f>IFERROR(טבלה14[[#This Row],[נשים תואר 1]]/טבלה14[[#This Row],[מספר סטודנטים בתואר 1]],"")</f>
        <v>0.75784753363228696</v>
      </c>
      <c r="Q14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4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2" s="13">
        <f>SUMIFS(T:T,D:D,"2007/08",B:B,B142)-טבלה14[[#This Row],[דירוג]]</f>
        <v>-7</v>
      </c>
      <c r="T142" s="9">
        <v>77</v>
      </c>
    </row>
    <row r="143" spans="2:20" s="6" customFormat="1" ht="13.8" hidden="1" x14ac:dyDescent="0.3">
      <c r="B143" s="7" t="s">
        <v>120</v>
      </c>
      <c r="C143" s="8" t="s">
        <v>69</v>
      </c>
      <c r="D143" s="10" t="s">
        <v>29</v>
      </c>
      <c r="E143" s="10">
        <v>222</v>
      </c>
      <c r="F143" s="10">
        <v>118</v>
      </c>
      <c r="G143" s="10">
        <v>135</v>
      </c>
      <c r="H143" s="10">
        <v>64</v>
      </c>
      <c r="I143" s="10">
        <v>6</v>
      </c>
      <c r="J143" s="10"/>
      <c r="K143" s="9"/>
      <c r="L143" s="9" t="s">
        <v>18</v>
      </c>
      <c r="M143" s="9" t="str">
        <f>IF(טבלה14[[#This Row],[מספר סטודנטים בתואר 1]]&gt;500,"yes","no")</f>
        <v>no</v>
      </c>
      <c r="N143" s="12">
        <f>טבלה14[[#This Row],[מספר סטודנטים בתואר 1]]/SUBTOTAL(109,טבלה14[מספר סטודנטים בתואר 1])</f>
        <v>3.2292318210249173E-3</v>
      </c>
      <c r="O143" s="11">
        <f>IFERROR(((טבלה14[[#This Row],[מספר סטודנטים בתואר 1]]-טבלה14[[#This Row],[נשים תואר 1]])/טבלה14[[#This Row],[מספר סטודנטים בתואר 1]]),"")</f>
        <v>0.46846846846846846</v>
      </c>
      <c r="P143" s="11">
        <f>IFERROR(טבלה14[[#This Row],[נשים תואר 1]]/טבלה14[[#This Row],[מספר סטודנטים בתואר 1]],"")</f>
        <v>0.53153153153153154</v>
      </c>
      <c r="Q14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4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3" s="13">
        <f>SUMIFS(T:T,D:D,"2007/08",B:B,B143)-טבלה14[[#This Row],[דירוג]]</f>
        <v>82</v>
      </c>
      <c r="T143" s="9">
        <v>78</v>
      </c>
    </row>
    <row r="144" spans="2:20" s="6" customFormat="1" ht="13.8" hidden="1" x14ac:dyDescent="0.3">
      <c r="B144" s="7" t="s">
        <v>121</v>
      </c>
      <c r="C144" s="8" t="s">
        <v>16</v>
      </c>
      <c r="D144" s="9" t="s">
        <v>29</v>
      </c>
      <c r="E144" s="10">
        <v>212</v>
      </c>
      <c r="F144" s="10">
        <v>195</v>
      </c>
      <c r="G144" s="10">
        <v>83</v>
      </c>
      <c r="H144" s="10">
        <v>78</v>
      </c>
      <c r="I144" s="10">
        <v>19</v>
      </c>
      <c r="J144" s="10">
        <v>11</v>
      </c>
      <c r="K144" s="9"/>
      <c r="L144" s="9" t="s">
        <v>18</v>
      </c>
      <c r="M144" s="9" t="str">
        <f>IF(טבלה14[[#This Row],[מספר סטודנטים בתואר 1]]&gt;500,"yes","no")</f>
        <v>no</v>
      </c>
      <c r="N144" s="12">
        <f>טבלה14[[#This Row],[מספר סטודנטים בתואר 1]]/SUBTOTAL(109,טבלה14[מספר סטודנטים בתואר 1])</f>
        <v>3.0837709281859573E-3</v>
      </c>
      <c r="O144" s="11">
        <f>IFERROR(((טבלה14[[#This Row],[מספר סטודנטים בתואר 1]]-טבלה14[[#This Row],[נשים תואר 1]])/טבלה14[[#This Row],[מספר סטודנטים בתואר 1]]),"")</f>
        <v>8.0188679245283015E-2</v>
      </c>
      <c r="P144" s="11">
        <f>IFERROR(טבלה14[[#This Row],[נשים תואר 1]]/טבלה14[[#This Row],[מספר סטודנטים בתואר 1]],"")</f>
        <v>0.91981132075471694</v>
      </c>
      <c r="Q14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4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4" s="13">
        <f>SUMIFS(T:T,D:D,"2007/08",B:B,B144)-טבלה14[[#This Row],[דירוג]]</f>
        <v>-35</v>
      </c>
      <c r="T144" s="9">
        <v>80</v>
      </c>
    </row>
    <row r="145" spans="2:20" s="6" customFormat="1" ht="13.8" hidden="1" x14ac:dyDescent="0.3">
      <c r="B145" s="7" t="s">
        <v>122</v>
      </c>
      <c r="C145" s="8" t="s">
        <v>39</v>
      </c>
      <c r="D145" s="10" t="s">
        <v>29</v>
      </c>
      <c r="E145" s="10">
        <v>212</v>
      </c>
      <c r="F145" s="10">
        <v>166</v>
      </c>
      <c r="G145" s="10">
        <v>102</v>
      </c>
      <c r="H145" s="10">
        <v>77</v>
      </c>
      <c r="I145" s="10">
        <v>49</v>
      </c>
      <c r="J145" s="10">
        <v>25</v>
      </c>
      <c r="K145" s="9"/>
      <c r="L145" s="9" t="s">
        <v>18</v>
      </c>
      <c r="M145" s="9" t="str">
        <f>IF(טבלה14[[#This Row],[מספר סטודנטים בתואר 1]]&gt;500,"yes","no")</f>
        <v>no</v>
      </c>
      <c r="N145" s="12">
        <f>טבלה14[[#This Row],[מספר סטודנטים בתואר 1]]/SUBTOTAL(109,טבלה14[מספר סטודנטים בתואר 1])</f>
        <v>3.0837709281859573E-3</v>
      </c>
      <c r="O145" s="11">
        <f>IFERROR(((טבלה14[[#This Row],[מספר סטודנטים בתואר 1]]-טבלה14[[#This Row],[נשים תואר 1]])/טבלה14[[#This Row],[מספר סטודנטים בתואר 1]]),"")</f>
        <v>0.21698113207547171</v>
      </c>
      <c r="P145" s="11">
        <f>IFERROR(טבלה14[[#This Row],[נשים תואר 1]]/טבלה14[[#This Row],[מספר סטודנטים בתואר 1]],"")</f>
        <v>0.78301886792452835</v>
      </c>
      <c r="Q14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4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5" s="13">
        <f>SUMIFS(T:T,D:D,"2007/08",B:B,B145)-טבלה14[[#This Row],[דירוג]]</f>
        <v>-24</v>
      </c>
      <c r="T145" s="9">
        <v>81</v>
      </c>
    </row>
    <row r="146" spans="2:20" s="6" customFormat="1" ht="13.8" hidden="1" x14ac:dyDescent="0.3">
      <c r="B146" s="7" t="s">
        <v>123</v>
      </c>
      <c r="C146" s="8" t="s">
        <v>34</v>
      </c>
      <c r="D146" s="9" t="s">
        <v>29</v>
      </c>
      <c r="E146" s="10">
        <v>212</v>
      </c>
      <c r="F146" s="10">
        <v>161</v>
      </c>
      <c r="G146" s="10">
        <v>17</v>
      </c>
      <c r="H146" s="10">
        <v>11</v>
      </c>
      <c r="I146" s="10">
        <v>33</v>
      </c>
      <c r="J146" s="10">
        <v>23</v>
      </c>
      <c r="K146" s="9"/>
      <c r="L146" s="9" t="s">
        <v>18</v>
      </c>
      <c r="M146" s="9" t="str">
        <f>IF(טבלה14[[#This Row],[מספר סטודנטים בתואר 1]]&gt;500,"yes","no")</f>
        <v>no</v>
      </c>
      <c r="N146" s="12">
        <f>טבלה14[[#This Row],[מספר סטודנטים בתואר 1]]/SUBTOTAL(109,טבלה14[מספר סטודנטים בתואר 1])</f>
        <v>3.0837709281859573E-3</v>
      </c>
      <c r="O146" s="11">
        <f>IFERROR(((טבלה14[[#This Row],[מספר סטודנטים בתואר 1]]-טבלה14[[#This Row],[נשים תואר 1]])/טבלה14[[#This Row],[מספר סטודנטים בתואר 1]]),"")</f>
        <v>0.24056603773584906</v>
      </c>
      <c r="P146" s="11">
        <f>IFERROR(טבלה14[[#This Row],[נשים תואר 1]]/טבלה14[[#This Row],[מספר סטודנטים בתואר 1]],"")</f>
        <v>0.75943396226415094</v>
      </c>
      <c r="Q14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4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6" s="13">
        <f>SUMIFS(T:T,D:D,"2007/08",B:B,B146)-טבלה14[[#This Row],[דירוג]]</f>
        <v>3</v>
      </c>
      <c r="T146" s="9">
        <v>79</v>
      </c>
    </row>
    <row r="147" spans="2:20" s="6" customFormat="1" ht="13.8" hidden="1" x14ac:dyDescent="0.3">
      <c r="B147" s="7" t="s">
        <v>124</v>
      </c>
      <c r="C147" s="8" t="s">
        <v>58</v>
      </c>
      <c r="D147" s="10" t="s">
        <v>29</v>
      </c>
      <c r="E147" s="10">
        <v>207</v>
      </c>
      <c r="F147" s="10">
        <v>171</v>
      </c>
      <c r="G147" s="10"/>
      <c r="H147" s="10"/>
      <c r="I147" s="10"/>
      <c r="J147" s="10" t="s">
        <v>21</v>
      </c>
      <c r="K147" s="9"/>
      <c r="L147" s="9" t="s">
        <v>18</v>
      </c>
      <c r="M147" s="9" t="str">
        <f>IF(טבלה14[[#This Row],[מספר סטודנטים בתואר 1]]&gt;500,"yes","no")</f>
        <v>no</v>
      </c>
      <c r="N147" s="12">
        <f>טבלה14[[#This Row],[מספר סטודנטים בתואר 1]]/SUBTOTAL(109,טבלה14[מספר סטודנטים בתואר 1])</f>
        <v>3.011040481766477E-3</v>
      </c>
      <c r="O147" s="11">
        <f>IFERROR(((טבלה14[[#This Row],[מספר סטודנטים בתואר 1]]-טבלה14[[#This Row],[נשים תואר 1]])/טבלה14[[#This Row],[מספר סטודנטים בתואר 1]]),"")</f>
        <v>0.17391304347826086</v>
      </c>
      <c r="P147" s="11">
        <f>IFERROR(טבלה14[[#This Row],[נשים תואר 1]]/טבלה14[[#This Row],[מספר סטודנטים בתואר 1]],"")</f>
        <v>0.82608695652173914</v>
      </c>
      <c r="Q14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4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7" s="13">
        <f>SUMIFS(T:T,D:D,"2007/08",B:B,B147)-טבלה14[[#This Row],[דירוג]]</f>
        <v>-2</v>
      </c>
      <c r="T147" s="9">
        <v>82</v>
      </c>
    </row>
    <row r="148" spans="2:20" s="6" customFormat="1" ht="13.8" hidden="1" x14ac:dyDescent="0.3">
      <c r="B148" s="7" t="s">
        <v>125</v>
      </c>
      <c r="C148" s="8" t="s">
        <v>56</v>
      </c>
      <c r="D148" s="9" t="s">
        <v>29</v>
      </c>
      <c r="E148" s="10">
        <v>205</v>
      </c>
      <c r="F148" s="10">
        <v>124</v>
      </c>
      <c r="G148" s="10">
        <v>107</v>
      </c>
      <c r="H148" s="10">
        <v>53</v>
      </c>
      <c r="I148" s="10">
        <v>54</v>
      </c>
      <c r="J148" s="10">
        <v>26</v>
      </c>
      <c r="K148" s="9"/>
      <c r="L148" s="9" t="s">
        <v>18</v>
      </c>
      <c r="M148" s="9" t="str">
        <f>IF(טבלה14[[#This Row],[מספר סטודנטים בתואר 1]]&gt;500,"yes","no")</f>
        <v>no</v>
      </c>
      <c r="N148" s="12">
        <f>טבלה14[[#This Row],[מספר סטודנטים בתואר 1]]/SUBTOTAL(109,טבלה14[מספר סטודנטים בתואר 1])</f>
        <v>2.9819483031986852E-3</v>
      </c>
      <c r="O148" s="11">
        <f>IFERROR(((טבלה14[[#This Row],[מספר סטודנטים בתואר 1]]-טבלה14[[#This Row],[נשים תואר 1]])/טבלה14[[#This Row],[מספר סטודנטים בתואר 1]]),"")</f>
        <v>0.39512195121951221</v>
      </c>
      <c r="P148" s="11">
        <f>IFERROR(טבלה14[[#This Row],[נשים תואר 1]]/טבלה14[[#This Row],[מספר סטודנטים בתואר 1]],"")</f>
        <v>0.60487804878048779</v>
      </c>
      <c r="Q14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4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8" s="13">
        <f>SUMIFS(T:T,D:D,"2007/08",B:B,B148)-טבלה14[[#This Row],[דירוג]]</f>
        <v>-16</v>
      </c>
      <c r="T148" s="9">
        <v>83</v>
      </c>
    </row>
    <row r="149" spans="2:20" s="6" customFormat="1" ht="13.8" hidden="1" x14ac:dyDescent="0.3">
      <c r="B149" s="7" t="s">
        <v>126</v>
      </c>
      <c r="C149" s="8" t="s">
        <v>25</v>
      </c>
      <c r="D149" s="10" t="s">
        <v>29</v>
      </c>
      <c r="E149" s="10">
        <v>178</v>
      </c>
      <c r="F149" s="10">
        <v>83</v>
      </c>
      <c r="G149" s="10">
        <v>324</v>
      </c>
      <c r="H149" s="10">
        <v>161</v>
      </c>
      <c r="I149" s="10">
        <v>128</v>
      </c>
      <c r="J149" s="10">
        <v>44</v>
      </c>
      <c r="K149" s="9"/>
      <c r="L149" s="9" t="s">
        <v>18</v>
      </c>
      <c r="M149" s="9" t="str">
        <f>IF(טבלה14[[#This Row],[מספר סטודנטים בתואר 1]]&gt;500,"yes","no")</f>
        <v>no</v>
      </c>
      <c r="N149" s="12">
        <f>טבלה14[[#This Row],[מספר סטודנטים בתואר 1]]/SUBTOTAL(109,טבלה14[מספר סטודנטים בתואר 1])</f>
        <v>2.5892038925334924E-3</v>
      </c>
      <c r="O149" s="11">
        <f>IFERROR(((טבלה14[[#This Row],[מספר סטודנטים בתואר 1]]-טבלה14[[#This Row],[נשים תואר 1]])/טבלה14[[#This Row],[מספר סטודנטים בתואר 1]]),"")</f>
        <v>0.5337078651685393</v>
      </c>
      <c r="P149" s="11">
        <f>IFERROR(טבלה14[[#This Row],[נשים תואר 1]]/טבלה14[[#This Row],[מספר סטודנטים בתואר 1]],"")</f>
        <v>0.46629213483146065</v>
      </c>
      <c r="Q14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4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9" s="13">
        <f>SUMIFS(T:T,D:D,"2007/08",B:B,B149)-טבלה14[[#This Row],[דירוג]]</f>
        <v>-29</v>
      </c>
      <c r="T149" s="9">
        <v>84</v>
      </c>
    </row>
    <row r="150" spans="2:20" s="6" customFormat="1" ht="13.8" hidden="1" x14ac:dyDescent="0.3">
      <c r="B150" s="7" t="s">
        <v>127</v>
      </c>
      <c r="C150" s="8" t="s">
        <v>34</v>
      </c>
      <c r="D150" s="9" t="s">
        <v>29</v>
      </c>
      <c r="E150" s="10">
        <v>171</v>
      </c>
      <c r="F150" s="10">
        <v>77</v>
      </c>
      <c r="G150" s="10">
        <v>26</v>
      </c>
      <c r="H150" s="10">
        <v>9</v>
      </c>
      <c r="I150" s="10">
        <v>13</v>
      </c>
      <c r="J150" s="10">
        <v>6</v>
      </c>
      <c r="K150" s="9"/>
      <c r="L150" s="9" t="s">
        <v>18</v>
      </c>
      <c r="M150" s="9" t="str">
        <f>IF(טבלה14[[#This Row],[מספר סטודנטים בתואר 1]]&gt;500,"yes","no")</f>
        <v>no</v>
      </c>
      <c r="N150" s="12">
        <f>טבלה14[[#This Row],[מספר סטודנטים בתואר 1]]/SUBTOTAL(109,טבלה14[מספר סטודנטים בתואר 1])</f>
        <v>2.4873812675462203E-3</v>
      </c>
      <c r="O150" s="11">
        <f>IFERROR(((טבלה14[[#This Row],[מספר סטודנטים בתואר 1]]-טבלה14[[#This Row],[נשים תואר 1]])/טבלה14[[#This Row],[מספר סטודנטים בתואר 1]]),"")</f>
        <v>0.54970760233918126</v>
      </c>
      <c r="P150" s="11">
        <f>IFERROR(טבלה14[[#This Row],[נשים תואר 1]]/טבלה14[[#This Row],[מספר סטודנטים בתואר 1]],"")</f>
        <v>0.45029239766081869</v>
      </c>
      <c r="Q15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0" s="13">
        <f>SUMIFS(T:T,D:D,"2007/08",B:B,B150)-טבלה14[[#This Row],[דירוג]]</f>
        <v>43</v>
      </c>
      <c r="T150" s="9">
        <v>85</v>
      </c>
    </row>
    <row r="151" spans="2:20" s="6" customFormat="1" ht="13.8" hidden="1" x14ac:dyDescent="0.3">
      <c r="B151" s="7" t="s">
        <v>128</v>
      </c>
      <c r="C151" s="8" t="s">
        <v>45</v>
      </c>
      <c r="D151" s="9" t="s">
        <v>29</v>
      </c>
      <c r="E151" s="10"/>
      <c r="F151" s="10"/>
      <c r="G151" s="10">
        <v>6</v>
      </c>
      <c r="H151" s="10"/>
      <c r="I151" s="10">
        <v>13</v>
      </c>
      <c r="J151" s="10">
        <v>5</v>
      </c>
      <c r="K151" s="9"/>
      <c r="L151" s="9"/>
      <c r="M151" s="9" t="str">
        <f>IF(טבלה14[[#This Row],[מספר סטודנטים בתואר 1]]&gt;500,"yes","no")</f>
        <v>no</v>
      </c>
      <c r="N151" s="12">
        <f>טבלה14[[#This Row],[מספר סטודנטים בתואר 1]]/SUBTOTAL(109,טבלה14[מספר סטודנטים בתואר 1])</f>
        <v>0</v>
      </c>
      <c r="O151" s="11" t="str">
        <f>IFERROR(((טבלה14[[#This Row],[מספר סטודנטים בתואר 1]]-טבלה14[[#This Row],[נשים תואר 1]])/טבלה14[[#This Row],[מספר סטודנטים בתואר 1]]),"")</f>
        <v/>
      </c>
      <c r="P151" s="11" t="str">
        <f>IFERROR(טבלה14[[#This Row],[נשים תואר 1]]/טבלה14[[#This Row],[מספר סטודנטים בתואר 1]],"")</f>
        <v/>
      </c>
      <c r="Q15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5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51" s="13">
        <f>SUMIFS(T:T,D:D,"2007/08",B:B,B151)-טבלה14[[#This Row],[דירוג]]</f>
        <v>-155</v>
      </c>
      <c r="T151" s="9">
        <v>155</v>
      </c>
    </row>
    <row r="152" spans="2:20" s="6" customFormat="1" ht="13.8" hidden="1" x14ac:dyDescent="0.3">
      <c r="B152" s="7" t="s">
        <v>129</v>
      </c>
      <c r="C152" s="8" t="s">
        <v>48</v>
      </c>
      <c r="D152" s="10" t="s">
        <v>29</v>
      </c>
      <c r="E152" s="10"/>
      <c r="F152" s="10"/>
      <c r="G152" s="10">
        <v>37</v>
      </c>
      <c r="H152" s="10">
        <v>19</v>
      </c>
      <c r="I152" s="10"/>
      <c r="J152" s="10" t="s">
        <v>21</v>
      </c>
      <c r="K152" s="9"/>
      <c r="L152" s="9"/>
      <c r="M152" s="9" t="str">
        <f>IF(טבלה14[[#This Row],[מספר סטודנטים בתואר 1]]&gt;500,"yes","no")</f>
        <v>no</v>
      </c>
      <c r="N152" s="12">
        <f>טבלה14[[#This Row],[מספר סטודנטים בתואר 1]]/SUBTOTAL(109,טבלה14[מספר סטודנטים בתואר 1])</f>
        <v>0</v>
      </c>
      <c r="O152" s="11" t="str">
        <f>IFERROR(((טבלה14[[#This Row],[מספר סטודנטים בתואר 1]]-טבלה14[[#This Row],[נשים תואר 1]])/טבלה14[[#This Row],[מספר סטודנטים בתואר 1]]),"")</f>
        <v/>
      </c>
      <c r="P152" s="11" t="str">
        <f>IFERROR(טבלה14[[#This Row],[נשים תואר 1]]/טבלה14[[#This Row],[מספר סטודנטים בתואר 1]],"")</f>
        <v/>
      </c>
      <c r="Q15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5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52" s="13">
        <f>SUMIFS(T:T,D:D,"2007/08",B:B,B152)-טבלה14[[#This Row],[דירוג]]</f>
        <v>-10</v>
      </c>
      <c r="T152" s="9">
        <v>139</v>
      </c>
    </row>
    <row r="153" spans="2:20" s="6" customFormat="1" ht="13.8" hidden="1" x14ac:dyDescent="0.3">
      <c r="B153" s="7" t="s">
        <v>130</v>
      </c>
      <c r="C153" s="8" t="s">
        <v>48</v>
      </c>
      <c r="D153" s="9" t="s">
        <v>29</v>
      </c>
      <c r="E153" s="10"/>
      <c r="F153" s="10"/>
      <c r="G153" s="10">
        <v>11</v>
      </c>
      <c r="H153" s="10">
        <v>6</v>
      </c>
      <c r="I153" s="10">
        <v>20</v>
      </c>
      <c r="J153" s="10">
        <v>16</v>
      </c>
      <c r="K153" s="9"/>
      <c r="L153" s="9"/>
      <c r="M153" s="9" t="str">
        <f>IF(טבלה14[[#This Row],[מספר סטודנטים בתואר 1]]&gt;500,"yes","no")</f>
        <v>no</v>
      </c>
      <c r="N153" s="12">
        <f>טבלה14[[#This Row],[מספר סטודנטים בתואר 1]]/SUBTOTAL(109,טבלה14[מספר סטודנטים בתואר 1])</f>
        <v>0</v>
      </c>
      <c r="O153" s="11" t="str">
        <f>IFERROR(((טבלה14[[#This Row],[מספר סטודנטים בתואר 1]]-טבלה14[[#This Row],[נשים תואר 1]])/טבלה14[[#This Row],[מספר סטודנטים בתואר 1]]),"")</f>
        <v/>
      </c>
      <c r="P153" s="11" t="str">
        <f>IFERROR(טבלה14[[#This Row],[נשים תואר 1]]/טבלה14[[#This Row],[מספר סטודנטים בתואר 1]],"")</f>
        <v/>
      </c>
      <c r="Q15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5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53" s="13">
        <f>SUMIFS(T:T,D:D,"2007/08",B:B,B153)-טבלה14[[#This Row],[דירוג]]</f>
        <v>-10</v>
      </c>
      <c r="T153" s="9">
        <v>140</v>
      </c>
    </row>
    <row r="154" spans="2:20" s="6" customFormat="1" ht="13.8" hidden="1" x14ac:dyDescent="0.3">
      <c r="B154" s="7" t="s">
        <v>131</v>
      </c>
      <c r="C154" s="8" t="s">
        <v>48</v>
      </c>
      <c r="D154" s="10" t="s">
        <v>29</v>
      </c>
      <c r="E154" s="10"/>
      <c r="F154" s="10"/>
      <c r="G154" s="10">
        <v>41</v>
      </c>
      <c r="H154" s="10">
        <v>24</v>
      </c>
      <c r="I154" s="10">
        <v>52</v>
      </c>
      <c r="J154" s="10">
        <v>30</v>
      </c>
      <c r="K154" s="9"/>
      <c r="L154" s="9"/>
      <c r="M154" s="9" t="str">
        <f>IF(טבלה14[[#This Row],[מספר סטודנטים בתואר 1]]&gt;500,"yes","no")</f>
        <v>no</v>
      </c>
      <c r="N154" s="12">
        <f>טבלה14[[#This Row],[מספר סטודנטים בתואר 1]]/SUBTOTAL(109,טבלה14[מספר סטודנטים בתואר 1])</f>
        <v>0</v>
      </c>
      <c r="O154" s="11" t="str">
        <f>IFERROR(((טבלה14[[#This Row],[מספר סטודנטים בתואר 1]]-טבלה14[[#This Row],[נשים תואר 1]])/טבלה14[[#This Row],[מספר סטודנטים בתואר 1]]),"")</f>
        <v/>
      </c>
      <c r="P154" s="11" t="str">
        <f>IFERROR(טבלה14[[#This Row],[נשים תואר 1]]/טבלה14[[#This Row],[מספר סטודנטים בתואר 1]],"")</f>
        <v/>
      </c>
      <c r="Q15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5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54" s="13">
        <f>SUMIFS(T:T,D:D,"2007/08",B:B,B154)-טבלה14[[#This Row],[דירוג]]</f>
        <v>-10</v>
      </c>
      <c r="T154" s="9">
        <v>141</v>
      </c>
    </row>
    <row r="155" spans="2:20" s="6" customFormat="1" ht="13.8" hidden="1" x14ac:dyDescent="0.3">
      <c r="B155" s="7" t="s">
        <v>132</v>
      </c>
      <c r="C155" s="8" t="s">
        <v>34</v>
      </c>
      <c r="D155" s="9" t="s">
        <v>29</v>
      </c>
      <c r="E155" s="10"/>
      <c r="F155" s="10"/>
      <c r="G155" s="10"/>
      <c r="H155" s="10"/>
      <c r="I155" s="10">
        <v>12</v>
      </c>
      <c r="J155" s="10">
        <v>3</v>
      </c>
      <c r="K155" s="9"/>
      <c r="L155" s="9"/>
      <c r="M155" s="9" t="str">
        <f>IF(טבלה14[[#This Row],[מספר סטודנטים בתואר 1]]&gt;500,"yes","no")</f>
        <v>no</v>
      </c>
      <c r="N155" s="12">
        <f>טבלה14[[#This Row],[מספר סטודנטים בתואר 1]]/SUBTOTAL(109,טבלה14[מספר סטודנטים בתואר 1])</f>
        <v>0</v>
      </c>
      <c r="O155" s="11" t="str">
        <f>IFERROR(((טבלה14[[#This Row],[מספר סטודנטים בתואר 1]]-טבלה14[[#This Row],[נשים תואר 1]])/טבלה14[[#This Row],[מספר סטודנטים בתואר 1]]),"")</f>
        <v/>
      </c>
      <c r="P155" s="11" t="str">
        <f>IFERROR(טבלה14[[#This Row],[נשים תואר 1]]/טבלה14[[#This Row],[מספר סטודנטים בתואר 1]],"")</f>
        <v/>
      </c>
      <c r="Q15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5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55" s="13">
        <f>SUMIFS(T:T,D:D,"2007/08",B:B,B155)-טבלה14[[#This Row],[דירוג]]</f>
        <v>-160</v>
      </c>
      <c r="T155" s="9">
        <v>160</v>
      </c>
    </row>
    <row r="156" spans="2:20" s="6" customFormat="1" ht="13.8" hidden="1" x14ac:dyDescent="0.3">
      <c r="B156" s="7" t="s">
        <v>133</v>
      </c>
      <c r="C156" s="8" t="s">
        <v>48</v>
      </c>
      <c r="D156" s="10" t="s">
        <v>29</v>
      </c>
      <c r="E156" s="10"/>
      <c r="F156" s="10"/>
      <c r="G156" s="10">
        <v>56</v>
      </c>
      <c r="H156" s="10">
        <v>28</v>
      </c>
      <c r="I156" s="10">
        <v>37</v>
      </c>
      <c r="J156" s="10">
        <v>19</v>
      </c>
      <c r="K156" s="9"/>
      <c r="L156" s="9"/>
      <c r="M156" s="9" t="str">
        <f>IF(טבלה14[[#This Row],[מספר סטודנטים בתואר 1]]&gt;500,"yes","no")</f>
        <v>no</v>
      </c>
      <c r="N156" s="12">
        <f>טבלה14[[#This Row],[מספר סטודנטים בתואר 1]]/SUBTOTAL(109,טבלה14[מספר סטודנטים בתואר 1])</f>
        <v>0</v>
      </c>
      <c r="O156" s="11" t="str">
        <f>IFERROR(((טבלה14[[#This Row],[מספר סטודנטים בתואר 1]]-טבלה14[[#This Row],[נשים תואר 1]])/טבלה14[[#This Row],[מספר סטודנטים בתואר 1]]),"")</f>
        <v/>
      </c>
      <c r="P156" s="11" t="str">
        <f>IFERROR(טבלה14[[#This Row],[נשים תואר 1]]/טבלה14[[#This Row],[מספר סטודנטים בתואר 1]],"")</f>
        <v/>
      </c>
      <c r="Q15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5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56" s="13">
        <f>SUMIFS(T:T,D:D,"2007/08",B:B,B156)-טבלה14[[#This Row],[דירוג]]</f>
        <v>-142</v>
      </c>
      <c r="T156" s="9">
        <v>142</v>
      </c>
    </row>
    <row r="157" spans="2:20" s="6" customFormat="1" ht="13.8" hidden="1" x14ac:dyDescent="0.3">
      <c r="B157" s="7" t="s">
        <v>134</v>
      </c>
      <c r="C157" s="8" t="s">
        <v>58</v>
      </c>
      <c r="D157" s="9" t="s">
        <v>29</v>
      </c>
      <c r="E157" s="10"/>
      <c r="F157" s="10"/>
      <c r="G157" s="10">
        <v>26</v>
      </c>
      <c r="H157" s="10">
        <v>9</v>
      </c>
      <c r="I157" s="10"/>
      <c r="J157" s="10" t="s">
        <v>21</v>
      </c>
      <c r="K157" s="9"/>
      <c r="L157" s="9"/>
      <c r="M157" s="9" t="str">
        <f>IF(טבלה14[[#This Row],[מספר סטודנטים בתואר 1]]&gt;500,"yes","no")</f>
        <v>no</v>
      </c>
      <c r="N157" s="12">
        <f>טבלה14[[#This Row],[מספר סטודנטים בתואר 1]]/SUBTOTAL(109,טבלה14[מספר סטודנטים בתואר 1])</f>
        <v>0</v>
      </c>
      <c r="O157" s="11" t="str">
        <f>IFERROR(((טבלה14[[#This Row],[מספר סטודנטים בתואר 1]]-טבלה14[[#This Row],[נשים תואר 1]])/טבלה14[[#This Row],[מספר סטודנטים בתואר 1]]),"")</f>
        <v/>
      </c>
      <c r="P157" s="11" t="str">
        <f>IFERROR(טבלה14[[#This Row],[נשים תואר 1]]/טבלה14[[#This Row],[מספר סטודנטים בתואר 1]],"")</f>
        <v/>
      </c>
      <c r="Q15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5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57" s="13">
        <f>SUMIFS(T:T,D:D,"2007/08",B:B,B157)-טבלה14[[#This Row],[דירוג]]</f>
        <v>-38</v>
      </c>
      <c r="T157" s="9">
        <v>190</v>
      </c>
    </row>
    <row r="158" spans="2:20" s="6" customFormat="1" ht="13.8" hidden="1" x14ac:dyDescent="0.3">
      <c r="B158" s="7" t="s">
        <v>135</v>
      </c>
      <c r="C158" s="8" t="s">
        <v>58</v>
      </c>
      <c r="D158" s="10" t="s">
        <v>29</v>
      </c>
      <c r="E158" s="10"/>
      <c r="F158" s="10"/>
      <c r="G158" s="10">
        <v>914</v>
      </c>
      <c r="H158" s="10">
        <v>683</v>
      </c>
      <c r="I158" s="10">
        <v>61</v>
      </c>
      <c r="J158" s="10">
        <v>50</v>
      </c>
      <c r="K158" s="9"/>
      <c r="L158" s="9"/>
      <c r="M158" s="9" t="str">
        <f>IF(טבלה14[[#This Row],[מספר סטודנטים בתואר 1]]&gt;500,"yes","no")</f>
        <v>no</v>
      </c>
      <c r="N158" s="12">
        <f>טבלה14[[#This Row],[מספר סטודנטים בתואר 1]]/SUBTOTAL(109,טבלה14[מספר סטודנטים בתואר 1])</f>
        <v>0</v>
      </c>
      <c r="O158" s="11" t="str">
        <f>IFERROR(((טבלה14[[#This Row],[מספר סטודנטים בתואר 1]]-טבלה14[[#This Row],[נשים תואר 1]])/טבלה14[[#This Row],[מספר סטודנטים בתואר 1]]),"")</f>
        <v/>
      </c>
      <c r="P158" s="11" t="str">
        <f>IFERROR(טבלה14[[#This Row],[נשים תואר 1]]/טבלה14[[#This Row],[מספר סטודנטים בתואר 1]],"")</f>
        <v/>
      </c>
      <c r="Q15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5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58" s="13">
        <f>SUMIFS(T:T,D:D,"2007/08",B:B,B158)-טבלה14[[#This Row],[דירוג]]</f>
        <v>-38</v>
      </c>
      <c r="T158" s="9">
        <v>191</v>
      </c>
    </row>
    <row r="159" spans="2:20" s="6" customFormat="1" ht="13.8" hidden="1" x14ac:dyDescent="0.3">
      <c r="B159" s="7" t="s">
        <v>136</v>
      </c>
      <c r="C159" s="8" t="s">
        <v>58</v>
      </c>
      <c r="D159" s="9" t="s">
        <v>29</v>
      </c>
      <c r="E159" s="10"/>
      <c r="F159" s="10"/>
      <c r="G159" s="10">
        <v>125</v>
      </c>
      <c r="H159" s="10">
        <v>112</v>
      </c>
      <c r="I159" s="10">
        <v>17</v>
      </c>
      <c r="J159" s="10">
        <v>13</v>
      </c>
      <c r="K159" s="9"/>
      <c r="L159" s="9"/>
      <c r="M159" s="9" t="str">
        <f>IF(טבלה14[[#This Row],[מספר סטודנטים בתואר 1]]&gt;500,"yes","no")</f>
        <v>no</v>
      </c>
      <c r="N159" s="12">
        <f>טבלה14[[#This Row],[מספר סטודנטים בתואר 1]]/SUBTOTAL(109,טבלה14[מספר סטודנטים בתואר 1])</f>
        <v>0</v>
      </c>
      <c r="O159" s="11" t="str">
        <f>IFERROR(((טבלה14[[#This Row],[מספר סטודנטים בתואר 1]]-טבלה14[[#This Row],[נשים תואר 1]])/טבלה14[[#This Row],[מספר סטודנטים בתואר 1]]),"")</f>
        <v/>
      </c>
      <c r="P159" s="11" t="str">
        <f>IFERROR(טבלה14[[#This Row],[נשים תואר 1]]/טבלה14[[#This Row],[מספר סטודנטים בתואר 1]],"")</f>
        <v/>
      </c>
      <c r="Q15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5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59" s="13">
        <f>SUMIFS(T:T,D:D,"2007/08",B:B,B159)-טבלה14[[#This Row],[דירוג]]</f>
        <v>-38</v>
      </c>
      <c r="T159" s="9">
        <v>192</v>
      </c>
    </row>
    <row r="160" spans="2:20" s="6" customFormat="1" ht="13.8" hidden="1" x14ac:dyDescent="0.3">
      <c r="B160" s="7" t="s">
        <v>137</v>
      </c>
      <c r="C160" s="8" t="s">
        <v>34</v>
      </c>
      <c r="D160" s="10" t="s">
        <v>29</v>
      </c>
      <c r="E160" s="10"/>
      <c r="F160" s="10"/>
      <c r="G160" s="10">
        <v>13</v>
      </c>
      <c r="H160" s="10">
        <v>5</v>
      </c>
      <c r="I160" s="10">
        <v>4</v>
      </c>
      <c r="J160" s="10"/>
      <c r="K160" s="9"/>
      <c r="L160" s="9"/>
      <c r="M160" s="9" t="str">
        <f>IF(טבלה14[[#This Row],[מספר סטודנטים בתואר 1]]&gt;500,"yes","no")</f>
        <v>no</v>
      </c>
      <c r="N160" s="12">
        <f>טבלה14[[#This Row],[מספר סטודנטים בתואר 1]]/SUBTOTAL(109,טבלה14[מספר סטודנטים בתואר 1])</f>
        <v>0</v>
      </c>
      <c r="O160" s="11" t="str">
        <f>IFERROR(((טבלה14[[#This Row],[מספר סטודנטים בתואר 1]]-טבלה14[[#This Row],[נשים תואר 1]])/טבלה14[[#This Row],[מספר סטודנטים בתואר 1]]),"")</f>
        <v/>
      </c>
      <c r="P160" s="11" t="str">
        <f>IFERROR(טבלה14[[#This Row],[נשים תואר 1]]/טבלה14[[#This Row],[מספר סטודנטים בתואר 1]],"")</f>
        <v/>
      </c>
      <c r="Q16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0" s="13">
        <f>SUMIFS(T:T,D:D,"2007/08",B:B,B160)-טבלה14[[#This Row],[דירוג]]</f>
        <v>-161</v>
      </c>
      <c r="T160" s="9">
        <v>161</v>
      </c>
    </row>
    <row r="161" spans="2:20" s="6" customFormat="1" ht="13.8" hidden="1" x14ac:dyDescent="0.3">
      <c r="B161" s="7" t="s">
        <v>138</v>
      </c>
      <c r="C161" s="8" t="s">
        <v>45</v>
      </c>
      <c r="D161" s="9" t="s">
        <v>29</v>
      </c>
      <c r="E161" s="10"/>
      <c r="F161" s="10"/>
      <c r="G161" s="10">
        <v>29</v>
      </c>
      <c r="H161" s="10">
        <v>10</v>
      </c>
      <c r="I161" s="10">
        <v>32</v>
      </c>
      <c r="J161" s="10">
        <v>9</v>
      </c>
      <c r="K161" s="9"/>
      <c r="L161" s="9"/>
      <c r="M161" s="9" t="str">
        <f>IF(טבלה14[[#This Row],[מספר סטודנטים בתואר 1]]&gt;500,"yes","no")</f>
        <v>no</v>
      </c>
      <c r="N161" s="12">
        <f>טבלה14[[#This Row],[מספר סטודנטים בתואר 1]]/SUBTOTAL(109,טבלה14[מספר סטודנטים בתואר 1])</f>
        <v>0</v>
      </c>
      <c r="O161" s="11" t="str">
        <f>IFERROR(((טבלה14[[#This Row],[מספר סטודנטים בתואר 1]]-טבלה14[[#This Row],[נשים תואר 1]])/טבלה14[[#This Row],[מספר סטודנטים בתואר 1]]),"")</f>
        <v/>
      </c>
      <c r="P161" s="11" t="str">
        <f>IFERROR(טבלה14[[#This Row],[נשים תואר 1]]/טבלה14[[#This Row],[מספר סטודנטים בתואר 1]],"")</f>
        <v/>
      </c>
      <c r="Q16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1" s="13">
        <f>SUMIFS(T:T,D:D,"2007/08",B:B,B161)-טבלה14[[#This Row],[דירוג]]</f>
        <v>-156</v>
      </c>
      <c r="T161" s="9">
        <v>156</v>
      </c>
    </row>
    <row r="162" spans="2:20" s="6" customFormat="1" ht="13.8" hidden="1" x14ac:dyDescent="0.3">
      <c r="B162" s="7" t="s">
        <v>139</v>
      </c>
      <c r="C162" s="8" t="s">
        <v>48</v>
      </c>
      <c r="D162" s="10" t="s">
        <v>29</v>
      </c>
      <c r="E162" s="10"/>
      <c r="F162" s="10"/>
      <c r="G162" s="10">
        <v>33</v>
      </c>
      <c r="H162" s="10">
        <v>15</v>
      </c>
      <c r="I162" s="10">
        <v>16</v>
      </c>
      <c r="J162" s="10">
        <v>3</v>
      </c>
      <c r="K162" s="9"/>
      <c r="L162" s="9"/>
      <c r="M162" s="9" t="str">
        <f>IF(טבלה14[[#This Row],[מספר סטודנטים בתואר 1]]&gt;500,"yes","no")</f>
        <v>no</v>
      </c>
      <c r="N162" s="12">
        <f>טבלה14[[#This Row],[מספר סטודנטים בתואר 1]]/SUBTOTAL(109,טבלה14[מספר סטודנטים בתואר 1])</f>
        <v>0</v>
      </c>
      <c r="O162" s="11" t="str">
        <f>IFERROR(((טבלה14[[#This Row],[מספר סטודנטים בתואר 1]]-טבלה14[[#This Row],[נשים תואר 1]])/טבלה14[[#This Row],[מספר סטודנטים בתואר 1]]),"")</f>
        <v/>
      </c>
      <c r="P162" s="11" t="str">
        <f>IFERROR(טבלה14[[#This Row],[נשים תואר 1]]/טבלה14[[#This Row],[מספר סטודנטים בתואר 1]],"")</f>
        <v/>
      </c>
      <c r="Q16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2" s="13">
        <f>SUMIFS(T:T,D:D,"2007/08",B:B,B162)-טבלה14[[#This Row],[דירוג]]</f>
        <v>-11</v>
      </c>
      <c r="T162" s="9">
        <v>143</v>
      </c>
    </row>
    <row r="163" spans="2:20" s="6" customFormat="1" ht="13.8" hidden="1" x14ac:dyDescent="0.3">
      <c r="B163" s="7" t="s">
        <v>140</v>
      </c>
      <c r="C163" s="8" t="s">
        <v>48</v>
      </c>
      <c r="D163" s="9" t="s">
        <v>29</v>
      </c>
      <c r="E163" s="10"/>
      <c r="F163" s="10"/>
      <c r="G163" s="10">
        <v>31</v>
      </c>
      <c r="H163" s="10">
        <v>17</v>
      </c>
      <c r="I163" s="10"/>
      <c r="J163" s="10" t="s">
        <v>21</v>
      </c>
      <c r="K163" s="9"/>
      <c r="L163" s="9"/>
      <c r="M163" s="9" t="str">
        <f>IF(טבלה14[[#This Row],[מספר סטודנטים בתואר 1]]&gt;500,"yes","no")</f>
        <v>no</v>
      </c>
      <c r="N163" s="12">
        <f>טבלה14[[#This Row],[מספר סטודנטים בתואר 1]]/SUBTOTAL(109,טבלה14[מספר סטודנטים בתואר 1])</f>
        <v>0</v>
      </c>
      <c r="O163" s="11" t="str">
        <f>IFERROR(((טבלה14[[#This Row],[מספר סטודנטים בתואר 1]]-טבלה14[[#This Row],[נשים תואר 1]])/טבלה14[[#This Row],[מספר סטודנטים בתואר 1]]),"")</f>
        <v/>
      </c>
      <c r="P163" s="11" t="str">
        <f>IFERROR(טבלה14[[#This Row],[נשים תואר 1]]/טבלה14[[#This Row],[מספר סטודנטים בתואר 1]],"")</f>
        <v/>
      </c>
      <c r="Q16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3" s="13">
        <f>SUMIFS(T:T,D:D,"2007/08",B:B,B163)-טבלה14[[#This Row],[דירוג]]</f>
        <v>-144</v>
      </c>
      <c r="T163" s="9">
        <v>144</v>
      </c>
    </row>
    <row r="164" spans="2:20" s="6" customFormat="1" ht="13.8" hidden="1" x14ac:dyDescent="0.3">
      <c r="B164" s="7" t="s">
        <v>141</v>
      </c>
      <c r="C164" s="8" t="s">
        <v>48</v>
      </c>
      <c r="D164" s="10" t="s">
        <v>29</v>
      </c>
      <c r="E164" s="10"/>
      <c r="F164" s="10"/>
      <c r="G164" s="10">
        <v>69</v>
      </c>
      <c r="H164" s="10">
        <v>46</v>
      </c>
      <c r="I164" s="10">
        <v>187</v>
      </c>
      <c r="J164" s="10">
        <v>104</v>
      </c>
      <c r="K164" s="9"/>
      <c r="L164" s="9"/>
      <c r="M164" s="9" t="str">
        <f>IF(טבלה14[[#This Row],[מספר סטודנטים בתואר 1]]&gt;500,"yes","no")</f>
        <v>no</v>
      </c>
      <c r="N164" s="12">
        <f>טבלה14[[#This Row],[מספר סטודנטים בתואר 1]]/SUBTOTAL(109,טבלה14[מספר סטודנטים בתואר 1])</f>
        <v>0</v>
      </c>
      <c r="O164" s="11" t="str">
        <f>IFERROR(((טבלה14[[#This Row],[מספר סטודנטים בתואר 1]]-טבלה14[[#This Row],[נשים תואר 1]])/טבלה14[[#This Row],[מספר סטודנטים בתואר 1]]),"")</f>
        <v/>
      </c>
      <c r="P164" s="11" t="str">
        <f>IFERROR(טבלה14[[#This Row],[נשים תואר 1]]/טבלה14[[#This Row],[מספר סטודנטים בתואר 1]],"")</f>
        <v/>
      </c>
      <c r="Q16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4" s="13">
        <f>SUMIFS(T:T,D:D,"2007/08",B:B,B164)-טבלה14[[#This Row],[דירוג]]</f>
        <v>-12</v>
      </c>
      <c r="T164" s="9">
        <v>145</v>
      </c>
    </row>
    <row r="165" spans="2:20" s="6" customFormat="1" ht="13.8" hidden="1" x14ac:dyDescent="0.3">
      <c r="B165" s="7" t="s">
        <v>142</v>
      </c>
      <c r="C165" s="8" t="s">
        <v>48</v>
      </c>
      <c r="D165" s="9" t="s">
        <v>29</v>
      </c>
      <c r="E165" s="10"/>
      <c r="F165" s="10"/>
      <c r="G165" s="10">
        <v>9</v>
      </c>
      <c r="H165" s="10"/>
      <c r="I165" s="10">
        <v>27</v>
      </c>
      <c r="J165" s="10">
        <v>6</v>
      </c>
      <c r="K165" s="9"/>
      <c r="L165" s="9"/>
      <c r="M165" s="9" t="str">
        <f>IF(טבלה14[[#This Row],[מספר סטודנטים בתואר 1]]&gt;500,"yes","no")</f>
        <v>no</v>
      </c>
      <c r="N165" s="12">
        <f>טבלה14[[#This Row],[מספר סטודנטים בתואר 1]]/SUBTOTAL(109,טבלה14[מספר סטודנטים בתואר 1])</f>
        <v>0</v>
      </c>
      <c r="O165" s="11" t="str">
        <f>IFERROR(((טבלה14[[#This Row],[מספר סטודנטים בתואר 1]]-טבלה14[[#This Row],[נשים תואר 1]])/טבלה14[[#This Row],[מספר סטודנטים בתואר 1]]),"")</f>
        <v/>
      </c>
      <c r="P165" s="11" t="str">
        <f>IFERROR(טבלה14[[#This Row],[נשים תואר 1]]/טבלה14[[#This Row],[מספר סטודנטים בתואר 1]],"")</f>
        <v/>
      </c>
      <c r="Q16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5" s="13">
        <f>SUMIFS(T:T,D:D,"2007/08",B:B,B165)-טבלה14[[#This Row],[דירוג]]</f>
        <v>-12</v>
      </c>
      <c r="T165" s="9">
        <v>146</v>
      </c>
    </row>
    <row r="166" spans="2:20" s="6" customFormat="1" ht="13.8" hidden="1" x14ac:dyDescent="0.3">
      <c r="B166" s="7" t="s">
        <v>143</v>
      </c>
      <c r="C166" s="8" t="s">
        <v>52</v>
      </c>
      <c r="D166" s="10" t="s">
        <v>29</v>
      </c>
      <c r="E166" s="10"/>
      <c r="F166" s="10"/>
      <c r="G166" s="10">
        <v>240</v>
      </c>
      <c r="H166" s="10">
        <v>201</v>
      </c>
      <c r="I166" s="10">
        <v>30</v>
      </c>
      <c r="J166" s="10">
        <v>29</v>
      </c>
      <c r="K166" s="9"/>
      <c r="L166" s="9"/>
      <c r="M166" s="9" t="str">
        <f>IF(טבלה14[[#This Row],[מספר סטודנטים בתואר 1]]&gt;500,"yes","no")</f>
        <v>no</v>
      </c>
      <c r="N166" s="12">
        <f>טבלה14[[#This Row],[מספר סטודנטים בתואר 1]]/SUBTOTAL(109,טבלה14[מספר סטודנטים בתואר 1])</f>
        <v>0</v>
      </c>
      <c r="O166" s="11" t="str">
        <f>IFERROR(((טבלה14[[#This Row],[מספר סטודנטים בתואר 1]]-טבלה14[[#This Row],[נשים תואר 1]])/טבלה14[[#This Row],[מספר סטודנטים בתואר 1]]),"")</f>
        <v/>
      </c>
      <c r="P166" s="11" t="str">
        <f>IFERROR(טבלה14[[#This Row],[נשים תואר 1]]/טבלה14[[#This Row],[מספר סטודנטים בתואר 1]],"")</f>
        <v/>
      </c>
      <c r="Q16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6" s="13">
        <f>SUMIFS(T:T,D:D,"2007/08",B:B,B166)-טבלה14[[#This Row],[דירוג]]</f>
        <v>-24</v>
      </c>
      <c r="T166" s="9">
        <v>172</v>
      </c>
    </row>
    <row r="167" spans="2:20" s="6" customFormat="1" ht="13.8" hidden="1" x14ac:dyDescent="0.3">
      <c r="B167" s="7" t="s">
        <v>144</v>
      </c>
      <c r="C167" s="8" t="s">
        <v>52</v>
      </c>
      <c r="D167" s="9" t="s">
        <v>29</v>
      </c>
      <c r="E167" s="10"/>
      <c r="F167" s="10"/>
      <c r="G167" s="10">
        <v>73</v>
      </c>
      <c r="H167" s="10">
        <v>43</v>
      </c>
      <c r="I167" s="10">
        <v>11</v>
      </c>
      <c r="J167" s="10">
        <v>5</v>
      </c>
      <c r="K167" s="9"/>
      <c r="L167" s="9"/>
      <c r="M167" s="9" t="str">
        <f>IF(טבלה14[[#This Row],[מספר סטודנטים בתואר 1]]&gt;500,"yes","no")</f>
        <v>no</v>
      </c>
      <c r="N167" s="12">
        <f>טבלה14[[#This Row],[מספר סטודנטים בתואר 1]]/SUBTOTAL(109,טבלה14[מספר סטודנטים בתואר 1])</f>
        <v>0</v>
      </c>
      <c r="O167" s="11" t="str">
        <f>IFERROR(((טבלה14[[#This Row],[מספר סטודנטים בתואר 1]]-טבלה14[[#This Row],[נשים תואר 1]])/טבלה14[[#This Row],[מספר סטודנטים בתואר 1]]),"")</f>
        <v/>
      </c>
      <c r="P167" s="11" t="str">
        <f>IFERROR(טבלה14[[#This Row],[נשים תואר 1]]/טבלה14[[#This Row],[מספר סטודנטים בתואר 1]],"")</f>
        <v/>
      </c>
      <c r="Q16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7" s="13">
        <f>SUMIFS(T:T,D:D,"2007/08",B:B,B167)-טבלה14[[#This Row],[דירוג]]</f>
        <v>-173</v>
      </c>
      <c r="T167" s="9">
        <v>173</v>
      </c>
    </row>
    <row r="168" spans="2:20" s="6" customFormat="1" ht="13.8" hidden="1" x14ac:dyDescent="0.3">
      <c r="B168" s="7" t="s">
        <v>145</v>
      </c>
      <c r="C168" s="8" t="s">
        <v>52</v>
      </c>
      <c r="D168" s="10" t="s">
        <v>29</v>
      </c>
      <c r="E168" s="10"/>
      <c r="F168" s="10"/>
      <c r="G168" s="10">
        <v>56</v>
      </c>
      <c r="H168" s="10">
        <v>54</v>
      </c>
      <c r="I168" s="10"/>
      <c r="J168" s="10" t="s">
        <v>21</v>
      </c>
      <c r="K168" s="9"/>
      <c r="L168" s="9"/>
      <c r="M168" s="9" t="str">
        <f>IF(טבלה14[[#This Row],[מספר סטודנטים בתואר 1]]&gt;500,"yes","no")</f>
        <v>no</v>
      </c>
      <c r="N168" s="12">
        <f>טבלה14[[#This Row],[מספר סטודנטים בתואר 1]]/SUBTOTAL(109,טבלה14[מספר סטודנטים בתואר 1])</f>
        <v>0</v>
      </c>
      <c r="O168" s="11" t="str">
        <f>IFERROR(((טבלה14[[#This Row],[מספר סטודנטים בתואר 1]]-טבלה14[[#This Row],[נשים תואר 1]])/טבלה14[[#This Row],[מספר סטודנטים בתואר 1]]),"")</f>
        <v/>
      </c>
      <c r="P168" s="11" t="str">
        <f>IFERROR(טבלה14[[#This Row],[נשים תואר 1]]/טבלה14[[#This Row],[מספר סטודנטים בתואר 1]],"")</f>
        <v/>
      </c>
      <c r="Q16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8" s="13">
        <f>SUMIFS(T:T,D:D,"2007/08",B:B,B168)-טבלה14[[#This Row],[דירוג]]</f>
        <v>-174</v>
      </c>
      <c r="T168" s="9">
        <v>174</v>
      </c>
    </row>
    <row r="169" spans="2:20" s="6" customFormat="1" ht="13.8" hidden="1" x14ac:dyDescent="0.3">
      <c r="B169" s="7" t="s">
        <v>146</v>
      </c>
      <c r="C169" s="8" t="s">
        <v>45</v>
      </c>
      <c r="D169" s="9" t="s">
        <v>29</v>
      </c>
      <c r="E169" s="10"/>
      <c r="F169" s="10"/>
      <c r="G169" s="10">
        <v>36</v>
      </c>
      <c r="H169" s="10">
        <v>17</v>
      </c>
      <c r="I169" s="10">
        <v>36</v>
      </c>
      <c r="J169" s="10">
        <v>13</v>
      </c>
      <c r="K169" s="9"/>
      <c r="L169" s="9"/>
      <c r="M169" s="9" t="str">
        <f>IF(טבלה14[[#This Row],[מספר סטודנטים בתואר 1]]&gt;500,"yes","no")</f>
        <v>no</v>
      </c>
      <c r="N169" s="12">
        <f>טבלה14[[#This Row],[מספר סטודנטים בתואר 1]]/SUBTOTAL(109,טבלה14[מספר סטודנטים בתואר 1])</f>
        <v>0</v>
      </c>
      <c r="O169" s="11" t="str">
        <f>IFERROR(((טבלה14[[#This Row],[מספר סטודנטים בתואר 1]]-טבלה14[[#This Row],[נשים תואר 1]])/טבלה14[[#This Row],[מספר סטודנטים בתואר 1]]),"")</f>
        <v/>
      </c>
      <c r="P169" s="11" t="str">
        <f>IFERROR(טבלה14[[#This Row],[נשים תואר 1]]/טבלה14[[#This Row],[מספר סטודנטים בתואר 1]],"")</f>
        <v/>
      </c>
      <c r="Q16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9" s="13">
        <f>SUMIFS(T:T,D:D,"2007/08",B:B,B169)-טבלה14[[#This Row],[דירוג]]</f>
        <v>-157</v>
      </c>
      <c r="T169" s="9">
        <v>157</v>
      </c>
    </row>
    <row r="170" spans="2:20" s="6" customFormat="1" ht="13.8" hidden="1" x14ac:dyDescent="0.3">
      <c r="B170" s="7" t="s">
        <v>147</v>
      </c>
      <c r="C170" s="8" t="s">
        <v>16</v>
      </c>
      <c r="D170" s="10" t="s">
        <v>29</v>
      </c>
      <c r="E170" s="10"/>
      <c r="F170" s="10"/>
      <c r="G170" s="10">
        <v>120</v>
      </c>
      <c r="H170" s="10">
        <v>98</v>
      </c>
      <c r="I170" s="10"/>
      <c r="J170" s="10" t="s">
        <v>21</v>
      </c>
      <c r="K170" s="9"/>
      <c r="L170" s="9"/>
      <c r="M170" s="9" t="str">
        <f>IF(טבלה14[[#This Row],[מספר סטודנטים בתואר 1]]&gt;500,"yes","no")</f>
        <v>no</v>
      </c>
      <c r="N170" s="12">
        <f>טבלה14[[#This Row],[מספר סטודנטים בתואר 1]]/SUBTOTAL(109,טבלה14[מספר סטודנטים בתואר 1])</f>
        <v>0</v>
      </c>
      <c r="O170" s="11" t="str">
        <f>IFERROR(((טבלה14[[#This Row],[מספר סטודנטים בתואר 1]]-טבלה14[[#This Row],[נשים תואר 1]])/טבלה14[[#This Row],[מספר סטודנטים בתואר 1]]),"")</f>
        <v/>
      </c>
      <c r="P170" s="11" t="str">
        <f>IFERROR(טבלה14[[#This Row],[נשים תואר 1]]/טבלה14[[#This Row],[מספר סטודנטים בתואר 1]],"")</f>
        <v/>
      </c>
      <c r="Q17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7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70" s="13">
        <f>SUMIFS(T:T,D:D,"2007/08",B:B,B170)-טבלה14[[#This Row],[דירוג]]</f>
        <v>-176</v>
      </c>
      <c r="T170" s="9">
        <v>176</v>
      </c>
    </row>
    <row r="171" spans="2:20" s="6" customFormat="1" ht="13.8" hidden="1" x14ac:dyDescent="0.3">
      <c r="B171" s="7" t="s">
        <v>148</v>
      </c>
      <c r="C171" s="8" t="s">
        <v>34</v>
      </c>
      <c r="D171" s="9" t="s">
        <v>29</v>
      </c>
      <c r="E171" s="10"/>
      <c r="F171" s="10"/>
      <c r="G171" s="10">
        <v>12</v>
      </c>
      <c r="H171" s="10"/>
      <c r="I171" s="10">
        <v>15</v>
      </c>
      <c r="J171" s="10">
        <v>3</v>
      </c>
      <c r="K171" s="9"/>
      <c r="L171" s="9"/>
      <c r="M171" s="9" t="str">
        <f>IF(טבלה14[[#This Row],[מספר סטודנטים בתואר 1]]&gt;500,"yes","no")</f>
        <v>no</v>
      </c>
      <c r="N171" s="12">
        <f>טבלה14[[#This Row],[מספר סטודנטים בתואר 1]]/SUBTOTAL(109,טבלה14[מספר סטודנטים בתואר 1])</f>
        <v>0</v>
      </c>
      <c r="O171" s="11" t="str">
        <f>IFERROR(((טבלה14[[#This Row],[מספר סטודנטים בתואר 1]]-טבלה14[[#This Row],[נשים תואר 1]])/טבלה14[[#This Row],[מספר סטודנטים בתואר 1]]),"")</f>
        <v/>
      </c>
      <c r="P171" s="11" t="str">
        <f>IFERROR(טבלה14[[#This Row],[נשים תואר 1]]/טבלה14[[#This Row],[מספר סטודנטים בתואר 1]],"")</f>
        <v/>
      </c>
      <c r="Q17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7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71" s="13">
        <f>SUMIFS(T:T,D:D,"2007/08",B:B,B171)-טבלה14[[#This Row],[דירוג]]</f>
        <v>-48</v>
      </c>
      <c r="T171" s="9">
        <v>162</v>
      </c>
    </row>
    <row r="172" spans="2:20" s="6" customFormat="1" ht="13.8" hidden="1" x14ac:dyDescent="0.3">
      <c r="B172" s="7" t="s">
        <v>149</v>
      </c>
      <c r="C172" s="8" t="s">
        <v>34</v>
      </c>
      <c r="D172" s="10" t="s">
        <v>29</v>
      </c>
      <c r="E172" s="10"/>
      <c r="F172" s="10"/>
      <c r="G172" s="10">
        <v>9</v>
      </c>
      <c r="H172" s="10"/>
      <c r="I172" s="10">
        <v>5</v>
      </c>
      <c r="J172" s="10"/>
      <c r="K172" s="9"/>
      <c r="L172" s="9"/>
      <c r="M172" s="9" t="str">
        <f>IF(טבלה14[[#This Row],[מספר סטודנטים בתואר 1]]&gt;500,"yes","no")</f>
        <v>no</v>
      </c>
      <c r="N172" s="12">
        <f>טבלה14[[#This Row],[מספר סטודנטים בתואר 1]]/SUBTOTAL(109,טבלה14[מספר סטודנטים בתואר 1])</f>
        <v>0</v>
      </c>
      <c r="O172" s="11" t="str">
        <f>IFERROR(((טבלה14[[#This Row],[מספר סטודנטים בתואר 1]]-טבלה14[[#This Row],[נשים תואר 1]])/טבלה14[[#This Row],[מספר סטודנטים בתואר 1]]),"")</f>
        <v/>
      </c>
      <c r="P172" s="11" t="str">
        <f>IFERROR(טבלה14[[#This Row],[נשים תואר 1]]/טבלה14[[#This Row],[מספר סטודנטים בתואר 1]],"")</f>
        <v/>
      </c>
      <c r="Q17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7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72" s="13">
        <f>SUMIFS(T:T,D:D,"2007/08",B:B,B172)-טבלה14[[#This Row],[דירוג]]</f>
        <v>-163</v>
      </c>
      <c r="T172" s="9">
        <v>163</v>
      </c>
    </row>
    <row r="173" spans="2:20" s="6" customFormat="1" ht="13.8" hidden="1" x14ac:dyDescent="0.3">
      <c r="B173" s="7" t="s">
        <v>150</v>
      </c>
      <c r="C173" s="8" t="s">
        <v>34</v>
      </c>
      <c r="D173" s="9" t="s">
        <v>29</v>
      </c>
      <c r="E173" s="10"/>
      <c r="F173" s="10"/>
      <c r="G173" s="10">
        <v>64</v>
      </c>
      <c r="H173" s="10">
        <v>14</v>
      </c>
      <c r="I173" s="10"/>
      <c r="J173" s="10" t="s">
        <v>21</v>
      </c>
      <c r="K173" s="9"/>
      <c r="L173" s="9"/>
      <c r="M173" s="9" t="str">
        <f>IF(טבלה14[[#This Row],[מספר סטודנטים בתואר 1]]&gt;500,"yes","no")</f>
        <v>no</v>
      </c>
      <c r="N173" s="12">
        <f>טבלה14[[#This Row],[מספר סטודנטים בתואר 1]]/SUBTOTAL(109,טבלה14[מספר סטודנטים בתואר 1])</f>
        <v>0</v>
      </c>
      <c r="O173" s="11" t="str">
        <f>IFERROR(((טבלה14[[#This Row],[מספר סטודנטים בתואר 1]]-טבלה14[[#This Row],[נשים תואר 1]])/טבלה14[[#This Row],[מספר סטודנטים בתואר 1]]),"")</f>
        <v/>
      </c>
      <c r="P173" s="11" t="str">
        <f>IFERROR(טבלה14[[#This Row],[נשים תואר 1]]/טבלה14[[#This Row],[מספר סטודנטים בתואר 1]],"")</f>
        <v/>
      </c>
      <c r="Q17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7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73" s="13">
        <f>SUMIFS(T:T,D:D,"2007/08",B:B,B173)-טבלה14[[#This Row],[דירוג]]</f>
        <v>-164</v>
      </c>
      <c r="T173" s="9">
        <v>164</v>
      </c>
    </row>
    <row r="174" spans="2:20" s="6" customFormat="1" ht="13.8" hidden="1" x14ac:dyDescent="0.3">
      <c r="B174" s="7" t="s">
        <v>151</v>
      </c>
      <c r="C174" s="8" t="s">
        <v>34</v>
      </c>
      <c r="D174" s="10" t="s">
        <v>29</v>
      </c>
      <c r="E174" s="10"/>
      <c r="F174" s="10"/>
      <c r="G174" s="10">
        <v>10</v>
      </c>
      <c r="H174" s="10"/>
      <c r="I174" s="10">
        <v>16</v>
      </c>
      <c r="J174" s="10">
        <v>7</v>
      </c>
      <c r="K174" s="9"/>
      <c r="L174" s="9"/>
      <c r="M174" s="9" t="str">
        <f>IF(טבלה14[[#This Row],[מספר סטודנטים בתואר 1]]&gt;500,"yes","no")</f>
        <v>no</v>
      </c>
      <c r="N174" s="12">
        <f>טבלה14[[#This Row],[מספר סטודנטים בתואר 1]]/SUBTOTAL(109,טבלה14[מספר סטודנטים בתואר 1])</f>
        <v>0</v>
      </c>
      <c r="O174" s="11" t="str">
        <f>IFERROR(((טבלה14[[#This Row],[מספר סטודנטים בתואר 1]]-טבלה14[[#This Row],[נשים תואר 1]])/טבלה14[[#This Row],[מספר סטודנטים בתואר 1]]),"")</f>
        <v/>
      </c>
      <c r="P174" s="11" t="str">
        <f>IFERROR(טבלה14[[#This Row],[נשים תואר 1]]/טבלה14[[#This Row],[מספר סטודנטים בתואר 1]],"")</f>
        <v/>
      </c>
      <c r="Q17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7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74" s="13">
        <f>SUMIFS(T:T,D:D,"2007/08",B:B,B174)-טבלה14[[#This Row],[דירוג]]</f>
        <v>-165</v>
      </c>
      <c r="T174" s="9">
        <v>165</v>
      </c>
    </row>
    <row r="175" spans="2:20" s="6" customFormat="1" ht="13.8" hidden="1" x14ac:dyDescent="0.3">
      <c r="B175" s="7" t="s">
        <v>152</v>
      </c>
      <c r="C175" s="8" t="s">
        <v>34</v>
      </c>
      <c r="D175" s="9" t="s">
        <v>29</v>
      </c>
      <c r="E175" s="10"/>
      <c r="F175" s="10"/>
      <c r="G175" s="10">
        <v>203</v>
      </c>
      <c r="H175" s="10">
        <v>28</v>
      </c>
      <c r="I175" s="10"/>
      <c r="J175" s="10" t="s">
        <v>21</v>
      </c>
      <c r="K175" s="9"/>
      <c r="L175" s="9"/>
      <c r="M175" s="9" t="str">
        <f>IF(טבלה14[[#This Row],[מספר סטודנטים בתואר 1]]&gt;500,"yes","no")</f>
        <v>no</v>
      </c>
      <c r="N175" s="12">
        <f>טבלה14[[#This Row],[מספר סטודנטים בתואר 1]]/SUBTOTAL(109,טבלה14[מספר סטודנטים בתואר 1])</f>
        <v>0</v>
      </c>
      <c r="O175" s="11" t="str">
        <f>IFERROR(((טבלה14[[#This Row],[מספר סטודנטים בתואר 1]]-טבלה14[[#This Row],[נשים תואר 1]])/טבלה14[[#This Row],[מספר סטודנטים בתואר 1]]),"")</f>
        <v/>
      </c>
      <c r="P175" s="11" t="str">
        <f>IFERROR(טבלה14[[#This Row],[נשים תואר 1]]/טבלה14[[#This Row],[מספר סטודנטים בתואר 1]],"")</f>
        <v/>
      </c>
      <c r="Q17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7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75" s="13">
        <f>SUMIFS(T:T,D:D,"2007/08",B:B,B175)-טבלה14[[#This Row],[דירוג]]</f>
        <v>-166</v>
      </c>
      <c r="T175" s="9">
        <v>166</v>
      </c>
    </row>
    <row r="176" spans="2:20" s="6" customFormat="1" ht="13.8" hidden="1" x14ac:dyDescent="0.3">
      <c r="B176" s="7" t="s">
        <v>153</v>
      </c>
      <c r="C176" s="8" t="s">
        <v>34</v>
      </c>
      <c r="D176" s="10" t="s">
        <v>29</v>
      </c>
      <c r="E176" s="10"/>
      <c r="F176" s="10"/>
      <c r="G176" s="10">
        <v>8</v>
      </c>
      <c r="H176" s="10"/>
      <c r="I176" s="10">
        <v>4</v>
      </c>
      <c r="J176" s="10">
        <v>3</v>
      </c>
      <c r="K176" s="9"/>
      <c r="L176" s="9"/>
      <c r="M176" s="9" t="str">
        <f>IF(טבלה14[[#This Row],[מספר סטודנטים בתואר 1]]&gt;500,"yes","no")</f>
        <v>no</v>
      </c>
      <c r="N176" s="12">
        <f>טבלה14[[#This Row],[מספר סטודנטים בתואר 1]]/SUBTOTAL(109,טבלה14[מספר סטודנטים בתואר 1])</f>
        <v>0</v>
      </c>
      <c r="O176" s="11" t="str">
        <f>IFERROR(((טבלה14[[#This Row],[מספר סטודנטים בתואר 1]]-טבלה14[[#This Row],[נשים תואר 1]])/טבלה14[[#This Row],[מספר סטודנטים בתואר 1]]),"")</f>
        <v/>
      </c>
      <c r="P176" s="11" t="str">
        <f>IFERROR(טבלה14[[#This Row],[נשים תואר 1]]/טבלה14[[#This Row],[מספר סטודנטים בתואר 1]],"")</f>
        <v/>
      </c>
      <c r="Q17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7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76" s="13">
        <f>SUMIFS(T:T,D:D,"2007/08",B:B,B176)-טבלה14[[#This Row],[דירוג]]</f>
        <v>-167</v>
      </c>
      <c r="T176" s="9">
        <v>167</v>
      </c>
    </row>
    <row r="177" spans="2:20" s="6" customFormat="1" ht="13.8" hidden="1" x14ac:dyDescent="0.3">
      <c r="B177" s="7" t="s">
        <v>154</v>
      </c>
      <c r="C177" s="8" t="s">
        <v>34</v>
      </c>
      <c r="D177" s="9" t="s">
        <v>29</v>
      </c>
      <c r="E177" s="10"/>
      <c r="F177" s="10"/>
      <c r="G177" s="10">
        <v>51</v>
      </c>
      <c r="H177" s="10">
        <v>7</v>
      </c>
      <c r="I177" s="10">
        <v>14</v>
      </c>
      <c r="J177" s="10"/>
      <c r="K177" s="9"/>
      <c r="L177" s="9"/>
      <c r="M177" s="9" t="str">
        <f>IF(טבלה14[[#This Row],[מספר סטודנטים בתואר 1]]&gt;500,"yes","no")</f>
        <v>no</v>
      </c>
      <c r="N177" s="12">
        <f>טבלה14[[#This Row],[מספר סטודנטים בתואר 1]]/SUBTOTAL(109,טבלה14[מספר סטודנטים בתואר 1])</f>
        <v>0</v>
      </c>
      <c r="O177" s="11" t="str">
        <f>IFERROR(((טבלה14[[#This Row],[מספר סטודנטים בתואר 1]]-טבלה14[[#This Row],[נשים תואר 1]])/טבלה14[[#This Row],[מספר סטודנטים בתואר 1]]),"")</f>
        <v/>
      </c>
      <c r="P177" s="11" t="str">
        <f>IFERROR(טבלה14[[#This Row],[נשים תואר 1]]/טבלה14[[#This Row],[מספר סטודנטים בתואר 1]],"")</f>
        <v/>
      </c>
      <c r="Q17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7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77" s="13">
        <f>SUMIFS(T:T,D:D,"2007/08",B:B,B177)-טבלה14[[#This Row],[דירוג]]</f>
        <v>-168</v>
      </c>
      <c r="T177" s="9">
        <v>168</v>
      </c>
    </row>
    <row r="178" spans="2:20" s="6" customFormat="1" ht="13.8" hidden="1" x14ac:dyDescent="0.3">
      <c r="B178" s="7" t="s">
        <v>155</v>
      </c>
      <c r="C178" s="8" t="s">
        <v>34</v>
      </c>
      <c r="D178" s="10" t="s">
        <v>29</v>
      </c>
      <c r="E178" s="10"/>
      <c r="F178" s="10"/>
      <c r="G178" s="10">
        <v>28</v>
      </c>
      <c r="H178" s="10">
        <v>6</v>
      </c>
      <c r="I178" s="10"/>
      <c r="J178" s="10" t="s">
        <v>21</v>
      </c>
      <c r="K178" s="9"/>
      <c r="L178" s="9"/>
      <c r="M178" s="9" t="str">
        <f>IF(טבלה14[[#This Row],[מספר סטודנטים בתואר 1]]&gt;500,"yes","no")</f>
        <v>no</v>
      </c>
      <c r="N178" s="12">
        <f>טבלה14[[#This Row],[מספר סטודנטים בתואר 1]]/SUBTOTAL(109,טבלה14[מספר סטודנטים בתואר 1])</f>
        <v>0</v>
      </c>
      <c r="O178" s="11" t="str">
        <f>IFERROR(((טבלה14[[#This Row],[מספר סטודנטים בתואר 1]]-טבלה14[[#This Row],[נשים תואר 1]])/טבלה14[[#This Row],[מספר סטודנטים בתואר 1]]),"")</f>
        <v/>
      </c>
      <c r="P178" s="11" t="str">
        <f>IFERROR(טבלה14[[#This Row],[נשים תואר 1]]/טבלה14[[#This Row],[מספר סטודנטים בתואר 1]],"")</f>
        <v/>
      </c>
      <c r="Q17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7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78" s="13">
        <f>SUMIFS(T:T,D:D,"2007/08",B:B,B178)-טבלה14[[#This Row],[דירוג]]</f>
        <v>-169</v>
      </c>
      <c r="T178" s="9">
        <v>169</v>
      </c>
    </row>
    <row r="179" spans="2:20" s="6" customFormat="1" ht="13.8" hidden="1" x14ac:dyDescent="0.3">
      <c r="B179" s="7" t="s">
        <v>156</v>
      </c>
      <c r="C179" s="8" t="s">
        <v>48</v>
      </c>
      <c r="D179" s="9" t="s">
        <v>29</v>
      </c>
      <c r="E179" s="10"/>
      <c r="F179" s="10"/>
      <c r="G179" s="10">
        <v>68</v>
      </c>
      <c r="H179" s="10">
        <v>48</v>
      </c>
      <c r="I179" s="10">
        <v>78</v>
      </c>
      <c r="J179" s="10">
        <v>41</v>
      </c>
      <c r="K179" s="9"/>
      <c r="L179" s="9"/>
      <c r="M179" s="9" t="str">
        <f>IF(טבלה14[[#This Row],[מספר סטודנטים בתואר 1]]&gt;500,"yes","no")</f>
        <v>no</v>
      </c>
      <c r="N179" s="12">
        <f>טבלה14[[#This Row],[מספר סטודנטים בתואר 1]]/SUBTOTAL(109,טבלה14[מספר סטודנטים בתואר 1])</f>
        <v>0</v>
      </c>
      <c r="O179" s="11" t="str">
        <f>IFERROR(((טבלה14[[#This Row],[מספר סטודנטים בתואר 1]]-טבלה14[[#This Row],[נשים תואר 1]])/טבלה14[[#This Row],[מספר סטודנטים בתואר 1]]),"")</f>
        <v/>
      </c>
      <c r="P179" s="11" t="str">
        <f>IFERROR(טבלה14[[#This Row],[נשים תואר 1]]/טבלה14[[#This Row],[מספר סטודנטים בתואר 1]],"")</f>
        <v/>
      </c>
      <c r="Q17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7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79" s="13">
        <f>SUMIFS(T:T,D:D,"2007/08",B:B,B179)-טבלה14[[#This Row],[דירוג]]</f>
        <v>-12</v>
      </c>
      <c r="T179" s="9">
        <v>147</v>
      </c>
    </row>
    <row r="180" spans="2:20" s="6" customFormat="1" ht="13.8" hidden="1" x14ac:dyDescent="0.3">
      <c r="B180" s="7" t="s">
        <v>157</v>
      </c>
      <c r="C180" s="8" t="s">
        <v>16</v>
      </c>
      <c r="D180" s="10" t="s">
        <v>29</v>
      </c>
      <c r="E180" s="10"/>
      <c r="F180" s="10"/>
      <c r="G180" s="10">
        <v>335</v>
      </c>
      <c r="H180" s="10">
        <v>235</v>
      </c>
      <c r="I180" s="10">
        <v>20</v>
      </c>
      <c r="J180" s="10">
        <v>10</v>
      </c>
      <c r="K180" s="9"/>
      <c r="L180" s="9"/>
      <c r="M180" s="9" t="str">
        <f>IF(טבלה14[[#This Row],[מספר סטודנטים בתואר 1]]&gt;500,"yes","no")</f>
        <v>no</v>
      </c>
      <c r="N180" s="12">
        <f>טבלה14[[#This Row],[מספר סטודנטים בתואר 1]]/SUBTOTAL(109,טבלה14[מספר סטודנטים בתואר 1])</f>
        <v>0</v>
      </c>
      <c r="O180" s="11" t="str">
        <f>IFERROR(((טבלה14[[#This Row],[מספר סטודנטים בתואר 1]]-טבלה14[[#This Row],[נשים תואר 1]])/טבלה14[[#This Row],[מספר סטודנטים בתואר 1]]),"")</f>
        <v/>
      </c>
      <c r="P180" s="11" t="str">
        <f>IFERROR(טבלה14[[#This Row],[נשים תואר 1]]/טבלה14[[#This Row],[מספר סטודנטים בתואר 1]],"")</f>
        <v/>
      </c>
      <c r="Q18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0" s="13">
        <f>SUMIFS(T:T,D:D,"2007/08",B:B,B180)-טבלה14[[#This Row],[דירוג]]</f>
        <v>-177</v>
      </c>
      <c r="T180" s="9">
        <v>177</v>
      </c>
    </row>
    <row r="181" spans="2:20" s="6" customFormat="1" ht="13.8" hidden="1" x14ac:dyDescent="0.3">
      <c r="B181" s="7" t="s">
        <v>158</v>
      </c>
      <c r="C181" s="8" t="s">
        <v>58</v>
      </c>
      <c r="D181" s="9" t="s">
        <v>29</v>
      </c>
      <c r="E181" s="10"/>
      <c r="F181" s="10"/>
      <c r="G181" s="10">
        <v>572</v>
      </c>
      <c r="H181" s="10">
        <v>514</v>
      </c>
      <c r="I181" s="10">
        <v>45</v>
      </c>
      <c r="J181" s="10">
        <v>45</v>
      </c>
      <c r="K181" s="9"/>
      <c r="L181" s="9"/>
      <c r="M181" s="9" t="str">
        <f>IF(טבלה14[[#This Row],[מספר סטודנטים בתואר 1]]&gt;500,"yes","no")</f>
        <v>no</v>
      </c>
      <c r="N181" s="12">
        <f>טבלה14[[#This Row],[מספר סטודנטים בתואר 1]]/SUBTOTAL(109,טבלה14[מספר סטודנטים בתואר 1])</f>
        <v>0</v>
      </c>
      <c r="O181" s="11" t="str">
        <f>IFERROR(((טבלה14[[#This Row],[מספר סטודנטים בתואר 1]]-טבלה14[[#This Row],[נשים תואר 1]])/טבלה14[[#This Row],[מספר סטודנטים בתואר 1]]),"")</f>
        <v/>
      </c>
      <c r="P181" s="11" t="str">
        <f>IFERROR(טבלה14[[#This Row],[נשים תואר 1]]/טבלה14[[#This Row],[מספר סטודנטים בתואר 1]],"")</f>
        <v/>
      </c>
      <c r="Q18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1" s="13">
        <f>SUMIFS(T:T,D:D,"2007/08",B:B,B181)-טבלה14[[#This Row],[דירוג]]</f>
        <v>-193</v>
      </c>
      <c r="T181" s="9">
        <v>193</v>
      </c>
    </row>
    <row r="182" spans="2:20" s="6" customFormat="1" ht="13.8" hidden="1" x14ac:dyDescent="0.3">
      <c r="B182" s="7" t="s">
        <v>159</v>
      </c>
      <c r="C182" s="8" t="s">
        <v>25</v>
      </c>
      <c r="D182" s="10" t="s">
        <v>29</v>
      </c>
      <c r="E182" s="10"/>
      <c r="F182" s="10"/>
      <c r="G182" s="10">
        <v>33</v>
      </c>
      <c r="H182" s="10">
        <v>15</v>
      </c>
      <c r="I182" s="10">
        <v>32</v>
      </c>
      <c r="J182" s="10">
        <v>15</v>
      </c>
      <c r="K182" s="9"/>
      <c r="L182" s="9"/>
      <c r="M182" s="9" t="str">
        <f>IF(טבלה14[[#This Row],[מספר סטודנטים בתואר 1]]&gt;500,"yes","no")</f>
        <v>no</v>
      </c>
      <c r="N182" s="12">
        <f>טבלה14[[#This Row],[מספר סטודנטים בתואר 1]]/SUBTOTAL(109,טבלה14[מספר סטודנטים בתואר 1])</f>
        <v>0</v>
      </c>
      <c r="O182" s="11" t="str">
        <f>IFERROR(((טבלה14[[#This Row],[מספר סטודנטים בתואר 1]]-טבלה14[[#This Row],[נשים תואר 1]])/טבלה14[[#This Row],[מספר סטודנטים בתואר 1]]),"")</f>
        <v/>
      </c>
      <c r="P182" s="11" t="str">
        <f>IFERROR(טבלה14[[#This Row],[נשים תואר 1]]/טבלה14[[#This Row],[מספר סטודנטים בתואר 1]],"")</f>
        <v/>
      </c>
      <c r="Q18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2" s="13">
        <f>SUMIFS(T:T,D:D,"2007/08",B:B,B182)-טבלה14[[#This Row],[דירוג]]</f>
        <v>-97</v>
      </c>
      <c r="T182" s="9">
        <v>185</v>
      </c>
    </row>
    <row r="183" spans="2:20" s="6" customFormat="1" ht="13.8" hidden="1" x14ac:dyDescent="0.3">
      <c r="B183" s="7" t="s">
        <v>160</v>
      </c>
      <c r="C183" s="8" t="s">
        <v>25</v>
      </c>
      <c r="D183" s="9" t="s">
        <v>29</v>
      </c>
      <c r="E183" s="10"/>
      <c r="F183" s="10"/>
      <c r="G183" s="10">
        <v>13</v>
      </c>
      <c r="H183" s="10">
        <v>5</v>
      </c>
      <c r="I183" s="10">
        <v>9</v>
      </c>
      <c r="J183" s="10">
        <v>8</v>
      </c>
      <c r="K183" s="9"/>
      <c r="L183" s="9"/>
      <c r="M183" s="9" t="str">
        <f>IF(טבלה14[[#This Row],[מספר סטודנטים בתואר 1]]&gt;500,"yes","no")</f>
        <v>no</v>
      </c>
      <c r="N183" s="12">
        <f>טבלה14[[#This Row],[מספר סטודנטים בתואר 1]]/SUBTOTAL(109,טבלה14[מספר סטודנטים בתואר 1])</f>
        <v>0</v>
      </c>
      <c r="O183" s="11" t="str">
        <f>IFERROR(((טבלה14[[#This Row],[מספר סטודנטים בתואר 1]]-טבלה14[[#This Row],[נשים תואר 1]])/טבלה14[[#This Row],[מספר סטודנטים בתואר 1]]),"")</f>
        <v/>
      </c>
      <c r="P183" s="11" t="str">
        <f>IFERROR(טבלה14[[#This Row],[נשים תואר 1]]/טבלה14[[#This Row],[מספר סטודנטים בתואר 1]],"")</f>
        <v/>
      </c>
      <c r="Q18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3" s="13">
        <f>SUMIFS(T:T,D:D,"2007/08",B:B,B183)-טבלה14[[#This Row],[דירוג]]</f>
        <v>-186</v>
      </c>
      <c r="T183" s="9">
        <v>186</v>
      </c>
    </row>
    <row r="184" spans="2:20" s="6" customFormat="1" ht="13.8" hidden="1" x14ac:dyDescent="0.3">
      <c r="B184" s="7" t="s">
        <v>161</v>
      </c>
      <c r="C184" s="8" t="s">
        <v>16</v>
      </c>
      <c r="D184" s="10" t="s">
        <v>29</v>
      </c>
      <c r="E184" s="10"/>
      <c r="F184" s="10"/>
      <c r="G184" s="10">
        <v>58</v>
      </c>
      <c r="H184" s="10">
        <v>29</v>
      </c>
      <c r="I184" s="10"/>
      <c r="J184" s="10" t="s">
        <v>21</v>
      </c>
      <c r="K184" s="9"/>
      <c r="L184" s="9"/>
      <c r="M184" s="9" t="str">
        <f>IF(טבלה14[[#This Row],[מספר סטודנטים בתואר 1]]&gt;500,"yes","no")</f>
        <v>no</v>
      </c>
      <c r="N184" s="12">
        <f>טבלה14[[#This Row],[מספר סטודנטים בתואר 1]]/SUBTOTAL(109,טבלה14[מספר סטודנטים בתואר 1])</f>
        <v>0</v>
      </c>
      <c r="O184" s="11" t="str">
        <f>IFERROR(((טבלה14[[#This Row],[מספר סטודנטים בתואר 1]]-טבלה14[[#This Row],[נשים תואר 1]])/טבלה14[[#This Row],[מספר סטודנטים בתואר 1]]),"")</f>
        <v/>
      </c>
      <c r="P184" s="11" t="str">
        <f>IFERROR(טבלה14[[#This Row],[נשים תואר 1]]/טבלה14[[#This Row],[מספר סטודנטים בתואר 1]],"")</f>
        <v/>
      </c>
      <c r="Q18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4" s="13">
        <f>SUMIFS(T:T,D:D,"2007/08",B:B,B184)-טבלה14[[#This Row],[דירוג]]</f>
        <v>-178</v>
      </c>
      <c r="T184" s="9">
        <v>178</v>
      </c>
    </row>
    <row r="185" spans="2:20" s="6" customFormat="1" ht="13.8" hidden="1" x14ac:dyDescent="0.3">
      <c r="B185" s="7" t="s">
        <v>162</v>
      </c>
      <c r="C185" s="8" t="s">
        <v>16</v>
      </c>
      <c r="D185" s="9" t="s">
        <v>29</v>
      </c>
      <c r="E185" s="10"/>
      <c r="F185" s="10"/>
      <c r="G185" s="10">
        <v>23</v>
      </c>
      <c r="H185" s="10">
        <v>18</v>
      </c>
      <c r="I185" s="10"/>
      <c r="J185" s="10" t="s">
        <v>21</v>
      </c>
      <c r="K185" s="9"/>
      <c r="L185" s="9"/>
      <c r="M185" s="9" t="str">
        <f>IF(טבלה14[[#This Row],[מספר סטודנטים בתואר 1]]&gt;500,"yes","no")</f>
        <v>no</v>
      </c>
      <c r="N185" s="12">
        <f>טבלה14[[#This Row],[מספר סטודנטים בתואר 1]]/SUBTOTAL(109,טבלה14[מספר סטודנטים בתואר 1])</f>
        <v>0</v>
      </c>
      <c r="O185" s="11" t="str">
        <f>IFERROR(((טבלה14[[#This Row],[מספר סטודנטים בתואר 1]]-טבלה14[[#This Row],[נשים תואר 1]])/טבלה14[[#This Row],[מספר סטודנטים בתואר 1]]),"")</f>
        <v/>
      </c>
      <c r="P185" s="11" t="str">
        <f>IFERROR(טבלה14[[#This Row],[נשים תואר 1]]/טבלה14[[#This Row],[מספר סטודנטים בתואר 1]],"")</f>
        <v/>
      </c>
      <c r="Q18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5" s="13">
        <f>SUMIFS(T:T,D:D,"2007/08",B:B,B185)-טבלה14[[#This Row],[דירוג]]</f>
        <v>-179</v>
      </c>
      <c r="T185" s="9">
        <v>179</v>
      </c>
    </row>
    <row r="186" spans="2:20" s="6" customFormat="1" ht="13.8" hidden="1" x14ac:dyDescent="0.3">
      <c r="B186" s="7" t="s">
        <v>163</v>
      </c>
      <c r="C186" s="8" t="s">
        <v>48</v>
      </c>
      <c r="D186" s="10" t="s">
        <v>29</v>
      </c>
      <c r="E186" s="10"/>
      <c r="F186" s="10"/>
      <c r="G186" s="10">
        <v>46</v>
      </c>
      <c r="H186" s="10">
        <v>25</v>
      </c>
      <c r="I186" s="10">
        <v>52</v>
      </c>
      <c r="J186" s="10">
        <v>29</v>
      </c>
      <c r="K186" s="9"/>
      <c r="L186" s="9"/>
      <c r="M186" s="9" t="str">
        <f>IF(טבלה14[[#This Row],[מספר סטודנטים בתואר 1]]&gt;500,"yes","no")</f>
        <v>no</v>
      </c>
      <c r="N186" s="12">
        <f>טבלה14[[#This Row],[מספר סטודנטים בתואר 1]]/SUBTOTAL(109,טבלה14[מספר סטודנטים בתואר 1])</f>
        <v>0</v>
      </c>
      <c r="O186" s="11" t="str">
        <f>IFERROR(((טבלה14[[#This Row],[מספר סטודנטים בתואר 1]]-טבלה14[[#This Row],[נשים תואר 1]])/טבלה14[[#This Row],[מספר סטודנטים בתואר 1]]),"")</f>
        <v/>
      </c>
      <c r="P186" s="11" t="str">
        <f>IFERROR(טבלה14[[#This Row],[נשים תואר 1]]/טבלה14[[#This Row],[מספר סטודנטים בתואר 1]],"")</f>
        <v/>
      </c>
      <c r="Q18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6" s="13">
        <f>SUMIFS(T:T,D:D,"2007/08",B:B,B186)-טבלה14[[#This Row],[דירוג]]</f>
        <v>-12</v>
      </c>
      <c r="T186" s="9">
        <v>148</v>
      </c>
    </row>
    <row r="187" spans="2:20" s="6" customFormat="1" ht="13.8" hidden="1" x14ac:dyDescent="0.3">
      <c r="B187" s="7" t="s">
        <v>164</v>
      </c>
      <c r="C187" s="8" t="s">
        <v>58</v>
      </c>
      <c r="D187" s="9" t="s">
        <v>29</v>
      </c>
      <c r="E187" s="10"/>
      <c r="F187" s="10"/>
      <c r="G187" s="10">
        <v>250</v>
      </c>
      <c r="H187" s="10">
        <v>203</v>
      </c>
      <c r="I187" s="10">
        <v>33</v>
      </c>
      <c r="J187" s="10">
        <v>25</v>
      </c>
      <c r="K187" s="9"/>
      <c r="L187" s="9"/>
      <c r="M187" s="9" t="str">
        <f>IF(טבלה14[[#This Row],[מספר סטודנטים בתואר 1]]&gt;500,"yes","no")</f>
        <v>no</v>
      </c>
      <c r="N187" s="12">
        <f>טבלה14[[#This Row],[מספר סטודנטים בתואר 1]]/SUBTOTAL(109,טבלה14[מספר סטודנטים בתואר 1])</f>
        <v>0</v>
      </c>
      <c r="O187" s="11" t="str">
        <f>IFERROR(((טבלה14[[#This Row],[מספר סטודנטים בתואר 1]]-טבלה14[[#This Row],[נשים תואר 1]])/טבלה14[[#This Row],[מספר סטודנטים בתואר 1]]),"")</f>
        <v/>
      </c>
      <c r="P187" s="11" t="str">
        <f>IFERROR(טבלה14[[#This Row],[נשים תואר 1]]/טבלה14[[#This Row],[מספר סטודנטים בתואר 1]],"")</f>
        <v/>
      </c>
      <c r="Q18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7" s="13">
        <f>SUMIFS(T:T,D:D,"2007/08",B:B,B187)-טבלה14[[#This Row],[דירוג]]</f>
        <v>-194</v>
      </c>
      <c r="T187" s="9">
        <v>194</v>
      </c>
    </row>
    <row r="188" spans="2:20" s="6" customFormat="1" ht="13.8" hidden="1" x14ac:dyDescent="0.3">
      <c r="B188" s="7" t="s">
        <v>165</v>
      </c>
      <c r="C188" s="8" t="s">
        <v>16</v>
      </c>
      <c r="D188" s="10" t="s">
        <v>29</v>
      </c>
      <c r="E188" s="10"/>
      <c r="F188" s="10"/>
      <c r="G188" s="10">
        <v>86</v>
      </c>
      <c r="H188" s="10">
        <v>73</v>
      </c>
      <c r="I188" s="10"/>
      <c r="J188" s="10" t="s">
        <v>21</v>
      </c>
      <c r="K188" s="9"/>
      <c r="L188" s="9"/>
      <c r="M188" s="9" t="str">
        <f>IF(טבלה14[[#This Row],[מספר סטודנטים בתואר 1]]&gt;500,"yes","no")</f>
        <v>no</v>
      </c>
      <c r="N188" s="12">
        <f>טבלה14[[#This Row],[מספר סטודנטים בתואר 1]]/SUBTOTAL(109,טבלה14[מספר סטודנטים בתואר 1])</f>
        <v>0</v>
      </c>
      <c r="O188" s="11" t="str">
        <f>IFERROR(((טבלה14[[#This Row],[מספר סטודנטים בתואר 1]]-טבלה14[[#This Row],[נשים תואר 1]])/טבלה14[[#This Row],[מספר סטודנטים בתואר 1]]),"")</f>
        <v/>
      </c>
      <c r="P188" s="11" t="str">
        <f>IFERROR(טבלה14[[#This Row],[נשים תואר 1]]/טבלה14[[#This Row],[מספר סטודנטים בתואר 1]],"")</f>
        <v/>
      </c>
      <c r="Q18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8" s="13">
        <f>SUMIFS(T:T,D:D,"2007/08",B:B,B188)-טבלה14[[#This Row],[דירוג]]</f>
        <v>-180</v>
      </c>
      <c r="T188" s="9">
        <v>180</v>
      </c>
    </row>
    <row r="189" spans="2:20" s="6" customFormat="1" ht="13.8" hidden="1" x14ac:dyDescent="0.3">
      <c r="B189" s="7" t="s">
        <v>166</v>
      </c>
      <c r="C189" s="8" t="s">
        <v>16</v>
      </c>
      <c r="D189" s="9" t="s">
        <v>29</v>
      </c>
      <c r="E189" s="10"/>
      <c r="F189" s="10"/>
      <c r="G189" s="10">
        <v>217</v>
      </c>
      <c r="H189" s="10">
        <v>210</v>
      </c>
      <c r="I189" s="10">
        <v>6</v>
      </c>
      <c r="J189" s="10">
        <v>6</v>
      </c>
      <c r="K189" s="9"/>
      <c r="L189" s="9"/>
      <c r="M189" s="9" t="str">
        <f>IF(טבלה14[[#This Row],[מספר סטודנטים בתואר 1]]&gt;500,"yes","no")</f>
        <v>no</v>
      </c>
      <c r="N189" s="12">
        <f>טבלה14[[#This Row],[מספר סטודנטים בתואר 1]]/SUBTOTAL(109,טבלה14[מספר סטודנטים בתואר 1])</f>
        <v>0</v>
      </c>
      <c r="O189" s="11" t="str">
        <f>IFERROR(((טבלה14[[#This Row],[מספר סטודנטים בתואר 1]]-טבלה14[[#This Row],[נשים תואר 1]])/טבלה14[[#This Row],[מספר סטודנטים בתואר 1]]),"")</f>
        <v/>
      </c>
      <c r="P189" s="11" t="str">
        <f>IFERROR(טבלה14[[#This Row],[נשים תואר 1]]/טבלה14[[#This Row],[מספר סטודנטים בתואר 1]],"")</f>
        <v/>
      </c>
      <c r="Q18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9" s="13">
        <f>SUMIFS(T:T,D:D,"2007/08",B:B,B189)-טבלה14[[#This Row],[דירוג]]</f>
        <v>-181</v>
      </c>
      <c r="T189" s="9">
        <v>181</v>
      </c>
    </row>
    <row r="190" spans="2:20" s="6" customFormat="1" ht="13.8" hidden="1" x14ac:dyDescent="0.3">
      <c r="B190" s="7" t="s">
        <v>167</v>
      </c>
      <c r="C190" s="8" t="s">
        <v>39</v>
      </c>
      <c r="D190" s="10" t="s">
        <v>29</v>
      </c>
      <c r="E190" s="10"/>
      <c r="F190" s="10"/>
      <c r="G190" s="10">
        <v>25</v>
      </c>
      <c r="H190" s="10">
        <v>19</v>
      </c>
      <c r="I190" s="10">
        <v>139</v>
      </c>
      <c r="J190" s="10">
        <v>96</v>
      </c>
      <c r="K190" s="9"/>
      <c r="L190" s="9"/>
      <c r="M190" s="9" t="str">
        <f>IF(טבלה14[[#This Row],[מספר סטודנטים בתואר 1]]&gt;500,"yes","no")</f>
        <v>no</v>
      </c>
      <c r="N190" s="12">
        <f>טבלה14[[#This Row],[מספר סטודנטים בתואר 1]]/SUBTOTAL(109,טבלה14[מספר סטודנטים בתואר 1])</f>
        <v>0</v>
      </c>
      <c r="O190" s="11" t="str">
        <f>IFERROR(((טבלה14[[#This Row],[מספר סטודנטים בתואר 1]]-טבלה14[[#This Row],[נשים תואר 1]])/טבלה14[[#This Row],[מספר סטודנטים בתואר 1]]),"")</f>
        <v/>
      </c>
      <c r="P190" s="11" t="str">
        <f>IFERROR(טבלה14[[#This Row],[נשים תואר 1]]/טבלה14[[#This Row],[מספר סטודנטים בתואר 1]],"")</f>
        <v/>
      </c>
      <c r="Q19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9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90" s="13">
        <f>SUMIFS(T:T,D:D,"2007/08",B:B,B190)-טבלה14[[#This Row],[דירוג]]</f>
        <v>-202</v>
      </c>
      <c r="T190" s="9">
        <v>202</v>
      </c>
    </row>
    <row r="191" spans="2:20" s="6" customFormat="1" ht="13.8" hidden="1" x14ac:dyDescent="0.3">
      <c r="B191" s="7" t="s">
        <v>168</v>
      </c>
      <c r="C191" s="8" t="s">
        <v>25</v>
      </c>
      <c r="D191" s="9" t="s">
        <v>29</v>
      </c>
      <c r="E191" s="10"/>
      <c r="F191" s="10"/>
      <c r="G191" s="10">
        <v>84</v>
      </c>
      <c r="H191" s="10">
        <v>63</v>
      </c>
      <c r="I191" s="10"/>
      <c r="J191" s="10" t="s">
        <v>21</v>
      </c>
      <c r="K191" s="9"/>
      <c r="L191" s="9"/>
      <c r="M191" s="9" t="str">
        <f>IF(טבלה14[[#This Row],[מספר סטודנטים בתואר 1]]&gt;500,"yes","no")</f>
        <v>no</v>
      </c>
      <c r="N191" s="12">
        <f>טבלה14[[#This Row],[מספר סטודנטים בתואר 1]]/SUBTOTAL(109,טבלה14[מספר סטודנטים בתואר 1])</f>
        <v>0</v>
      </c>
      <c r="O191" s="11" t="str">
        <f>IFERROR(((טבלה14[[#This Row],[מספר סטודנטים בתואר 1]]-טבלה14[[#This Row],[נשים תואר 1]])/טבלה14[[#This Row],[מספר סטודנטים בתואר 1]]),"")</f>
        <v/>
      </c>
      <c r="P191" s="11" t="str">
        <f>IFERROR(טבלה14[[#This Row],[נשים תואר 1]]/טבלה14[[#This Row],[מספר סטודנטים בתואר 1]],"")</f>
        <v/>
      </c>
      <c r="Q19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9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91" s="13">
        <f>SUMIFS(T:T,D:D,"2007/08",B:B,B191)-טבלה14[[#This Row],[דירוג]]</f>
        <v>-187</v>
      </c>
      <c r="T191" s="9">
        <v>187</v>
      </c>
    </row>
    <row r="192" spans="2:20" s="6" customFormat="1" ht="13.8" hidden="1" x14ac:dyDescent="0.3">
      <c r="B192" s="7" t="s">
        <v>169</v>
      </c>
      <c r="C192" s="8" t="s">
        <v>39</v>
      </c>
      <c r="D192" s="10" t="s">
        <v>29</v>
      </c>
      <c r="E192" s="10"/>
      <c r="F192" s="10"/>
      <c r="G192" s="10">
        <v>35</v>
      </c>
      <c r="H192" s="10">
        <v>23</v>
      </c>
      <c r="I192" s="10">
        <v>7</v>
      </c>
      <c r="J192" s="10">
        <v>5</v>
      </c>
      <c r="K192" s="9"/>
      <c r="L192" s="9"/>
      <c r="M192" s="9" t="str">
        <f>IF(טבלה14[[#This Row],[מספר סטודנטים בתואר 1]]&gt;500,"yes","no")</f>
        <v>no</v>
      </c>
      <c r="N192" s="12">
        <f>טבלה14[[#This Row],[מספר סטודנטים בתואר 1]]/SUBTOTAL(109,טבלה14[מספר סטודנטים בתואר 1])</f>
        <v>0</v>
      </c>
      <c r="O192" s="11" t="str">
        <f>IFERROR(((טבלה14[[#This Row],[מספר סטודנטים בתואר 1]]-טבלה14[[#This Row],[נשים תואר 1]])/טבלה14[[#This Row],[מספר סטודנטים בתואר 1]]),"")</f>
        <v/>
      </c>
      <c r="P192" s="11" t="str">
        <f>IFERROR(טבלה14[[#This Row],[נשים תואר 1]]/טבלה14[[#This Row],[מספר סטודנטים בתואר 1]],"")</f>
        <v/>
      </c>
      <c r="Q19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9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92" s="13">
        <f>SUMIFS(T:T,D:D,"2007/08",B:B,B192)-טבלה14[[#This Row],[דירוג]]</f>
        <v>-203</v>
      </c>
      <c r="T192" s="9">
        <v>203</v>
      </c>
    </row>
    <row r="193" spans="2:20" s="6" customFormat="1" ht="13.8" hidden="1" x14ac:dyDescent="0.3">
      <c r="B193" s="7" t="s">
        <v>170</v>
      </c>
      <c r="C193" s="8" t="s">
        <v>16</v>
      </c>
      <c r="D193" s="9" t="s">
        <v>29</v>
      </c>
      <c r="E193" s="10"/>
      <c r="F193" s="10"/>
      <c r="G193" s="10">
        <v>253</v>
      </c>
      <c r="H193" s="10">
        <v>156</v>
      </c>
      <c r="I193" s="10">
        <v>19</v>
      </c>
      <c r="J193" s="10">
        <v>12</v>
      </c>
      <c r="K193" s="9"/>
      <c r="L193" s="9"/>
      <c r="M193" s="9" t="str">
        <f>IF(טבלה14[[#This Row],[מספר סטודנטים בתואר 1]]&gt;500,"yes","no")</f>
        <v>no</v>
      </c>
      <c r="N193" s="12">
        <f>טבלה14[[#This Row],[מספר סטודנטים בתואר 1]]/SUBTOTAL(109,טבלה14[מספר סטודנטים בתואר 1])</f>
        <v>0</v>
      </c>
      <c r="O193" s="11" t="str">
        <f>IFERROR(((טבלה14[[#This Row],[מספר סטודנטים בתואר 1]]-טבלה14[[#This Row],[נשים תואר 1]])/טבלה14[[#This Row],[מספר סטודנטים בתואר 1]]),"")</f>
        <v/>
      </c>
      <c r="P193" s="11" t="str">
        <f>IFERROR(טבלה14[[#This Row],[נשים תואר 1]]/טבלה14[[#This Row],[מספר סטודנטים בתואר 1]],"")</f>
        <v/>
      </c>
      <c r="Q19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9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93" s="13">
        <f>SUMIFS(T:T,D:D,"2007/08",B:B,B193)-טבלה14[[#This Row],[דירוג]]</f>
        <v>-31</v>
      </c>
      <c r="T193" s="9">
        <v>182</v>
      </c>
    </row>
    <row r="194" spans="2:20" s="6" customFormat="1" ht="13.8" hidden="1" x14ac:dyDescent="0.3">
      <c r="B194" s="7" t="s">
        <v>171</v>
      </c>
      <c r="C194" s="8" t="s">
        <v>48</v>
      </c>
      <c r="D194" s="10" t="s">
        <v>29</v>
      </c>
      <c r="E194" s="10"/>
      <c r="F194" s="10"/>
      <c r="G194" s="10">
        <v>11</v>
      </c>
      <c r="H194" s="10">
        <v>3</v>
      </c>
      <c r="I194" s="10"/>
      <c r="J194" s="10" t="s">
        <v>21</v>
      </c>
      <c r="K194" s="9"/>
      <c r="L194" s="9"/>
      <c r="M194" s="9" t="str">
        <f>IF(טבלה14[[#This Row],[מספר סטודנטים בתואר 1]]&gt;500,"yes","no")</f>
        <v>no</v>
      </c>
      <c r="N194" s="12">
        <f>טבלה14[[#This Row],[מספר סטודנטים בתואר 1]]/SUBTOTAL(109,טבלה14[מספר סטודנטים בתואר 1])</f>
        <v>0</v>
      </c>
      <c r="O194" s="11" t="str">
        <f>IFERROR(((טבלה14[[#This Row],[מספר סטודנטים בתואר 1]]-טבלה14[[#This Row],[נשים תואר 1]])/טבלה14[[#This Row],[מספר סטודנטים בתואר 1]]),"")</f>
        <v/>
      </c>
      <c r="P194" s="11" t="str">
        <f>IFERROR(טבלה14[[#This Row],[נשים תואר 1]]/טבלה14[[#This Row],[מספר סטודנטים בתואר 1]],"")</f>
        <v/>
      </c>
      <c r="Q19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9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94" s="13">
        <f>SUMIFS(T:T,D:D,"2007/08",B:B,B194)-טבלה14[[#This Row],[דירוג]]</f>
        <v>-149</v>
      </c>
      <c r="T194" s="9">
        <v>149</v>
      </c>
    </row>
    <row r="195" spans="2:20" s="6" customFormat="1" ht="13.8" hidden="1" x14ac:dyDescent="0.3">
      <c r="B195" s="7" t="s">
        <v>172</v>
      </c>
      <c r="C195" s="8" t="s">
        <v>69</v>
      </c>
      <c r="D195" s="9" t="s">
        <v>29</v>
      </c>
      <c r="E195" s="10"/>
      <c r="F195" s="10"/>
      <c r="G195" s="10">
        <v>63</v>
      </c>
      <c r="H195" s="10">
        <v>47</v>
      </c>
      <c r="I195" s="10">
        <v>20</v>
      </c>
      <c r="J195" s="10">
        <v>14</v>
      </c>
      <c r="K195" s="9"/>
      <c r="L195" s="9"/>
      <c r="M195" s="9" t="str">
        <f>IF(טבלה14[[#This Row],[מספר סטודנטים בתואר 1]]&gt;500,"yes","no")</f>
        <v>no</v>
      </c>
      <c r="N195" s="12">
        <f>טבלה14[[#This Row],[מספר סטודנטים בתואר 1]]/SUBTOTAL(109,טבלה14[מספר סטודנטים בתואר 1])</f>
        <v>0</v>
      </c>
      <c r="O195" s="11" t="str">
        <f>IFERROR(((טבלה14[[#This Row],[מספר סטודנטים בתואר 1]]-טבלה14[[#This Row],[נשים תואר 1]])/טבלה14[[#This Row],[מספר סטודנטים בתואר 1]]),"")</f>
        <v/>
      </c>
      <c r="P195" s="11" t="str">
        <f>IFERROR(טבלה14[[#This Row],[נשים תואר 1]]/טבלה14[[#This Row],[מספר סטודנטים בתואר 1]],"")</f>
        <v/>
      </c>
      <c r="Q19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9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95" s="13">
        <f>SUMIFS(T:T,D:D,"2007/08",B:B,B195)-טבלה14[[#This Row],[דירוג]]</f>
        <v>-38</v>
      </c>
      <c r="T195" s="9">
        <v>195</v>
      </c>
    </row>
    <row r="196" spans="2:20" s="6" customFormat="1" ht="13.8" hidden="1" x14ac:dyDescent="0.3">
      <c r="B196" s="7" t="s">
        <v>173</v>
      </c>
      <c r="C196" s="8" t="s">
        <v>69</v>
      </c>
      <c r="D196" s="10" t="s">
        <v>29</v>
      </c>
      <c r="E196" s="10"/>
      <c r="F196" s="10"/>
      <c r="G196" s="10">
        <v>34</v>
      </c>
      <c r="H196" s="10">
        <v>8</v>
      </c>
      <c r="I196" s="10">
        <v>11</v>
      </c>
      <c r="J196" s="10">
        <v>5</v>
      </c>
      <c r="K196" s="9"/>
      <c r="L196" s="9"/>
      <c r="M196" s="9" t="str">
        <f>IF(טבלה14[[#This Row],[מספר סטודנטים בתואר 1]]&gt;500,"yes","no")</f>
        <v>no</v>
      </c>
      <c r="N196" s="12">
        <f>טבלה14[[#This Row],[מספר סטודנטים בתואר 1]]/SUBTOTAL(109,טבלה14[מספר סטודנטים בתואר 1])</f>
        <v>0</v>
      </c>
      <c r="O196" s="11" t="str">
        <f>IFERROR(((טבלה14[[#This Row],[מספר סטודנטים בתואר 1]]-טבלה14[[#This Row],[נשים תואר 1]])/טבלה14[[#This Row],[מספר סטודנטים בתואר 1]]),"")</f>
        <v/>
      </c>
      <c r="P196" s="11" t="str">
        <f>IFERROR(טבלה14[[#This Row],[נשים תואר 1]]/טבלה14[[#This Row],[מספר סטודנטים בתואר 1]],"")</f>
        <v/>
      </c>
      <c r="Q19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9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96" s="13">
        <f>SUMIFS(T:T,D:D,"2007/08",B:B,B196)-טבלה14[[#This Row],[דירוג]]</f>
        <v>-196</v>
      </c>
      <c r="T196" s="9">
        <v>196</v>
      </c>
    </row>
    <row r="197" spans="2:20" s="6" customFormat="1" ht="13.8" hidden="1" x14ac:dyDescent="0.3">
      <c r="B197" s="7" t="s">
        <v>174</v>
      </c>
      <c r="C197" s="8" t="s">
        <v>39</v>
      </c>
      <c r="D197" s="9" t="s">
        <v>29</v>
      </c>
      <c r="E197" s="10"/>
      <c r="F197" s="10"/>
      <c r="G197" s="10">
        <v>153</v>
      </c>
      <c r="H197" s="10">
        <v>115</v>
      </c>
      <c r="I197" s="10"/>
      <c r="J197" s="10" t="s">
        <v>21</v>
      </c>
      <c r="K197" s="9"/>
      <c r="L197" s="9"/>
      <c r="M197" s="9" t="str">
        <f>IF(טבלה14[[#This Row],[מספר סטודנטים בתואר 1]]&gt;500,"yes","no")</f>
        <v>no</v>
      </c>
      <c r="N197" s="12">
        <f>טבלה14[[#This Row],[מספר סטודנטים בתואר 1]]/SUBTOTAL(109,טבלה14[מספר סטודנטים בתואר 1])</f>
        <v>0</v>
      </c>
      <c r="O197" s="11" t="str">
        <f>IFERROR(((טבלה14[[#This Row],[מספר סטודנטים בתואר 1]]-טבלה14[[#This Row],[נשים תואר 1]])/טבלה14[[#This Row],[מספר סטודנטים בתואר 1]]),"")</f>
        <v/>
      </c>
      <c r="P197" s="11" t="str">
        <f>IFERROR(טבלה14[[#This Row],[נשים תואר 1]]/טבלה14[[#This Row],[מספר סטודנטים בתואר 1]],"")</f>
        <v/>
      </c>
      <c r="Q19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9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97" s="13">
        <f>SUMIFS(T:T,D:D,"2007/08",B:B,B197)-טבלה14[[#This Row],[דירוג]]</f>
        <v>-204</v>
      </c>
      <c r="T197" s="9">
        <v>204</v>
      </c>
    </row>
    <row r="198" spans="2:20" s="6" customFormat="1" ht="13.8" hidden="1" x14ac:dyDescent="0.3">
      <c r="B198" s="7" t="s">
        <v>175</v>
      </c>
      <c r="C198" s="8" t="s">
        <v>48</v>
      </c>
      <c r="D198" s="10" t="s">
        <v>29</v>
      </c>
      <c r="E198" s="10"/>
      <c r="F198" s="10"/>
      <c r="G198" s="10">
        <v>22</v>
      </c>
      <c r="H198" s="10">
        <v>7</v>
      </c>
      <c r="I198" s="10">
        <v>6</v>
      </c>
      <c r="J198" s="10"/>
      <c r="K198" s="9"/>
      <c r="L198" s="9"/>
      <c r="M198" s="9" t="str">
        <f>IF(טבלה14[[#This Row],[מספר סטודנטים בתואר 1]]&gt;500,"yes","no")</f>
        <v>no</v>
      </c>
      <c r="N198" s="12">
        <f>טבלה14[[#This Row],[מספר סטודנטים בתואר 1]]/SUBTOTAL(109,טבלה14[מספר סטודנטים בתואר 1])</f>
        <v>0</v>
      </c>
      <c r="O198" s="11" t="str">
        <f>IFERROR(((טבלה14[[#This Row],[מספר סטודנטים בתואר 1]]-טבלה14[[#This Row],[נשים תואר 1]])/טבלה14[[#This Row],[מספר סטודנטים בתואר 1]]),"")</f>
        <v/>
      </c>
      <c r="P198" s="11" t="str">
        <f>IFERROR(טבלה14[[#This Row],[נשים תואר 1]]/טבלה14[[#This Row],[מספר סטודנטים בתואר 1]],"")</f>
        <v/>
      </c>
      <c r="Q19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9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98" s="13">
        <f>SUMIFS(T:T,D:D,"2007/08",B:B,B198)-טבלה14[[#This Row],[דירוג]]</f>
        <v>-13</v>
      </c>
      <c r="T198" s="9">
        <v>150</v>
      </c>
    </row>
    <row r="199" spans="2:20" s="6" customFormat="1" ht="13.8" hidden="1" x14ac:dyDescent="0.3">
      <c r="B199" s="7" t="s">
        <v>176</v>
      </c>
      <c r="C199" s="8" t="s">
        <v>48</v>
      </c>
      <c r="D199" s="9" t="s">
        <v>29</v>
      </c>
      <c r="E199" s="10"/>
      <c r="F199" s="10"/>
      <c r="G199" s="10">
        <v>136</v>
      </c>
      <c r="H199" s="10">
        <v>86</v>
      </c>
      <c r="I199" s="10">
        <v>327</v>
      </c>
      <c r="J199" s="10">
        <v>209</v>
      </c>
      <c r="K199" s="9"/>
      <c r="L199" s="9"/>
      <c r="M199" s="9" t="str">
        <f>IF(טבלה14[[#This Row],[מספר סטודנטים בתואר 1]]&gt;500,"yes","no")</f>
        <v>no</v>
      </c>
      <c r="N199" s="12">
        <f>טבלה14[[#This Row],[מספר סטודנטים בתואר 1]]/SUBTOTAL(109,טבלה14[מספר סטודנטים בתואר 1])</f>
        <v>0</v>
      </c>
      <c r="O199" s="11" t="str">
        <f>IFERROR(((טבלה14[[#This Row],[מספר סטודנטים בתואר 1]]-טבלה14[[#This Row],[נשים תואר 1]])/טבלה14[[#This Row],[מספר סטודנטים בתואר 1]]),"")</f>
        <v/>
      </c>
      <c r="P199" s="11" t="str">
        <f>IFERROR(טבלה14[[#This Row],[נשים תואר 1]]/טבלה14[[#This Row],[מספר סטודנטים בתואר 1]],"")</f>
        <v/>
      </c>
      <c r="Q19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9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99" s="13">
        <f>SUMIFS(T:T,D:D,"2007/08",B:B,B199)-טבלה14[[#This Row],[דירוג]]</f>
        <v>-13</v>
      </c>
      <c r="T199" s="9">
        <v>151</v>
      </c>
    </row>
    <row r="200" spans="2:20" s="6" customFormat="1" ht="13.8" hidden="1" x14ac:dyDescent="0.3">
      <c r="B200" s="7" t="s">
        <v>177</v>
      </c>
      <c r="C200" s="8" t="s">
        <v>16</v>
      </c>
      <c r="D200" s="10" t="s">
        <v>29</v>
      </c>
      <c r="E200" s="10"/>
      <c r="F200" s="10"/>
      <c r="G200" s="10">
        <v>347</v>
      </c>
      <c r="H200" s="10">
        <v>223</v>
      </c>
      <c r="I200" s="10"/>
      <c r="J200" s="10" t="s">
        <v>21</v>
      </c>
      <c r="K200" s="9"/>
      <c r="L200" s="9"/>
      <c r="M200" s="9" t="str">
        <f>IF(טבלה14[[#This Row],[מספר סטודנטים בתואר 1]]&gt;500,"yes","no")</f>
        <v>no</v>
      </c>
      <c r="N200" s="12">
        <f>טבלה14[[#This Row],[מספר סטודנטים בתואר 1]]/SUBTOTAL(109,טבלה14[מספר סטודנטים בתואר 1])</f>
        <v>0</v>
      </c>
      <c r="O200" s="11" t="str">
        <f>IFERROR(((טבלה14[[#This Row],[מספר סטודנטים בתואר 1]]-טבלה14[[#This Row],[נשים תואר 1]])/טבלה14[[#This Row],[מספר סטודנטים בתואר 1]]),"")</f>
        <v/>
      </c>
      <c r="P200" s="11" t="str">
        <f>IFERROR(טבלה14[[#This Row],[נשים תואר 1]]/טבלה14[[#This Row],[מספר סטודנטים בתואר 1]],"")</f>
        <v/>
      </c>
      <c r="Q20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0" s="13">
        <f>SUMIFS(T:T,D:D,"2007/08",B:B,B200)-טבלה14[[#This Row],[דירוג]]</f>
        <v>-183</v>
      </c>
      <c r="T200" s="9">
        <v>183</v>
      </c>
    </row>
    <row r="201" spans="2:20" s="6" customFormat="1" ht="13.8" hidden="1" x14ac:dyDescent="0.3">
      <c r="B201" s="7" t="s">
        <v>178</v>
      </c>
      <c r="C201" s="8" t="s">
        <v>69</v>
      </c>
      <c r="D201" s="9" t="s">
        <v>29</v>
      </c>
      <c r="E201" s="10"/>
      <c r="F201" s="10"/>
      <c r="G201" s="10">
        <v>563</v>
      </c>
      <c r="H201" s="10">
        <v>350</v>
      </c>
      <c r="I201" s="10">
        <v>26</v>
      </c>
      <c r="J201" s="10">
        <v>13</v>
      </c>
      <c r="K201" s="9"/>
      <c r="L201" s="9"/>
      <c r="M201" s="9" t="str">
        <f>IF(טבלה14[[#This Row],[מספר סטודנטים בתואר 1]]&gt;500,"yes","no")</f>
        <v>no</v>
      </c>
      <c r="N201" s="12">
        <f>טבלה14[[#This Row],[מספר סטודנטים בתואר 1]]/SUBTOTAL(109,טבלה14[מספר סטודנטים בתואר 1])</f>
        <v>0</v>
      </c>
      <c r="O201" s="11" t="str">
        <f>IFERROR(((טבלה14[[#This Row],[מספר סטודנטים בתואר 1]]-טבלה14[[#This Row],[נשים תואר 1]])/טבלה14[[#This Row],[מספר סטודנטים בתואר 1]]),"")</f>
        <v/>
      </c>
      <c r="P201" s="11" t="str">
        <f>IFERROR(טבלה14[[#This Row],[נשים תואר 1]]/טבלה14[[#This Row],[מספר סטודנטים בתואר 1]],"")</f>
        <v/>
      </c>
      <c r="Q20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1" s="13">
        <f>SUMIFS(T:T,D:D,"2007/08",B:B,B201)-טבלה14[[#This Row],[דירוג]]</f>
        <v>-36</v>
      </c>
      <c r="T201" s="9">
        <v>197</v>
      </c>
    </row>
    <row r="202" spans="2:20" s="6" customFormat="1" ht="13.8" hidden="1" x14ac:dyDescent="0.3">
      <c r="B202" s="7" t="s">
        <v>179</v>
      </c>
      <c r="C202" s="8" t="s">
        <v>48</v>
      </c>
      <c r="D202" s="10" t="s">
        <v>29</v>
      </c>
      <c r="E202" s="10"/>
      <c r="F202" s="10"/>
      <c r="G202" s="10">
        <v>20</v>
      </c>
      <c r="H202" s="10">
        <v>15</v>
      </c>
      <c r="I202" s="10">
        <v>54</v>
      </c>
      <c r="J202" s="10">
        <v>33</v>
      </c>
      <c r="K202" s="9"/>
      <c r="L202" s="9"/>
      <c r="M202" s="9" t="str">
        <f>IF(טבלה14[[#This Row],[מספר סטודנטים בתואר 1]]&gt;500,"yes","no")</f>
        <v>no</v>
      </c>
      <c r="N202" s="12">
        <f>טבלה14[[#This Row],[מספר סטודנטים בתואר 1]]/SUBTOTAL(109,טבלה14[מספר סטודנטים בתואר 1])</f>
        <v>0</v>
      </c>
      <c r="O202" s="11" t="str">
        <f>IFERROR(((טבלה14[[#This Row],[מספר סטודנטים בתואר 1]]-טבלה14[[#This Row],[נשים תואר 1]])/טבלה14[[#This Row],[מספר סטודנטים בתואר 1]]),"")</f>
        <v/>
      </c>
      <c r="P202" s="11" t="str">
        <f>IFERROR(טבלה14[[#This Row],[נשים תואר 1]]/טבלה14[[#This Row],[מספר סטודנטים בתואר 1]],"")</f>
        <v/>
      </c>
      <c r="Q20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2" s="13">
        <f>SUMIFS(T:T,D:D,"2007/08",B:B,B202)-טבלה14[[#This Row],[דירוג]]</f>
        <v>-13</v>
      </c>
      <c r="T202" s="9">
        <v>152</v>
      </c>
    </row>
    <row r="203" spans="2:20" s="6" customFormat="1" ht="13.8" hidden="1" x14ac:dyDescent="0.3">
      <c r="B203" s="7" t="s">
        <v>180</v>
      </c>
      <c r="C203" s="8" t="s">
        <v>69</v>
      </c>
      <c r="D203" s="9" t="s">
        <v>29</v>
      </c>
      <c r="E203" s="10"/>
      <c r="F203" s="10"/>
      <c r="G203" s="10">
        <v>12</v>
      </c>
      <c r="H203" s="10">
        <v>7</v>
      </c>
      <c r="I203" s="10">
        <v>4</v>
      </c>
      <c r="J203" s="10"/>
      <c r="K203" s="9"/>
      <c r="L203" s="9"/>
      <c r="M203" s="9" t="str">
        <f>IF(טבלה14[[#This Row],[מספר סטודנטים בתואר 1]]&gt;500,"yes","no")</f>
        <v>no</v>
      </c>
      <c r="N203" s="12">
        <f>טבלה14[[#This Row],[מספר סטודנטים בתואר 1]]/SUBTOTAL(109,טבלה14[מספר סטודנטים בתואר 1])</f>
        <v>0</v>
      </c>
      <c r="O203" s="11" t="str">
        <f>IFERROR(((טבלה14[[#This Row],[מספר סטודנטים בתואר 1]]-טבלה14[[#This Row],[נשים תואר 1]])/טבלה14[[#This Row],[מספר סטודנטים בתואר 1]]),"")</f>
        <v/>
      </c>
      <c r="P203" s="11" t="str">
        <f>IFERROR(טבלה14[[#This Row],[נשים תואר 1]]/טבלה14[[#This Row],[מספר סטודנטים בתואר 1]],"")</f>
        <v/>
      </c>
      <c r="Q20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3" s="13">
        <f>SUMIFS(T:T,D:D,"2007/08",B:B,B203)-טבלה14[[#This Row],[דירוג]]</f>
        <v>-198</v>
      </c>
      <c r="T203" s="9">
        <v>198</v>
      </c>
    </row>
    <row r="204" spans="2:20" s="6" customFormat="1" ht="13.8" hidden="1" x14ac:dyDescent="0.3">
      <c r="B204" s="7" t="s">
        <v>181</v>
      </c>
      <c r="C204" s="8" t="s">
        <v>34</v>
      </c>
      <c r="D204" s="10" t="s">
        <v>29</v>
      </c>
      <c r="E204" s="10"/>
      <c r="F204" s="10"/>
      <c r="G204" s="10">
        <v>29</v>
      </c>
      <c r="H204" s="10">
        <v>7</v>
      </c>
      <c r="I204" s="10"/>
      <c r="J204" s="10" t="s">
        <v>21</v>
      </c>
      <c r="K204" s="9"/>
      <c r="L204" s="9"/>
      <c r="M204" s="9" t="str">
        <f>IF(טבלה14[[#This Row],[מספר סטודנטים בתואר 1]]&gt;500,"yes","no")</f>
        <v>no</v>
      </c>
      <c r="N204" s="12">
        <f>טבלה14[[#This Row],[מספר סטודנטים בתואר 1]]/SUBTOTAL(109,טבלה14[מספר סטודנטים בתואר 1])</f>
        <v>0</v>
      </c>
      <c r="O204" s="11" t="str">
        <f>IFERROR(((טבלה14[[#This Row],[מספר סטודנטים בתואר 1]]-טבלה14[[#This Row],[נשים תואר 1]])/טבלה14[[#This Row],[מספר סטודנטים בתואר 1]]),"")</f>
        <v/>
      </c>
      <c r="P204" s="11" t="str">
        <f>IFERROR(טבלה14[[#This Row],[נשים תואר 1]]/טבלה14[[#This Row],[מספר סטודנטים בתואר 1]],"")</f>
        <v/>
      </c>
      <c r="Q20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4" s="13">
        <f>SUMIFS(T:T,D:D,"2007/08",B:B,B204)-טבלה14[[#This Row],[דירוג]]</f>
        <v>-170</v>
      </c>
      <c r="T204" s="9">
        <v>170</v>
      </c>
    </row>
    <row r="205" spans="2:20" s="6" customFormat="1" ht="13.8" hidden="1" x14ac:dyDescent="0.3">
      <c r="B205" s="7" t="s">
        <v>182</v>
      </c>
      <c r="C205" s="8" t="s">
        <v>69</v>
      </c>
      <c r="D205" s="9" t="s">
        <v>29</v>
      </c>
      <c r="E205" s="10"/>
      <c r="F205" s="10"/>
      <c r="G205" s="10">
        <v>69</v>
      </c>
      <c r="H205" s="10">
        <v>40</v>
      </c>
      <c r="I205" s="10">
        <v>33</v>
      </c>
      <c r="J205" s="10">
        <v>16</v>
      </c>
      <c r="K205" s="9"/>
      <c r="L205" s="9"/>
      <c r="M205" s="9" t="str">
        <f>IF(טבלה14[[#This Row],[מספר סטודנטים בתואר 1]]&gt;500,"yes","no")</f>
        <v>no</v>
      </c>
      <c r="N205" s="12">
        <f>טבלה14[[#This Row],[מספר סטודנטים בתואר 1]]/SUBTOTAL(109,טבלה14[מספר סטודנטים בתואר 1])</f>
        <v>0</v>
      </c>
      <c r="O205" s="11" t="str">
        <f>IFERROR(((טבלה14[[#This Row],[מספר סטודנטים בתואר 1]]-טבלה14[[#This Row],[נשים תואר 1]])/טבלה14[[#This Row],[מספר סטודנטים בתואר 1]]),"")</f>
        <v/>
      </c>
      <c r="P205" s="11" t="str">
        <f>IFERROR(טבלה14[[#This Row],[נשים תואר 1]]/טבלה14[[#This Row],[מספר סטודנטים בתואר 1]],"")</f>
        <v/>
      </c>
      <c r="Q20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5" s="13">
        <f>SUMIFS(T:T,D:D,"2007/08",B:B,B205)-טבלה14[[#This Row],[דירוג]]</f>
        <v>-36</v>
      </c>
      <c r="T205" s="9">
        <v>199</v>
      </c>
    </row>
    <row r="206" spans="2:20" s="6" customFormat="1" ht="13.8" hidden="1" x14ac:dyDescent="0.3">
      <c r="B206" s="7" t="s">
        <v>183</v>
      </c>
      <c r="C206" s="8" t="s">
        <v>69</v>
      </c>
      <c r="D206" s="10" t="s">
        <v>29</v>
      </c>
      <c r="E206" s="10"/>
      <c r="F206" s="10"/>
      <c r="G206" s="10">
        <v>54</v>
      </c>
      <c r="H206" s="10">
        <v>8</v>
      </c>
      <c r="I206" s="10"/>
      <c r="J206" s="10" t="s">
        <v>21</v>
      </c>
      <c r="K206" s="9"/>
      <c r="L206" s="9"/>
      <c r="M206" s="9" t="str">
        <f>IF(טבלה14[[#This Row],[מספר סטודנטים בתואר 1]]&gt;500,"yes","no")</f>
        <v>no</v>
      </c>
      <c r="N206" s="12">
        <f>טבלה14[[#This Row],[מספר סטודנטים בתואר 1]]/SUBTOTAL(109,טבלה14[מספר סטודנטים בתואר 1])</f>
        <v>0</v>
      </c>
      <c r="O206" s="11" t="str">
        <f>IFERROR(((טבלה14[[#This Row],[מספר סטודנטים בתואר 1]]-טבלה14[[#This Row],[נשים תואר 1]])/טבלה14[[#This Row],[מספר סטודנטים בתואר 1]]),"")</f>
        <v/>
      </c>
      <c r="P206" s="11" t="str">
        <f>IFERROR(טבלה14[[#This Row],[נשים תואר 1]]/טבלה14[[#This Row],[מספר סטודנטים בתואר 1]],"")</f>
        <v/>
      </c>
      <c r="Q20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6" s="13">
        <f>SUMIFS(T:T,D:D,"2007/08",B:B,B206)-טבלה14[[#This Row],[דירוג]]</f>
        <v>-200</v>
      </c>
      <c r="T206" s="9">
        <v>200</v>
      </c>
    </row>
    <row r="207" spans="2:20" s="6" customFormat="1" ht="13.8" hidden="1" x14ac:dyDescent="0.3">
      <c r="B207" s="7" t="s">
        <v>184</v>
      </c>
      <c r="C207" s="8" t="s">
        <v>45</v>
      </c>
      <c r="D207" s="9" t="s">
        <v>29</v>
      </c>
      <c r="E207" s="10"/>
      <c r="F207" s="10"/>
      <c r="G207" s="10">
        <v>15</v>
      </c>
      <c r="H207" s="10">
        <v>10</v>
      </c>
      <c r="I207" s="10">
        <v>33</v>
      </c>
      <c r="J207" s="10">
        <v>13</v>
      </c>
      <c r="K207" s="9"/>
      <c r="L207" s="9"/>
      <c r="M207" s="9" t="str">
        <f>IF(טבלה14[[#This Row],[מספר סטודנטים בתואר 1]]&gt;500,"yes","no")</f>
        <v>no</v>
      </c>
      <c r="N207" s="12">
        <f>טבלה14[[#This Row],[מספר סטודנטים בתואר 1]]/SUBTOTAL(109,טבלה14[מספר סטודנטים בתואר 1])</f>
        <v>0</v>
      </c>
      <c r="O207" s="11" t="str">
        <f>IFERROR(((טבלה14[[#This Row],[מספר סטודנטים בתואר 1]]-טבלה14[[#This Row],[נשים תואר 1]])/טבלה14[[#This Row],[מספר סטודנטים בתואר 1]]),"")</f>
        <v/>
      </c>
      <c r="P207" s="11" t="str">
        <f>IFERROR(טבלה14[[#This Row],[נשים תואר 1]]/טבלה14[[#This Row],[מספר סטודנטים בתואר 1]],"")</f>
        <v/>
      </c>
      <c r="Q20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7" s="13">
        <f>SUMIFS(T:T,D:D,"2007/08",B:B,B207)-טבלה14[[#This Row],[דירוג]]</f>
        <v>-16</v>
      </c>
      <c r="T207" s="9">
        <v>158</v>
      </c>
    </row>
    <row r="208" spans="2:20" s="6" customFormat="1" ht="13.8" hidden="1" x14ac:dyDescent="0.3">
      <c r="B208" s="7" t="s">
        <v>185</v>
      </c>
      <c r="C208" s="8" t="s">
        <v>34</v>
      </c>
      <c r="D208" s="10" t="s">
        <v>29</v>
      </c>
      <c r="E208" s="10"/>
      <c r="F208" s="10"/>
      <c r="G208" s="10">
        <v>39</v>
      </c>
      <c r="H208" s="10">
        <v>29</v>
      </c>
      <c r="I208" s="10">
        <v>9</v>
      </c>
      <c r="J208" s="10">
        <v>5</v>
      </c>
      <c r="K208" s="9"/>
      <c r="L208" s="9"/>
      <c r="M208" s="9" t="str">
        <f>IF(טבלה14[[#This Row],[מספר סטודנטים בתואר 1]]&gt;500,"yes","no")</f>
        <v>no</v>
      </c>
      <c r="N208" s="12">
        <f>טבלה14[[#This Row],[מספר סטודנטים בתואר 1]]/SUBTOTAL(109,טבלה14[מספר סטודנטים בתואר 1])</f>
        <v>0</v>
      </c>
      <c r="O208" s="11" t="str">
        <f>IFERROR(((טבלה14[[#This Row],[מספר סטודנטים בתואר 1]]-טבלה14[[#This Row],[נשים תואר 1]])/טבלה14[[#This Row],[מספר סטודנטים בתואר 1]]),"")</f>
        <v/>
      </c>
      <c r="P208" s="11" t="str">
        <f>IFERROR(טבלה14[[#This Row],[נשים תואר 1]]/טבלה14[[#This Row],[מספר סטודנטים בתואר 1]],"")</f>
        <v/>
      </c>
      <c r="Q20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8" s="13">
        <f>SUMIFS(T:T,D:D,"2007/08",B:B,B208)-טבלה14[[#This Row],[דירוג]]</f>
        <v>-24</v>
      </c>
      <c r="T208" s="9">
        <v>171</v>
      </c>
    </row>
    <row r="209" spans="2:20" s="6" customFormat="1" ht="13.8" hidden="1" x14ac:dyDescent="0.3">
      <c r="B209" s="7" t="s">
        <v>186</v>
      </c>
      <c r="C209" s="8" t="s">
        <v>39</v>
      </c>
      <c r="D209" s="9" t="s">
        <v>29</v>
      </c>
      <c r="E209" s="10"/>
      <c r="F209" s="10"/>
      <c r="G209" s="10">
        <v>8</v>
      </c>
      <c r="H209" s="10">
        <v>5</v>
      </c>
      <c r="I209" s="10">
        <v>5</v>
      </c>
      <c r="J209" s="10">
        <v>4</v>
      </c>
      <c r="K209" s="9"/>
      <c r="L209" s="9"/>
      <c r="M209" s="9" t="str">
        <f>IF(טבלה14[[#This Row],[מספר סטודנטים בתואר 1]]&gt;500,"yes","no")</f>
        <v>no</v>
      </c>
      <c r="N209" s="12">
        <f>טבלה14[[#This Row],[מספר סטודנטים בתואר 1]]/SUBTOTAL(109,טבלה14[מספר סטודנטים בתואר 1])</f>
        <v>0</v>
      </c>
      <c r="O209" s="11" t="str">
        <f>IFERROR(((טבלה14[[#This Row],[מספר סטודנטים בתואר 1]]-טבלה14[[#This Row],[נשים תואר 1]])/טבלה14[[#This Row],[מספר סטודנטים בתואר 1]]),"")</f>
        <v/>
      </c>
      <c r="P209" s="11" t="str">
        <f>IFERROR(טבלה14[[#This Row],[נשים תואר 1]]/טבלה14[[#This Row],[מספר סטודנטים בתואר 1]],"")</f>
        <v/>
      </c>
      <c r="Q20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9" s="13">
        <f>SUMIFS(T:T,D:D,"2007/08",B:B,B209)-טבלה14[[#This Row],[דירוג]]</f>
        <v>-205</v>
      </c>
      <c r="T209" s="9">
        <v>205</v>
      </c>
    </row>
    <row r="210" spans="2:20" s="6" customFormat="1" ht="13.8" hidden="1" x14ac:dyDescent="0.3">
      <c r="B210" s="7" t="s">
        <v>187</v>
      </c>
      <c r="C210" s="8" t="s">
        <v>48</v>
      </c>
      <c r="D210" s="10" t="s">
        <v>29</v>
      </c>
      <c r="E210" s="10"/>
      <c r="F210" s="10"/>
      <c r="G210" s="10">
        <v>33</v>
      </c>
      <c r="H210" s="10">
        <v>17</v>
      </c>
      <c r="I210" s="10">
        <v>21</v>
      </c>
      <c r="J210" s="10">
        <v>10</v>
      </c>
      <c r="K210" s="9"/>
      <c r="L210" s="9"/>
      <c r="M210" s="9" t="str">
        <f>IF(טבלה14[[#This Row],[מספר סטודנטים בתואר 1]]&gt;500,"yes","no")</f>
        <v>no</v>
      </c>
      <c r="N210" s="12">
        <f>טבלה14[[#This Row],[מספר סטודנטים בתואר 1]]/SUBTOTAL(109,טבלה14[מספר סטודנטים בתואר 1])</f>
        <v>0</v>
      </c>
      <c r="O210" s="11" t="str">
        <f>IFERROR(((טבלה14[[#This Row],[מספר סטודנטים בתואר 1]]-טבלה14[[#This Row],[נשים תואר 1]])/טבלה14[[#This Row],[מספר סטודנטים בתואר 1]]),"")</f>
        <v/>
      </c>
      <c r="P210" s="11" t="str">
        <f>IFERROR(טבלה14[[#This Row],[נשים תואר 1]]/טבלה14[[#This Row],[מספר סטודנטים בתואר 1]],"")</f>
        <v/>
      </c>
      <c r="Q21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1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10" s="13">
        <f>SUMIFS(T:T,D:D,"2007/08",B:B,B210)-טבלה14[[#This Row],[דירוג]]</f>
        <v>-13</v>
      </c>
      <c r="T210" s="9">
        <v>153</v>
      </c>
    </row>
    <row r="211" spans="2:20" s="6" customFormat="1" ht="13.8" hidden="1" x14ac:dyDescent="0.3">
      <c r="B211" s="7" t="s">
        <v>188</v>
      </c>
      <c r="C211" s="8" t="s">
        <v>45</v>
      </c>
      <c r="D211" s="9" t="s">
        <v>29</v>
      </c>
      <c r="E211" s="10"/>
      <c r="F211" s="10"/>
      <c r="G211" s="10">
        <v>19</v>
      </c>
      <c r="H211" s="10">
        <v>3</v>
      </c>
      <c r="I211" s="10">
        <v>38</v>
      </c>
      <c r="J211" s="10">
        <v>3</v>
      </c>
      <c r="K211" s="9"/>
      <c r="L211" s="9"/>
      <c r="M211" s="9" t="str">
        <f>IF(טבלה14[[#This Row],[מספר סטודנטים בתואר 1]]&gt;500,"yes","no")</f>
        <v>no</v>
      </c>
      <c r="N211" s="12">
        <f>טבלה14[[#This Row],[מספר סטודנטים בתואר 1]]/SUBTOTAL(109,טבלה14[מספר סטודנטים בתואר 1])</f>
        <v>0</v>
      </c>
      <c r="O211" s="11" t="str">
        <f>IFERROR(((טבלה14[[#This Row],[מספר סטודנטים בתואר 1]]-טבלה14[[#This Row],[נשים תואר 1]])/טבלה14[[#This Row],[מספר סטודנטים בתואר 1]]),"")</f>
        <v/>
      </c>
      <c r="P211" s="11" t="str">
        <f>IFERROR(טבלה14[[#This Row],[נשים תואר 1]]/טבלה14[[#This Row],[מספר סטודנטים בתואר 1]],"")</f>
        <v/>
      </c>
      <c r="Q21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1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11" s="13">
        <f>SUMIFS(T:T,D:D,"2007/08",B:B,B211)-טבלה14[[#This Row],[דירוג]]</f>
        <v>-16</v>
      </c>
      <c r="T211" s="9">
        <v>159</v>
      </c>
    </row>
    <row r="212" spans="2:20" s="6" customFormat="1" ht="13.8" hidden="1" x14ac:dyDescent="0.3">
      <c r="B212" s="7" t="s">
        <v>189</v>
      </c>
      <c r="C212" s="8" t="s">
        <v>25</v>
      </c>
      <c r="D212" s="10" t="s">
        <v>29</v>
      </c>
      <c r="E212" s="10"/>
      <c r="F212" s="10"/>
      <c r="G212" s="10">
        <v>109</v>
      </c>
      <c r="H212" s="10">
        <v>50</v>
      </c>
      <c r="I212" s="10">
        <v>28</v>
      </c>
      <c r="J212" s="10">
        <v>16</v>
      </c>
      <c r="K212" s="9"/>
      <c r="L212" s="9"/>
      <c r="M212" s="9" t="str">
        <f>IF(טבלה14[[#This Row],[מספר סטודנטים בתואר 1]]&gt;500,"yes","no")</f>
        <v>no</v>
      </c>
      <c r="N212" s="12">
        <f>טבלה14[[#This Row],[מספר סטודנטים בתואר 1]]/SUBTOTAL(109,טבלה14[מספר סטודנטים בתואר 1])</f>
        <v>0</v>
      </c>
      <c r="O212" s="11" t="str">
        <f>IFERROR(((טבלה14[[#This Row],[מספר סטודנטים בתואר 1]]-טבלה14[[#This Row],[נשים תואר 1]])/טבלה14[[#This Row],[מספר סטודנטים בתואר 1]]),"")</f>
        <v/>
      </c>
      <c r="P212" s="11" t="str">
        <f>IFERROR(טבלה14[[#This Row],[נשים תואר 1]]/טבלה14[[#This Row],[מספר סטודנטים בתואר 1]],"")</f>
        <v/>
      </c>
      <c r="Q21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1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12" s="13">
        <f>SUMIFS(T:T,D:D,"2007/08",B:B,B212)-טבלה14[[#This Row],[דירוג]]</f>
        <v>-188</v>
      </c>
      <c r="T212" s="9">
        <v>188</v>
      </c>
    </row>
    <row r="213" spans="2:20" s="6" customFormat="1" ht="13.8" hidden="1" x14ac:dyDescent="0.3">
      <c r="B213" s="7" t="s">
        <v>190</v>
      </c>
      <c r="C213" s="8" t="s">
        <v>16</v>
      </c>
      <c r="D213" s="9" t="s">
        <v>29</v>
      </c>
      <c r="E213" s="10"/>
      <c r="F213" s="10"/>
      <c r="G213" s="10">
        <v>83</v>
      </c>
      <c r="H213" s="10">
        <v>67</v>
      </c>
      <c r="I213" s="10"/>
      <c r="J213" s="10" t="s">
        <v>21</v>
      </c>
      <c r="K213" s="9"/>
      <c r="L213" s="9"/>
      <c r="M213" s="9" t="str">
        <f>IF(טבלה14[[#This Row],[מספר סטודנטים בתואר 1]]&gt;500,"yes","no")</f>
        <v>no</v>
      </c>
      <c r="N213" s="12">
        <f>טבלה14[[#This Row],[מספר סטודנטים בתואר 1]]/SUBTOTAL(109,טבלה14[מספר סטודנטים בתואר 1])</f>
        <v>0</v>
      </c>
      <c r="O213" s="11" t="str">
        <f>IFERROR(((טבלה14[[#This Row],[מספר סטודנטים בתואר 1]]-טבלה14[[#This Row],[נשים תואר 1]])/טבלה14[[#This Row],[מספר סטודנטים בתואר 1]]),"")</f>
        <v/>
      </c>
      <c r="P213" s="11" t="str">
        <f>IFERROR(טבלה14[[#This Row],[נשים תואר 1]]/טבלה14[[#This Row],[מספר סטודנטים בתואר 1]],"")</f>
        <v/>
      </c>
      <c r="Q21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1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13" s="13">
        <f>SUMIFS(T:T,D:D,"2007/08",B:B,B213)-טבלה14[[#This Row],[דירוג]]</f>
        <v>-184</v>
      </c>
      <c r="T213" s="9">
        <v>184</v>
      </c>
    </row>
    <row r="214" spans="2:20" s="6" customFormat="1" ht="13.8" hidden="1" x14ac:dyDescent="0.3">
      <c r="B214" s="7" t="s">
        <v>191</v>
      </c>
      <c r="C214" s="8" t="s">
        <v>52</v>
      </c>
      <c r="D214" s="10" t="s">
        <v>29</v>
      </c>
      <c r="E214" s="10"/>
      <c r="F214" s="10"/>
      <c r="G214" s="10">
        <v>157</v>
      </c>
      <c r="H214" s="10">
        <v>125</v>
      </c>
      <c r="I214" s="10"/>
      <c r="J214" s="10" t="s">
        <v>21</v>
      </c>
      <c r="K214" s="9"/>
      <c r="L214" s="9"/>
      <c r="M214" s="9" t="str">
        <f>IF(טבלה14[[#This Row],[מספר סטודנטים בתואר 1]]&gt;500,"yes","no")</f>
        <v>no</v>
      </c>
      <c r="N214" s="12">
        <f>טבלה14[[#This Row],[מספר סטודנטים בתואר 1]]/SUBTOTAL(109,טבלה14[מספר סטודנטים בתואר 1])</f>
        <v>0</v>
      </c>
      <c r="O214" s="11" t="str">
        <f>IFERROR(((טבלה14[[#This Row],[מספר סטודנטים בתואר 1]]-טבלה14[[#This Row],[נשים תואר 1]])/טבלה14[[#This Row],[מספר סטודנטים בתואר 1]]),"")</f>
        <v/>
      </c>
      <c r="P214" s="11" t="str">
        <f>IFERROR(טבלה14[[#This Row],[נשים תואר 1]]/טבלה14[[#This Row],[מספר סטודנטים בתואר 1]],"")</f>
        <v/>
      </c>
      <c r="Q21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1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14" s="13">
        <f>SUMIFS(T:T,D:D,"2007/08",B:B,B214)-טבלה14[[#This Row],[דירוג]]</f>
        <v>-25</v>
      </c>
      <c r="T214" s="9">
        <v>175</v>
      </c>
    </row>
    <row r="215" spans="2:20" s="6" customFormat="1" ht="13.8" hidden="1" x14ac:dyDescent="0.3">
      <c r="B215" s="7" t="s">
        <v>192</v>
      </c>
      <c r="C215" s="8" t="s">
        <v>48</v>
      </c>
      <c r="D215" s="9" t="s">
        <v>29</v>
      </c>
      <c r="E215" s="10"/>
      <c r="F215" s="10"/>
      <c r="G215" s="10">
        <v>239</v>
      </c>
      <c r="H215" s="10">
        <v>166</v>
      </c>
      <c r="I215" s="10"/>
      <c r="J215" s="10" t="s">
        <v>21</v>
      </c>
      <c r="K215" s="9"/>
      <c r="L215" s="9"/>
      <c r="M215" s="9" t="str">
        <f>IF(טבלה14[[#This Row],[מספר סטודנטים בתואר 1]]&gt;500,"yes","no")</f>
        <v>no</v>
      </c>
      <c r="N215" s="12">
        <f>טבלה14[[#This Row],[מספר סטודנטים בתואר 1]]/SUBTOTAL(109,טבלה14[מספר סטודנטים בתואר 1])</f>
        <v>0</v>
      </c>
      <c r="O215" s="11" t="str">
        <f>IFERROR(((טבלה14[[#This Row],[מספר סטודנטים בתואר 1]]-טבלה14[[#This Row],[נשים תואר 1]])/טבלה14[[#This Row],[מספר סטודנטים בתואר 1]]),"")</f>
        <v/>
      </c>
      <c r="P215" s="11" t="str">
        <f>IFERROR(טבלה14[[#This Row],[נשים תואר 1]]/טבלה14[[#This Row],[מספר סטודנטים בתואר 1]],"")</f>
        <v/>
      </c>
      <c r="Q21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1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15" s="13">
        <f>SUMIFS(T:T,D:D,"2007/08",B:B,B215)-טבלה14[[#This Row],[דירוג]]</f>
        <v>-13</v>
      </c>
      <c r="T215" s="9">
        <v>154</v>
      </c>
    </row>
    <row r="216" spans="2:20" s="6" customFormat="1" ht="13.8" hidden="1" x14ac:dyDescent="0.3">
      <c r="B216" s="7" t="s">
        <v>193</v>
      </c>
      <c r="C216" s="8" t="s">
        <v>69</v>
      </c>
      <c r="D216" s="10" t="s">
        <v>29</v>
      </c>
      <c r="E216" s="10"/>
      <c r="F216" s="10"/>
      <c r="G216" s="10">
        <v>58</v>
      </c>
      <c r="H216" s="10">
        <v>17</v>
      </c>
      <c r="I216" s="10"/>
      <c r="J216" s="10" t="s">
        <v>21</v>
      </c>
      <c r="K216" s="9"/>
      <c r="L216" s="9"/>
      <c r="M216" s="9" t="str">
        <f>IF(טבלה14[[#This Row],[מספר סטודנטים בתואר 1]]&gt;500,"yes","no")</f>
        <v>no</v>
      </c>
      <c r="N216" s="12">
        <f>טבלה14[[#This Row],[מספר סטודנטים בתואר 1]]/SUBTOTAL(109,טבלה14[מספר סטודנטים בתואר 1])</f>
        <v>0</v>
      </c>
      <c r="O216" s="11" t="str">
        <f>IFERROR(((טבלה14[[#This Row],[מספר סטודנטים בתואר 1]]-טבלה14[[#This Row],[נשים תואר 1]])/טבלה14[[#This Row],[מספר סטודנטים בתואר 1]]),"")</f>
        <v/>
      </c>
      <c r="P216" s="11" t="str">
        <f>IFERROR(טבלה14[[#This Row],[נשים תואר 1]]/טבלה14[[#This Row],[מספר סטודנטים בתואר 1]],"")</f>
        <v/>
      </c>
      <c r="Q21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1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16" s="13">
        <f>SUMIFS(T:T,D:D,"2007/08",B:B,B216)-טבלה14[[#This Row],[דירוג]]</f>
        <v>-201</v>
      </c>
      <c r="T216" s="9">
        <v>201</v>
      </c>
    </row>
    <row r="217" spans="2:20" s="6" customFormat="1" ht="13.8" hidden="1" x14ac:dyDescent="0.3">
      <c r="B217" s="7" t="s">
        <v>194</v>
      </c>
      <c r="C217" s="8" t="s">
        <v>39</v>
      </c>
      <c r="D217" s="9" t="s">
        <v>29</v>
      </c>
      <c r="E217" s="10"/>
      <c r="F217" s="10"/>
      <c r="G217" s="10">
        <v>25</v>
      </c>
      <c r="H217" s="10">
        <v>21</v>
      </c>
      <c r="I217" s="10"/>
      <c r="J217" s="10" t="s">
        <v>21</v>
      </c>
      <c r="K217" s="9"/>
      <c r="L217" s="9"/>
      <c r="M217" s="9" t="str">
        <f>IF(טבלה14[[#This Row],[מספר סטודנטים בתואר 1]]&gt;500,"yes","no")</f>
        <v>no</v>
      </c>
      <c r="N217" s="12">
        <f>טבלה14[[#This Row],[מספר סטודנטים בתואר 1]]/SUBTOTAL(109,טבלה14[מספר סטודנטים בתואר 1])</f>
        <v>0</v>
      </c>
      <c r="O217" s="11" t="str">
        <f>IFERROR(((טבלה14[[#This Row],[מספר סטודנטים בתואר 1]]-טבלה14[[#This Row],[נשים תואר 1]])/טבלה14[[#This Row],[מספר סטודנטים בתואר 1]]),"")</f>
        <v/>
      </c>
      <c r="P217" s="11" t="str">
        <f>IFERROR(טבלה14[[#This Row],[נשים תואר 1]]/טבלה14[[#This Row],[מספר סטודנטים בתואר 1]],"")</f>
        <v/>
      </c>
      <c r="Q21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1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17" s="13">
        <f>SUMIFS(T:T,D:D,"2007/08",B:B,B217)-טבלה14[[#This Row],[דירוג]]</f>
        <v>-206</v>
      </c>
      <c r="T217" s="9">
        <v>206</v>
      </c>
    </row>
    <row r="218" spans="2:20" s="6" customFormat="1" ht="13.8" hidden="1" x14ac:dyDescent="0.3">
      <c r="B218" s="7" t="s">
        <v>195</v>
      </c>
      <c r="C218" s="8" t="s">
        <v>25</v>
      </c>
      <c r="D218" s="10" t="s">
        <v>29</v>
      </c>
      <c r="E218" s="10"/>
      <c r="F218" s="10"/>
      <c r="G218" s="10">
        <v>38</v>
      </c>
      <c r="H218" s="10">
        <v>21</v>
      </c>
      <c r="I218" s="10">
        <v>30</v>
      </c>
      <c r="J218" s="10">
        <v>12</v>
      </c>
      <c r="K218" s="9"/>
      <c r="L218" s="9"/>
      <c r="M218" s="9" t="str">
        <f>IF(טבלה14[[#This Row],[מספר סטודנטים בתואר 1]]&gt;500,"yes","no")</f>
        <v>no</v>
      </c>
      <c r="N218" s="12">
        <f>טבלה14[[#This Row],[מספר סטודנטים בתואר 1]]/SUBTOTAL(109,טבלה14[מספר סטודנטים בתואר 1])</f>
        <v>0</v>
      </c>
      <c r="O218" s="11" t="str">
        <f>IFERROR(((טבלה14[[#This Row],[מספר סטודנטים בתואר 1]]-טבלה14[[#This Row],[נשים תואר 1]])/טבלה14[[#This Row],[מספר סטודנטים בתואר 1]]),"")</f>
        <v/>
      </c>
      <c r="P218" s="11" t="str">
        <f>IFERROR(טבלה14[[#This Row],[נשים תואר 1]]/טבלה14[[#This Row],[מספר סטודנטים בתואר 1]],"")</f>
        <v/>
      </c>
      <c r="Q21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1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18" s="13">
        <f>SUMIFS(T:T,D:D,"2007/08",B:B,B218)-טבלה14[[#This Row],[דירוג]]</f>
        <v>-189</v>
      </c>
      <c r="T218" s="9">
        <v>189</v>
      </c>
    </row>
    <row r="219" spans="2:20" s="6" customFormat="1" ht="13.8" hidden="1" x14ac:dyDescent="0.3">
      <c r="B219" s="7" t="s">
        <v>196</v>
      </c>
      <c r="C219" s="8" t="s">
        <v>39</v>
      </c>
      <c r="D219" s="9" t="s">
        <v>29</v>
      </c>
      <c r="E219" s="10"/>
      <c r="F219" s="10"/>
      <c r="G219" s="10">
        <v>41</v>
      </c>
      <c r="H219" s="10">
        <v>35</v>
      </c>
      <c r="I219" s="10">
        <v>13</v>
      </c>
      <c r="J219" s="10">
        <v>10</v>
      </c>
      <c r="K219" s="9"/>
      <c r="L219" s="9"/>
      <c r="M219" s="9" t="str">
        <f>IF(טבלה14[[#This Row],[מספר סטודנטים בתואר 1]]&gt;500,"yes","no")</f>
        <v>no</v>
      </c>
      <c r="N219" s="12">
        <f>טבלה14[[#This Row],[מספר סטודנטים בתואר 1]]/SUBTOTAL(109,טבלה14[מספר סטודנטים בתואר 1])</f>
        <v>0</v>
      </c>
      <c r="O219" s="11" t="str">
        <f>IFERROR(((טבלה14[[#This Row],[מספר סטודנטים בתואר 1]]-טבלה14[[#This Row],[נשים תואר 1]])/טבלה14[[#This Row],[מספר סטודנטים בתואר 1]]),"")</f>
        <v/>
      </c>
      <c r="P219" s="11" t="str">
        <f>IFERROR(טבלה14[[#This Row],[נשים תואר 1]]/טבלה14[[#This Row],[מספר סטודנטים בתואר 1]],"")</f>
        <v/>
      </c>
      <c r="Q21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1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19" s="13">
        <f>SUMIFS(T:T,D:D,"2007/08",B:B,B219)-טבלה14[[#This Row],[דירוג]]</f>
        <v>-207</v>
      </c>
      <c r="T219" s="9">
        <v>207</v>
      </c>
    </row>
    <row r="220" spans="2:20" s="6" customFormat="1" ht="13.8" hidden="1" x14ac:dyDescent="0.3">
      <c r="B220" s="7" t="s">
        <v>197</v>
      </c>
      <c r="C220" s="8" t="s">
        <v>52</v>
      </c>
      <c r="D220" s="10" t="s">
        <v>29</v>
      </c>
      <c r="E220" s="10">
        <v>170</v>
      </c>
      <c r="F220" s="10">
        <v>143</v>
      </c>
      <c r="G220" s="10">
        <v>703</v>
      </c>
      <c r="H220" s="10">
        <v>516</v>
      </c>
      <c r="I220" s="10">
        <v>63</v>
      </c>
      <c r="J220" s="10">
        <v>42</v>
      </c>
      <c r="K220" s="9"/>
      <c r="L220" s="9" t="s">
        <v>18</v>
      </c>
      <c r="M220" s="9" t="str">
        <f>IF(טבלה14[[#This Row],[מספר סטודנטים בתואר 1]]&gt;500,"yes","no")</f>
        <v>no</v>
      </c>
      <c r="N220" s="12">
        <f>טבלה14[[#This Row],[מספר סטודנטים בתואר 1]]/SUBTOTAL(109,טבלה14[מספר סטודנטים בתואר 1])</f>
        <v>2.4728351782623242E-3</v>
      </c>
      <c r="O220" s="11">
        <f>IFERROR(((טבלה14[[#This Row],[מספר סטודנטים בתואר 1]]-טבלה14[[#This Row],[נשים תואר 1]])/טבלה14[[#This Row],[מספר סטודנטים בתואר 1]]),"")</f>
        <v>0.1588235294117647</v>
      </c>
      <c r="P220" s="11">
        <f>IFERROR(טבלה14[[#This Row],[נשים תואר 1]]/טבלה14[[#This Row],[מספר סטודנטים בתואר 1]],"")</f>
        <v>0.8411764705882353</v>
      </c>
      <c r="Q22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2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0" s="13">
        <f>SUMIFS(T:T,D:D,"2007/08",B:B,B220)-טבלה14[[#This Row],[דירוג]]</f>
        <v>3</v>
      </c>
      <c r="T220" s="9">
        <v>86</v>
      </c>
    </row>
    <row r="221" spans="2:20" s="6" customFormat="1" ht="13.8" hidden="1" x14ac:dyDescent="0.3">
      <c r="B221" s="7" t="s">
        <v>63</v>
      </c>
      <c r="C221" s="8" t="s">
        <v>16</v>
      </c>
      <c r="D221" s="9" t="s">
        <v>37</v>
      </c>
      <c r="E221" s="10">
        <v>1581</v>
      </c>
      <c r="F221" s="10">
        <v>1306</v>
      </c>
      <c r="G221" s="10">
        <v>591</v>
      </c>
      <c r="H221" s="10">
        <v>488</v>
      </c>
      <c r="I221" s="10">
        <v>177</v>
      </c>
      <c r="J221" s="10">
        <v>123</v>
      </c>
      <c r="K221" s="9"/>
      <c r="L221" s="9" t="s">
        <v>18</v>
      </c>
      <c r="M221" s="9" t="str">
        <f>IF(טבלה14[[#This Row],[מספר סטודנטים בתואר 1]]&gt;500,"yes","no")</f>
        <v>yes</v>
      </c>
      <c r="N221" s="12">
        <f>טבלה14[[#This Row],[מספר סטודנטים בתואר 1]]/SUBTOTAL(109,טבלה14[מספר סטודנטים בתואר 1])</f>
        <v>2.2997367157839614E-2</v>
      </c>
      <c r="O221" s="11">
        <f>IFERROR(((טבלה14[[#This Row],[מספר סטודנטים בתואר 1]]-טבלה14[[#This Row],[נשים תואר 1]])/טבלה14[[#This Row],[מספר סטודנטים בתואר 1]]),"")</f>
        <v>0.1739405439595193</v>
      </c>
      <c r="P221" s="11">
        <f>IFERROR(טבלה14[[#This Row],[נשים תואר 1]]/טבלה14[[#This Row],[מספר סטודנטים בתואר 1]],"")</f>
        <v>0.8260594560404807</v>
      </c>
      <c r="Q22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2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1" s="13">
        <f>SUMIFS(T:T,D:D,"2007/08",B:B,B221)-טבלה14[[#This Row],[דירוג]]</f>
        <v>-7</v>
      </c>
      <c r="T221" s="9">
        <v>18</v>
      </c>
    </row>
    <row r="222" spans="2:20" s="6" customFormat="1" ht="13.8" hidden="1" x14ac:dyDescent="0.3">
      <c r="B222" s="7" t="s">
        <v>60</v>
      </c>
      <c r="C222" s="8" t="s">
        <v>20</v>
      </c>
      <c r="D222" s="9" t="s">
        <v>31</v>
      </c>
      <c r="E222" s="10">
        <v>2409</v>
      </c>
      <c r="F222" s="10">
        <v>1081</v>
      </c>
      <c r="G222" s="10">
        <v>244</v>
      </c>
      <c r="H222" s="10">
        <v>86</v>
      </c>
      <c r="I222" s="10">
        <v>70</v>
      </c>
      <c r="J222" s="10">
        <v>21</v>
      </c>
      <c r="K222" s="9" t="s">
        <v>18</v>
      </c>
      <c r="L222" s="9" t="s">
        <v>18</v>
      </c>
      <c r="M222" s="9" t="str">
        <f>IF(טבלה14[[#This Row],[מספר סטודנטים בתואר 1]]&gt;500,"yes","no")</f>
        <v>yes</v>
      </c>
      <c r="N222" s="12">
        <f>טבלה14[[#This Row],[מספר סטודנטים בתואר 1]]/SUBTOTAL(109,טבלה14[מספר סטודנטים בתואר 1])</f>
        <v>3.5041529084905522E-2</v>
      </c>
      <c r="O222" s="11">
        <f>IFERROR(((טבלה14[[#This Row],[מספר סטודנטים בתואר 1]]-טבלה14[[#This Row],[נשים תואר 1]])/טבלה14[[#This Row],[מספר סטודנטים בתואר 1]]),"")</f>
        <v>0.55126608551266087</v>
      </c>
      <c r="P222" s="11">
        <f>IFERROR(טבלה14[[#This Row],[נשים תואר 1]]/טבלה14[[#This Row],[מספר סטודנטים בתואר 1]],"")</f>
        <v>0.44873391448733913</v>
      </c>
      <c r="Q22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2" s="13">
        <f>SUMIFS(T:T,D:D,"2007/08",B:B,B222)-טבלה14[[#This Row],[דירוג]]</f>
        <v>-7</v>
      </c>
      <c r="T222" s="9">
        <v>10</v>
      </c>
    </row>
    <row r="223" spans="2:20" s="6" customFormat="1" ht="13.8" hidden="1" x14ac:dyDescent="0.3">
      <c r="B223" s="7" t="s">
        <v>60</v>
      </c>
      <c r="C223" s="8" t="s">
        <v>20</v>
      </c>
      <c r="D223" s="9" t="s">
        <v>26</v>
      </c>
      <c r="E223" s="10">
        <v>2381</v>
      </c>
      <c r="F223" s="10">
        <v>1092</v>
      </c>
      <c r="G223" s="10">
        <v>285</v>
      </c>
      <c r="H223" s="10">
        <v>111</v>
      </c>
      <c r="I223" s="10">
        <v>77</v>
      </c>
      <c r="J223" s="10">
        <v>26</v>
      </c>
      <c r="K223" s="9" t="s">
        <v>18</v>
      </c>
      <c r="L223" s="9" t="s">
        <v>18</v>
      </c>
      <c r="M223" s="9" t="str">
        <f>IF(טבלה14[[#This Row],[מספר סטודנטים בתואר 1]]&gt;500,"yes","no")</f>
        <v>yes</v>
      </c>
      <c r="N223" s="12">
        <f>טבלה14[[#This Row],[מספר סטודנטים בתואר 1]]/SUBTOTAL(109,טבלה14[מספר סטודנטים בתואר 1])</f>
        <v>3.4634238584956435E-2</v>
      </c>
      <c r="O223" s="11">
        <f>IFERROR(((טבלה14[[#This Row],[מספר סטודנטים בתואר 1]]-טבלה14[[#This Row],[נשים תואר 1]])/טבלה14[[#This Row],[מספר סטודנטים בתואר 1]]),"")</f>
        <v>0.54136917261654771</v>
      </c>
      <c r="P223" s="11">
        <f>IFERROR(טבלה14[[#This Row],[נשים תואר 1]]/טבלה14[[#This Row],[מספר סטודנטים בתואר 1]],"")</f>
        <v>0.45863082738345234</v>
      </c>
      <c r="Q22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3" s="13">
        <f>SUMIFS(T:T,D:D,"2007/08",B:B,B223)-טבלה14[[#This Row],[דירוג]]</f>
        <v>-7</v>
      </c>
      <c r="T223" s="9">
        <v>10</v>
      </c>
    </row>
    <row r="224" spans="2:20" s="6" customFormat="1" ht="13.8" hidden="1" x14ac:dyDescent="0.3">
      <c r="B224" s="7" t="s">
        <v>46</v>
      </c>
      <c r="C224" s="8" t="s">
        <v>20</v>
      </c>
      <c r="D224" s="9" t="s">
        <v>37</v>
      </c>
      <c r="E224" s="10">
        <v>2614</v>
      </c>
      <c r="F224" s="10">
        <v>1635</v>
      </c>
      <c r="G224" s="10"/>
      <c r="H224" s="10"/>
      <c r="I224" s="10"/>
      <c r="J224" s="10" t="s">
        <v>21</v>
      </c>
      <c r="K224" s="9" t="s">
        <v>18</v>
      </c>
      <c r="L224" s="9" t="s">
        <v>18</v>
      </c>
      <c r="M224" s="9" t="str">
        <f>IF(טבלה14[[#This Row],[מספר סטודנטים בתואר 1]]&gt;500,"yes","no")</f>
        <v>yes</v>
      </c>
      <c r="N224" s="12">
        <f>טבלה14[[#This Row],[מספר סטודנטים בתואר 1]]/SUBTOTAL(109,טבלה14[מספר סטודנטים בתואר 1])</f>
        <v>3.8023477388104208E-2</v>
      </c>
      <c r="O224" s="11">
        <f>IFERROR(((טבלה14[[#This Row],[מספר סטודנטים בתואר 1]]-טבלה14[[#This Row],[נשים תואר 1]])/טבלה14[[#This Row],[מספר סטודנטים בתואר 1]]),"")</f>
        <v>0.37452180566182097</v>
      </c>
      <c r="P224" s="11">
        <f>IFERROR(טבלה14[[#This Row],[נשים תואר 1]]/טבלה14[[#This Row],[מספר סטודנטים בתואר 1]],"")</f>
        <v>0.62547819433817908</v>
      </c>
      <c r="Q22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4" s="13">
        <f>SUMIFS(T:T,D:D,"2007/08",B:B,B224)-טבלה14[[#This Row],[דירוג]]</f>
        <v>-7</v>
      </c>
      <c r="T224" s="9">
        <v>8</v>
      </c>
    </row>
    <row r="225" spans="2:20" s="6" customFormat="1" ht="13.8" hidden="1" x14ac:dyDescent="0.3">
      <c r="B225" s="7" t="s">
        <v>198</v>
      </c>
      <c r="C225" s="8" t="s">
        <v>48</v>
      </c>
      <c r="D225" s="9" t="s">
        <v>29</v>
      </c>
      <c r="E225" s="10">
        <v>166</v>
      </c>
      <c r="F225" s="10">
        <v>69</v>
      </c>
      <c r="G225" s="10">
        <v>39</v>
      </c>
      <c r="H225" s="10">
        <v>24</v>
      </c>
      <c r="I225" s="10">
        <v>49</v>
      </c>
      <c r="J225" s="10">
        <v>20</v>
      </c>
      <c r="K225" s="9"/>
      <c r="L225" s="9" t="s">
        <v>18</v>
      </c>
      <c r="M225" s="9" t="str">
        <f>IF(טבלה14[[#This Row],[מספר סטודנטים בתואר 1]]&gt;500,"yes","no")</f>
        <v>no</v>
      </c>
      <c r="N225" s="12">
        <f>טבלה14[[#This Row],[מספר סטודנטים בתואר 1]]/SUBTOTAL(109,טבלה14[מספר סטודנטים בתואר 1])</f>
        <v>2.4146508211267399E-3</v>
      </c>
      <c r="O225" s="11">
        <f>IFERROR(((טבלה14[[#This Row],[מספר סטודנטים בתואר 1]]-טבלה14[[#This Row],[נשים תואר 1]])/טבלה14[[#This Row],[מספר סטודנטים בתואר 1]]),"")</f>
        <v>0.58433734939759041</v>
      </c>
      <c r="P225" s="11">
        <f>IFERROR(טבלה14[[#This Row],[נשים תואר 1]]/טבלה14[[#This Row],[מספר סטודנטים בתואר 1]],"")</f>
        <v>0.41566265060240964</v>
      </c>
      <c r="Q22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5" s="13">
        <f>SUMIFS(T:T,D:D,"2007/08",B:B,B225)-טבלה14[[#This Row],[דירוג]]</f>
        <v>19</v>
      </c>
      <c r="T225" s="9">
        <v>87</v>
      </c>
    </row>
    <row r="226" spans="2:20" s="6" customFormat="1" ht="13.8" hidden="1" x14ac:dyDescent="0.3">
      <c r="B226" s="7" t="s">
        <v>90</v>
      </c>
      <c r="C226" s="8" t="s">
        <v>56</v>
      </c>
      <c r="D226" s="9" t="s">
        <v>22</v>
      </c>
      <c r="E226" s="10">
        <v>528</v>
      </c>
      <c r="F226" s="10">
        <v>234</v>
      </c>
      <c r="G226" s="10">
        <v>173</v>
      </c>
      <c r="H226" s="10">
        <v>104</v>
      </c>
      <c r="I226" s="10">
        <v>16</v>
      </c>
      <c r="J226" s="10">
        <v>7</v>
      </c>
      <c r="K226" s="9"/>
      <c r="L226" s="9" t="s">
        <v>18</v>
      </c>
      <c r="M226" s="9" t="str">
        <f>IF(טבלה14[[#This Row],[מספר סטודנטים בתואר 1]]&gt;500,"yes","no")</f>
        <v>yes</v>
      </c>
      <c r="N226" s="12">
        <f>טבלה14[[#This Row],[מספר סטודנטים בתואר 1]]/SUBTOTAL(109,טבלה14[מספר סטודנטים בתואר 1])</f>
        <v>7.6803351418971008E-3</v>
      </c>
      <c r="O226" s="11">
        <f>IFERROR(((טבלה14[[#This Row],[מספר סטודנטים בתואר 1]]-טבלה14[[#This Row],[נשים תואר 1]])/טבלה14[[#This Row],[מספר סטודנטים בתואר 1]]),"")</f>
        <v>0.55681818181818177</v>
      </c>
      <c r="P226" s="11">
        <f>IFERROR(טבלה14[[#This Row],[נשים תואר 1]]/טבלה14[[#This Row],[מספר סטודנטים בתואר 1]],"")</f>
        <v>0.44318181818181818</v>
      </c>
      <c r="Q22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6" s="13">
        <f>SUMIFS(T:T,D:D,"2007/08",B:B,B226)-טבלה14[[#This Row],[דירוג]]</f>
        <v>-6</v>
      </c>
      <c r="T226" s="9">
        <v>46</v>
      </c>
    </row>
    <row r="227" spans="2:20" s="6" customFormat="1" ht="13.8" hidden="1" x14ac:dyDescent="0.3">
      <c r="B227" s="7" t="s">
        <v>80</v>
      </c>
      <c r="C227" s="8" t="s">
        <v>34</v>
      </c>
      <c r="D227" s="10" t="s">
        <v>23</v>
      </c>
      <c r="E227" s="10">
        <v>596</v>
      </c>
      <c r="F227" s="10">
        <v>368</v>
      </c>
      <c r="G227" s="10">
        <v>161</v>
      </c>
      <c r="H227" s="10">
        <v>74</v>
      </c>
      <c r="I227" s="10">
        <v>73</v>
      </c>
      <c r="J227" s="10">
        <v>27</v>
      </c>
      <c r="K227" s="9"/>
      <c r="L227" s="9" t="s">
        <v>18</v>
      </c>
      <c r="M227" s="9" t="str">
        <f>IF(טבלה14[[#This Row],[מספר סטודנטים בתואר 1]]&gt;500,"yes","no")</f>
        <v>yes</v>
      </c>
      <c r="N227" s="12">
        <f>טבלה14[[#This Row],[מספר סטודנטים בתואר 1]]/SUBTOTAL(109,טבלה14[מספר סטודנטים בתואר 1])</f>
        <v>8.6694692132020298E-3</v>
      </c>
      <c r="O227" s="11">
        <f>IFERROR(((טבלה14[[#This Row],[מספר סטודנטים בתואר 1]]-טבלה14[[#This Row],[נשים תואר 1]])/טבלה14[[#This Row],[מספר סטודנטים בתואר 1]]),"")</f>
        <v>0.3825503355704698</v>
      </c>
      <c r="P227" s="11">
        <f>IFERROR(טבלה14[[#This Row],[נשים תואר 1]]/טבלה14[[#This Row],[מספר סטודנטים בתואר 1]],"")</f>
        <v>0.6174496644295302</v>
      </c>
      <c r="Q22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7" s="13">
        <f>SUMIFS(T:T,D:D,"2007/08",B:B,B227)-טבלה14[[#This Row],[דירוג]]</f>
        <v>-6</v>
      </c>
      <c r="T227" s="9">
        <v>45</v>
      </c>
    </row>
    <row r="228" spans="2:20" s="6" customFormat="1" ht="13.8" hidden="1" x14ac:dyDescent="0.3">
      <c r="B228" s="7" t="s">
        <v>73</v>
      </c>
      <c r="C228" s="8" t="s">
        <v>16</v>
      </c>
      <c r="D228" s="10" t="s">
        <v>199</v>
      </c>
      <c r="E228" s="10">
        <v>536</v>
      </c>
      <c r="F228" s="10">
        <v>452</v>
      </c>
      <c r="G228" s="10">
        <v>230</v>
      </c>
      <c r="H228" s="10">
        <v>183</v>
      </c>
      <c r="I228" s="10">
        <v>57</v>
      </c>
      <c r="J228" s="10">
        <v>43</v>
      </c>
      <c r="K228" s="9"/>
      <c r="L228" s="9" t="s">
        <v>18</v>
      </c>
      <c r="M228" s="9" t="str">
        <f>IF(טבלה14[[#This Row],[מספר סטודנטים בתואר 1]]&gt;500,"yes","no")</f>
        <v>yes</v>
      </c>
      <c r="N228" s="12">
        <f>טבלה14[[#This Row],[מספר סטודנטים בתואר 1]]/SUBTOTAL(109,טבלה14[מספר סטודנטים בתואר 1])</f>
        <v>7.7967038561682694E-3</v>
      </c>
      <c r="O228" s="11">
        <f>IFERROR(((טבלה14[[#This Row],[מספר סטודנטים בתואר 1]]-טבלה14[[#This Row],[נשים תואר 1]])/טבלה14[[#This Row],[מספר סטודנטים בתואר 1]]),"")</f>
        <v>0.15671641791044777</v>
      </c>
      <c r="P228" s="11">
        <f>IFERROR(טבלה14[[#This Row],[נשים תואר 1]]/טבלה14[[#This Row],[מספר סטודנטים בתואר 1]],"")</f>
        <v>0.84328358208955223</v>
      </c>
      <c r="Q22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2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8" s="13">
        <f>SUMIFS(T:T,D:D,"2007/08",B:B,B228)-טבלה14[[#This Row],[דירוג]]</f>
        <v>-6</v>
      </c>
      <c r="T228" s="9">
        <v>44</v>
      </c>
    </row>
    <row r="229" spans="2:20" s="6" customFormat="1" ht="13.8" hidden="1" x14ac:dyDescent="0.3">
      <c r="B229" s="7" t="s">
        <v>55</v>
      </c>
      <c r="C229" s="8" t="s">
        <v>56</v>
      </c>
      <c r="D229" s="10" t="s">
        <v>26</v>
      </c>
      <c r="E229" s="10">
        <v>601</v>
      </c>
      <c r="F229" s="10">
        <v>552</v>
      </c>
      <c r="G229" s="10">
        <v>193</v>
      </c>
      <c r="H229" s="10">
        <v>167</v>
      </c>
      <c r="I229" s="10">
        <v>75</v>
      </c>
      <c r="J229" s="10">
        <v>61</v>
      </c>
      <c r="K229" s="9"/>
      <c r="L229" s="9" t="s">
        <v>18</v>
      </c>
      <c r="M229" s="9" t="str">
        <f>IF(טבלה14[[#This Row],[מספר סטודנטים בתואר 1]]&gt;500,"yes","no")</f>
        <v>yes</v>
      </c>
      <c r="N229" s="12">
        <f>טבלה14[[#This Row],[מספר סטודנטים בתואר 1]]/SUBTOTAL(109,טבלה14[מספר סטודנטים בתואר 1])</f>
        <v>8.742199659621511E-3</v>
      </c>
      <c r="O229" s="11">
        <f>IFERROR(((טבלה14[[#This Row],[מספר סטודנטים בתואר 1]]-טבלה14[[#This Row],[נשים תואר 1]])/טבלה14[[#This Row],[מספר סטודנטים בתואר 1]]),"")</f>
        <v>8.153078202995008E-2</v>
      </c>
      <c r="P229" s="11">
        <f>IFERROR(טבלה14[[#This Row],[נשים תואר 1]]/טבלה14[[#This Row],[מספר סטודנטים בתואר 1]],"")</f>
        <v>0.91846921797004988</v>
      </c>
      <c r="Q22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2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9" s="13">
        <f>SUMIFS(T:T,D:D,"2007/08",B:B,B229)-טבלה14[[#This Row],[דירוג]]</f>
        <v>-6</v>
      </c>
      <c r="T229" s="9">
        <v>43</v>
      </c>
    </row>
    <row r="230" spans="2:20" s="6" customFormat="1" ht="13.8" hidden="1" x14ac:dyDescent="0.3">
      <c r="B230" s="7" t="s">
        <v>55</v>
      </c>
      <c r="C230" s="8" t="s">
        <v>56</v>
      </c>
      <c r="D230" s="10" t="s">
        <v>37</v>
      </c>
      <c r="E230" s="10">
        <v>617</v>
      </c>
      <c r="F230" s="10">
        <v>564</v>
      </c>
      <c r="G230" s="10">
        <v>202</v>
      </c>
      <c r="H230" s="10">
        <v>178</v>
      </c>
      <c r="I230" s="10">
        <v>68</v>
      </c>
      <c r="J230" s="10">
        <v>56</v>
      </c>
      <c r="K230" s="9"/>
      <c r="L230" s="9" t="s">
        <v>18</v>
      </c>
      <c r="M230" s="9" t="str">
        <f>IF(טבלה14[[#This Row],[מספר סטודנטים בתואר 1]]&gt;500,"yes","no")</f>
        <v>yes</v>
      </c>
      <c r="N230" s="12">
        <f>טבלה14[[#This Row],[מספר סטודנטים בתואר 1]]/SUBTOTAL(109,טבלה14[מספר סטודנטים בתואר 1])</f>
        <v>8.9749370881638466E-3</v>
      </c>
      <c r="O230" s="11">
        <f>IFERROR(((טבלה14[[#This Row],[מספר סטודנטים בתואר 1]]-טבלה14[[#This Row],[נשים תואר 1]])/טבלה14[[#This Row],[מספר סטודנטים בתואר 1]]),"")</f>
        <v>8.5899513776337116E-2</v>
      </c>
      <c r="P230" s="11">
        <f>IFERROR(טבלה14[[#This Row],[נשים תואר 1]]/טבלה14[[#This Row],[מספר סטודנטים בתואר 1]],"")</f>
        <v>0.91410048622366291</v>
      </c>
      <c r="Q23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3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0" s="13">
        <f>SUMIFS(T:T,D:D,"2007/08",B:B,B230)-טבלה14[[#This Row],[דירוג]]</f>
        <v>-6</v>
      </c>
      <c r="T230" s="9">
        <v>43</v>
      </c>
    </row>
    <row r="231" spans="2:20" s="6" customFormat="1" ht="13.8" hidden="1" x14ac:dyDescent="0.3">
      <c r="B231" s="7" t="s">
        <v>200</v>
      </c>
      <c r="C231" s="8" t="s">
        <v>52</v>
      </c>
      <c r="D231" s="10" t="s">
        <v>29</v>
      </c>
      <c r="E231" s="10">
        <v>164</v>
      </c>
      <c r="F231" s="10">
        <v>129</v>
      </c>
      <c r="G231" s="10">
        <v>157</v>
      </c>
      <c r="H231" s="10">
        <v>122</v>
      </c>
      <c r="I231" s="10">
        <v>74</v>
      </c>
      <c r="J231" s="10">
        <v>57</v>
      </c>
      <c r="K231" s="9"/>
      <c r="L231" s="9" t="s">
        <v>18</v>
      </c>
      <c r="M231" s="9" t="str">
        <f>IF(טבלה14[[#This Row],[מספר סטודנטים בתואר 1]]&gt;500,"yes","no")</f>
        <v>no</v>
      </c>
      <c r="N231" s="12">
        <f>טבלה14[[#This Row],[מספר סטודנטים בתואר 1]]/SUBTOTAL(109,טבלה14[מספר סטודנטים בתואר 1])</f>
        <v>2.3855586425589482E-3</v>
      </c>
      <c r="O231" s="11">
        <f>IFERROR(((טבלה14[[#This Row],[מספר סטודנטים בתואר 1]]-טבלה14[[#This Row],[נשים תואר 1]])/טבלה14[[#This Row],[מספר סטודנטים בתואר 1]]),"")</f>
        <v>0.21341463414634146</v>
      </c>
      <c r="P231" s="11">
        <f>IFERROR(טבלה14[[#This Row],[נשים תואר 1]]/טבלה14[[#This Row],[מספר סטודנטים בתואר 1]],"")</f>
        <v>0.78658536585365857</v>
      </c>
      <c r="Q23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3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1" s="13">
        <f>SUMIFS(T:T,D:D,"2007/08",B:B,B231)-טבלה14[[#This Row],[דירוג]]</f>
        <v>37</v>
      </c>
      <c r="T231" s="9">
        <v>88</v>
      </c>
    </row>
    <row r="232" spans="2:20" s="6" customFormat="1" ht="13.8" hidden="1" x14ac:dyDescent="0.3">
      <c r="B232" s="7" t="s">
        <v>54</v>
      </c>
      <c r="C232" s="8" t="s">
        <v>25</v>
      </c>
      <c r="D232" s="10" t="s">
        <v>37</v>
      </c>
      <c r="E232" s="10">
        <v>754</v>
      </c>
      <c r="F232" s="10">
        <v>300</v>
      </c>
      <c r="G232" s="10">
        <v>269</v>
      </c>
      <c r="H232" s="10">
        <v>98</v>
      </c>
      <c r="I232" s="10">
        <v>164</v>
      </c>
      <c r="J232" s="10">
        <v>71</v>
      </c>
      <c r="K232" s="9"/>
      <c r="L232" s="9" t="s">
        <v>18</v>
      </c>
      <c r="M232" s="9" t="str">
        <f>IF(טבלה14[[#This Row],[מספר סטודנטים בתואר 1]]&gt;500,"yes","no")</f>
        <v>yes</v>
      </c>
      <c r="N232" s="12">
        <f>טבלה14[[#This Row],[מספר סטודנטים בתואר 1]]/SUBTOTAL(109,טבלה14[מספר סטודנטים בתואר 1])</f>
        <v>1.0967751320057603E-2</v>
      </c>
      <c r="O232" s="11">
        <f>IFERROR(((טבלה14[[#This Row],[מספר סטודנטים בתואר 1]]-טבלה14[[#This Row],[נשים תואר 1]])/טבלה14[[#This Row],[מספר סטודנטים בתואר 1]]),"")</f>
        <v>0.60212201591511938</v>
      </c>
      <c r="P232" s="11">
        <f>IFERROR(טבלה14[[#This Row],[נשים תואר 1]]/טבלה14[[#This Row],[מספר סטודנטים בתואר 1]],"")</f>
        <v>0.39787798408488062</v>
      </c>
      <c r="Q23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2" s="13">
        <f>SUMIFS(T:T,D:D,"2007/08",B:B,B232)-טבלה14[[#This Row],[דירוג]]</f>
        <v>-6</v>
      </c>
      <c r="T232" s="9">
        <v>33</v>
      </c>
    </row>
    <row r="233" spans="2:20" s="6" customFormat="1" ht="13.8" hidden="1" x14ac:dyDescent="0.3">
      <c r="B233" s="7" t="s">
        <v>51</v>
      </c>
      <c r="C233" s="8" t="s">
        <v>52</v>
      </c>
      <c r="D233" s="10" t="s">
        <v>50</v>
      </c>
      <c r="E233" s="10">
        <v>781</v>
      </c>
      <c r="F233" s="10">
        <v>702</v>
      </c>
      <c r="G233" s="10">
        <v>457</v>
      </c>
      <c r="H233" s="10">
        <v>337</v>
      </c>
      <c r="I233" s="10">
        <v>371</v>
      </c>
      <c r="J233" s="10">
        <v>290</v>
      </c>
      <c r="K233" s="9"/>
      <c r="L233" s="9" t="s">
        <v>18</v>
      </c>
      <c r="M233" s="9" t="str">
        <f>IF(טבלה14[[#This Row],[מספר סטודנטים בתואר 1]]&gt;500,"yes","no")</f>
        <v>yes</v>
      </c>
      <c r="N233" s="12">
        <f>טבלה14[[#This Row],[מספר סטודנטים בתואר 1]]/SUBTOTAL(109,טבלה14[מספר סטודנטים בתואר 1])</f>
        <v>1.1360495730722795E-2</v>
      </c>
      <c r="O233" s="11">
        <f>IFERROR(((טבלה14[[#This Row],[מספר סטודנטים בתואר 1]]-טבלה14[[#This Row],[נשים תואר 1]])/טבלה14[[#This Row],[מספר סטודנטים בתואר 1]]),"")</f>
        <v>0.10115236875800256</v>
      </c>
      <c r="P233" s="11">
        <f>IFERROR(טבלה14[[#This Row],[נשים תואר 1]]/טבלה14[[#This Row],[מספר סטודנטים בתואר 1]],"")</f>
        <v>0.8988476312419974</v>
      </c>
      <c r="Q23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3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3" s="13">
        <f>SUMIFS(T:T,D:D,"2007/08",B:B,B233)-טבלה14[[#This Row],[דירוג]]</f>
        <v>-6</v>
      </c>
      <c r="T233" s="9">
        <v>31</v>
      </c>
    </row>
    <row r="234" spans="2:20" s="6" customFormat="1" ht="13.8" hidden="1" x14ac:dyDescent="0.3">
      <c r="B234" s="7" t="s">
        <v>44</v>
      </c>
      <c r="C234" s="8" t="s">
        <v>45</v>
      </c>
      <c r="D234" s="10" t="s">
        <v>31</v>
      </c>
      <c r="E234" s="10">
        <v>931</v>
      </c>
      <c r="F234" s="10">
        <v>602</v>
      </c>
      <c r="G234" s="10">
        <v>325</v>
      </c>
      <c r="H234" s="10">
        <v>173</v>
      </c>
      <c r="I234" s="10">
        <v>581</v>
      </c>
      <c r="J234" s="10">
        <v>295</v>
      </c>
      <c r="K234" s="9"/>
      <c r="L234" s="9" t="s">
        <v>18</v>
      </c>
      <c r="M234" s="9" t="str">
        <f>IF(טבלה14[[#This Row],[מספר סטודנטים בתואר 1]]&gt;500,"yes","no")</f>
        <v>yes</v>
      </c>
      <c r="N234" s="12">
        <f>טבלה14[[#This Row],[מספר סטודנטים בתואר 1]]/SUBTOTAL(109,טבלה14[מספר סטודנטים בתואר 1])</f>
        <v>1.35424091233072E-2</v>
      </c>
      <c r="O234" s="11">
        <f>IFERROR(((טבלה14[[#This Row],[מספר סטודנטים בתואר 1]]-טבלה14[[#This Row],[נשים תואר 1]])/טבלה14[[#This Row],[מספר סטודנטים בתואר 1]]),"")</f>
        <v>0.35338345864661652</v>
      </c>
      <c r="P234" s="11">
        <f>IFERROR(טבלה14[[#This Row],[נשים תואר 1]]/טבלה14[[#This Row],[מספר סטודנטים בתואר 1]],"")</f>
        <v>0.64661654135338342</v>
      </c>
      <c r="Q23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4" s="13">
        <f>SUMIFS(T:T,D:D,"2007/08",B:B,B234)-טבלה14[[#This Row],[דירוג]]</f>
        <v>-6</v>
      </c>
      <c r="T234" s="9">
        <v>29</v>
      </c>
    </row>
    <row r="235" spans="2:20" s="6" customFormat="1" ht="13.8" hidden="1" x14ac:dyDescent="0.3">
      <c r="B235" s="7" t="s">
        <v>44</v>
      </c>
      <c r="C235" s="8" t="s">
        <v>45</v>
      </c>
      <c r="D235" s="10" t="s">
        <v>26</v>
      </c>
      <c r="E235" s="10">
        <v>915</v>
      </c>
      <c r="F235" s="10">
        <v>579</v>
      </c>
      <c r="G235" s="10">
        <v>339</v>
      </c>
      <c r="H235" s="10">
        <v>197</v>
      </c>
      <c r="I235" s="10">
        <v>548</v>
      </c>
      <c r="J235" s="10">
        <v>286</v>
      </c>
      <c r="K235" s="9"/>
      <c r="L235" s="9" t="s">
        <v>18</v>
      </c>
      <c r="M235" s="9" t="str">
        <f>IF(טבלה14[[#This Row],[מספר סטודנטים בתואר 1]]&gt;500,"yes","no")</f>
        <v>yes</v>
      </c>
      <c r="N235" s="12">
        <f>טבלה14[[#This Row],[מספר סטודנטים בתואר 1]]/SUBTOTAL(109,טבלה14[מספר סטודנטים בתואר 1])</f>
        <v>1.3309671694764862E-2</v>
      </c>
      <c r="O235" s="11">
        <f>IFERROR(((טבלה14[[#This Row],[מספר סטודנטים בתואר 1]]-טבלה14[[#This Row],[נשים תואר 1]])/טבלה14[[#This Row],[מספר סטודנטים בתואר 1]]),"")</f>
        <v>0.36721311475409835</v>
      </c>
      <c r="P235" s="11">
        <f>IFERROR(טבלה14[[#This Row],[נשים תואר 1]]/טבלה14[[#This Row],[מספר סטודנטים בתואר 1]],"")</f>
        <v>0.63278688524590165</v>
      </c>
      <c r="Q23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5" s="13">
        <f>SUMIFS(T:T,D:D,"2007/08",B:B,B235)-טבלה14[[#This Row],[דירוג]]</f>
        <v>-6</v>
      </c>
      <c r="T235" s="9">
        <v>29</v>
      </c>
    </row>
    <row r="236" spans="2:20" s="6" customFormat="1" ht="13.8" hidden="1" x14ac:dyDescent="0.3">
      <c r="B236" s="7" t="s">
        <v>35</v>
      </c>
      <c r="C236" s="8" t="s">
        <v>25</v>
      </c>
      <c r="D236" s="10" t="s">
        <v>23</v>
      </c>
      <c r="E236" s="10">
        <v>970</v>
      </c>
      <c r="F236" s="10">
        <v>433</v>
      </c>
      <c r="G236" s="10">
        <v>273</v>
      </c>
      <c r="H236" s="10">
        <v>110</v>
      </c>
      <c r="I236" s="10">
        <v>157</v>
      </c>
      <c r="J236" s="10">
        <v>73</v>
      </c>
      <c r="K236" s="9"/>
      <c r="L236" s="9" t="s">
        <v>18</v>
      </c>
      <c r="M236" s="9" t="str">
        <f>IF(טבלה14[[#This Row],[מספר סטודנטים בתואר 1]]&gt;500,"yes","no")</f>
        <v>yes</v>
      </c>
      <c r="N236" s="12">
        <f>טבלה14[[#This Row],[מספר סטודנטים בתואר 1]]/SUBTOTAL(109,טבלה14[מספר סטודנטים בתואר 1])</f>
        <v>1.4109706605379144E-2</v>
      </c>
      <c r="O236" s="11">
        <f>IFERROR(((טבלה14[[#This Row],[מספר סטודנטים בתואר 1]]-טבלה14[[#This Row],[נשים תואר 1]])/טבלה14[[#This Row],[מספר סטודנטים בתואר 1]]),"")</f>
        <v>0.55360824742268044</v>
      </c>
      <c r="P236" s="11">
        <f>IFERROR(טבלה14[[#This Row],[נשים תואר 1]]/טבלה14[[#This Row],[מספר סטודנטים בתואר 1]],"")</f>
        <v>0.44639175257731961</v>
      </c>
      <c r="Q23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6" s="13">
        <f>SUMIFS(T:T,D:D,"2007/08",B:B,B236)-טבלה14[[#This Row],[דירוג]]</f>
        <v>-6</v>
      </c>
      <c r="T236" s="9">
        <v>25</v>
      </c>
    </row>
    <row r="237" spans="2:20" s="6" customFormat="1" ht="13.8" hidden="1" x14ac:dyDescent="0.3">
      <c r="B237" s="7" t="s">
        <v>35</v>
      </c>
      <c r="C237" s="8" t="s">
        <v>25</v>
      </c>
      <c r="D237" s="9" t="s">
        <v>42</v>
      </c>
      <c r="E237" s="10">
        <v>954</v>
      </c>
      <c r="F237" s="10">
        <v>430</v>
      </c>
      <c r="G237" s="10">
        <v>266</v>
      </c>
      <c r="H237" s="10">
        <v>116</v>
      </c>
      <c r="I237" s="10">
        <v>161</v>
      </c>
      <c r="J237" s="10">
        <v>74</v>
      </c>
      <c r="K237" s="9"/>
      <c r="L237" s="9" t="s">
        <v>18</v>
      </c>
      <c r="M237" s="9" t="str">
        <f>IF(טבלה14[[#This Row],[מספר סטודנטים בתואר 1]]&gt;500,"yes","no")</f>
        <v>yes</v>
      </c>
      <c r="N237" s="12">
        <f>טבלה14[[#This Row],[מספר סטודנטים בתואר 1]]/SUBTOTAL(109,טבלה14[מספר סטודנטים בתואר 1])</f>
        <v>1.3876969176836807E-2</v>
      </c>
      <c r="O237" s="11">
        <f>IFERROR(((טבלה14[[#This Row],[מספר סטודנטים בתואר 1]]-טבלה14[[#This Row],[נשים תואר 1]])/טבלה14[[#This Row],[מספר סטודנטים בתואר 1]]),"")</f>
        <v>0.54926624737945495</v>
      </c>
      <c r="P237" s="11">
        <f>IFERROR(טבלה14[[#This Row],[נשים תואר 1]]/טבלה14[[#This Row],[מספר סטודנטים בתואר 1]],"")</f>
        <v>0.45073375262054505</v>
      </c>
      <c r="Q23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7" s="13">
        <f>SUMIFS(T:T,D:D,"2007/08",B:B,B237)-טבלה14[[#This Row],[דירוג]]</f>
        <v>-6</v>
      </c>
      <c r="T237" s="9">
        <v>25</v>
      </c>
    </row>
    <row r="238" spans="2:20" s="6" customFormat="1" ht="13.8" hidden="1" x14ac:dyDescent="0.3">
      <c r="B238" s="7" t="s">
        <v>35</v>
      </c>
      <c r="C238" s="8" t="s">
        <v>25</v>
      </c>
      <c r="D238" s="9" t="s">
        <v>50</v>
      </c>
      <c r="E238" s="10">
        <v>991</v>
      </c>
      <c r="F238" s="10">
        <v>440</v>
      </c>
      <c r="G238" s="10">
        <v>215</v>
      </c>
      <c r="H238" s="10">
        <v>87</v>
      </c>
      <c r="I238" s="10">
        <v>160</v>
      </c>
      <c r="J238" s="10">
        <v>69</v>
      </c>
      <c r="K238" s="9"/>
      <c r="L238" s="9" t="s">
        <v>18</v>
      </c>
      <c r="M238" s="9" t="str">
        <f>IF(טבלה14[[#This Row],[מספר סטודנטים בתואר 1]]&gt;500,"yes","no")</f>
        <v>yes</v>
      </c>
      <c r="N238" s="12">
        <f>טבלה14[[#This Row],[מספר סטודנטים בתואר 1]]/SUBTOTAL(109,טבלה14[מספר סטודנטים בתואר 1])</f>
        <v>1.4415174480340961E-2</v>
      </c>
      <c r="O238" s="11">
        <f>IFERROR(((טבלה14[[#This Row],[מספר סטודנטים בתואר 1]]-טבלה14[[#This Row],[נשים תואר 1]])/טבלה14[[#This Row],[מספר סטודנטים בתואר 1]]),"")</f>
        <v>0.55600403632694251</v>
      </c>
      <c r="P238" s="11">
        <f>IFERROR(טבלה14[[#This Row],[נשים תואר 1]]/טבלה14[[#This Row],[מספר סטודנטים בתואר 1]],"")</f>
        <v>0.44399596367305749</v>
      </c>
      <c r="Q23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8" s="13">
        <f>SUMIFS(T:T,D:D,"2007/08",B:B,B238)-טבלה14[[#This Row],[דירוג]]</f>
        <v>-6</v>
      </c>
      <c r="T238" s="9">
        <v>25</v>
      </c>
    </row>
    <row r="239" spans="2:20" s="6" customFormat="1" ht="13.8" hidden="1" x14ac:dyDescent="0.3">
      <c r="B239" s="7" t="s">
        <v>105</v>
      </c>
      <c r="C239" s="8" t="s">
        <v>39</v>
      </c>
      <c r="D239" s="9" t="s">
        <v>49</v>
      </c>
      <c r="E239" s="10">
        <v>528</v>
      </c>
      <c r="F239" s="10">
        <v>435</v>
      </c>
      <c r="G239" s="10">
        <v>272</v>
      </c>
      <c r="H239" s="10">
        <v>215</v>
      </c>
      <c r="I239" s="10">
        <v>153</v>
      </c>
      <c r="J239" s="10">
        <v>113</v>
      </c>
      <c r="K239" s="9"/>
      <c r="L239" s="9" t="s">
        <v>18</v>
      </c>
      <c r="M239" s="9" t="str">
        <f>IF(טבלה14[[#This Row],[מספר סטודנטים בתואר 1]]&gt;500,"yes","no")</f>
        <v>yes</v>
      </c>
      <c r="N239" s="12">
        <f>טבלה14[[#This Row],[מספר סטודנטים בתואר 1]]/SUBTOTAL(109,טבלה14[מספר סטודנטים בתואר 1])</f>
        <v>7.6803351418971008E-3</v>
      </c>
      <c r="O239" s="11">
        <f>IFERROR(((טבלה14[[#This Row],[מספר סטודנטים בתואר 1]]-טבלה14[[#This Row],[נשים תואר 1]])/טבלה14[[#This Row],[מספר סטודנטים בתואר 1]]),"")</f>
        <v>0.17613636363636365</v>
      </c>
      <c r="P239" s="11">
        <f>IFERROR(טבלה14[[#This Row],[נשים תואר 1]]/טבלה14[[#This Row],[מספר סטודנטים בתואר 1]],"")</f>
        <v>0.82386363636363635</v>
      </c>
      <c r="Q23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3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9" s="13">
        <f>SUMIFS(T:T,D:D,"2007/08",B:B,B239)-טבלה14[[#This Row],[דירוג]]</f>
        <v>-5</v>
      </c>
      <c r="T239" s="9">
        <v>46</v>
      </c>
    </row>
    <row r="240" spans="2:20" s="6" customFormat="1" ht="13.8" hidden="1" x14ac:dyDescent="0.3">
      <c r="B240" s="7" t="s">
        <v>41</v>
      </c>
      <c r="C240" s="8" t="s">
        <v>28</v>
      </c>
      <c r="D240" s="10" t="s">
        <v>199</v>
      </c>
      <c r="E240" s="10">
        <v>667</v>
      </c>
      <c r="F240" s="10">
        <v>392</v>
      </c>
      <c r="G240" s="10">
        <v>355</v>
      </c>
      <c r="H240" s="10">
        <v>183</v>
      </c>
      <c r="I240" s="10">
        <v>51</v>
      </c>
      <c r="J240" s="10">
        <v>22</v>
      </c>
      <c r="K240" s="9"/>
      <c r="L240" s="9" t="s">
        <v>18</v>
      </c>
      <c r="M240" s="9" t="str">
        <f>IF(טבלה14[[#This Row],[מספר סטודנטים בתואר 1]]&gt;500,"yes","no")</f>
        <v>yes</v>
      </c>
      <c r="N240" s="12">
        <f>טבלה14[[#This Row],[מספר סטודנטים בתואר 1]]/SUBTOTAL(109,טבלה14[מספר סטודנטים בתואר 1])</f>
        <v>9.7022415523586487E-3</v>
      </c>
      <c r="O240" s="11">
        <f>IFERROR(((טבלה14[[#This Row],[מספר סטודנטים בתואר 1]]-טבלה14[[#This Row],[נשים תואר 1]])/טבלה14[[#This Row],[מספר סטודנטים בתואר 1]]),"")</f>
        <v>0.41229385307346328</v>
      </c>
      <c r="P240" s="11">
        <f>IFERROR(טבלה14[[#This Row],[נשים תואר 1]]/טבלה14[[#This Row],[מספר סטודנטים בתואר 1]],"")</f>
        <v>0.58770614692653678</v>
      </c>
      <c r="Q24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0" s="13">
        <f>SUMIFS(T:T,D:D,"2007/08",B:B,B240)-טבלה14[[#This Row],[דירוג]]</f>
        <v>-5</v>
      </c>
      <c r="T240" s="9">
        <v>38</v>
      </c>
    </row>
    <row r="241" spans="2:20" s="6" customFormat="1" ht="13.8" hidden="1" x14ac:dyDescent="0.3">
      <c r="B241" s="7" t="s">
        <v>30</v>
      </c>
      <c r="C241" s="8" t="s">
        <v>16</v>
      </c>
      <c r="D241" s="10" t="s">
        <v>43</v>
      </c>
      <c r="E241" s="10">
        <v>741</v>
      </c>
      <c r="F241" s="10">
        <v>317</v>
      </c>
      <c r="G241" s="10">
        <v>522</v>
      </c>
      <c r="H241" s="10">
        <v>240</v>
      </c>
      <c r="I241" s="10">
        <v>111</v>
      </c>
      <c r="J241" s="10">
        <v>47</v>
      </c>
      <c r="K241" s="9"/>
      <c r="L241" s="9" t="s">
        <v>18</v>
      </c>
      <c r="M241" s="9" t="str">
        <f>IF(טבלה14[[#This Row],[מספר סטודנטים בתואר 1]]&gt;500,"yes","no")</f>
        <v>yes</v>
      </c>
      <c r="N241" s="12">
        <f>טבלה14[[#This Row],[מספר סטודנטים בתואר 1]]/SUBTOTAL(109,טבלה14[מספר סטודנטים בתואר 1])</f>
        <v>1.0778652159366953E-2</v>
      </c>
      <c r="O241" s="11">
        <f>IFERROR(((טבלה14[[#This Row],[מספר סטודנטים בתואר 1]]-טבלה14[[#This Row],[נשים תואר 1]])/טבלה14[[#This Row],[מספר סטודנטים בתואר 1]]),"")</f>
        <v>0.5721997300944669</v>
      </c>
      <c r="P241" s="11">
        <f>IFERROR(טבלה14[[#This Row],[נשים תואר 1]]/טבלה14[[#This Row],[מספר סטודנטים בתואר 1]],"")</f>
        <v>0.42780026990553305</v>
      </c>
      <c r="Q24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1" s="13">
        <f>SUMIFS(T:T,D:D,"2007/08",B:B,B241)-טבלה14[[#This Row],[דירוג]]</f>
        <v>-5</v>
      </c>
      <c r="T241" s="9">
        <v>35</v>
      </c>
    </row>
    <row r="242" spans="2:20" s="6" customFormat="1" ht="13.8" hidden="1" x14ac:dyDescent="0.3">
      <c r="B242" s="7" t="s">
        <v>201</v>
      </c>
      <c r="C242" s="8" t="s">
        <v>58</v>
      </c>
      <c r="D242" s="10" t="s">
        <v>29</v>
      </c>
      <c r="E242" s="10">
        <v>149</v>
      </c>
      <c r="F242" s="10">
        <v>130</v>
      </c>
      <c r="G242" s="10"/>
      <c r="H242" s="10"/>
      <c r="I242" s="10"/>
      <c r="J242" s="10" t="s">
        <v>21</v>
      </c>
      <c r="K242" s="9"/>
      <c r="L242" s="9" t="s">
        <v>18</v>
      </c>
      <c r="M242" s="9" t="str">
        <f>IF(טבלה14[[#This Row],[מספר סטודנטים בתואר 1]]&gt;500,"yes","no")</f>
        <v>no</v>
      </c>
      <c r="N242" s="12">
        <f>טבלה14[[#This Row],[מספר סטודנטים בתואר 1]]/SUBTOTAL(109,טבלה14[מספר סטודנטים בתואר 1])</f>
        <v>2.1673673033005074E-3</v>
      </c>
      <c r="O242" s="11">
        <f>IFERROR(((טבלה14[[#This Row],[מספר סטודנטים בתואר 1]]-טבלה14[[#This Row],[נשים תואר 1]])/טבלה14[[#This Row],[מספר סטודנטים בתואר 1]]),"")</f>
        <v>0.12751677852348994</v>
      </c>
      <c r="P242" s="11">
        <f>IFERROR(טבלה14[[#This Row],[נשים תואר 1]]/טבלה14[[#This Row],[מספר סטודנטים בתואר 1]],"")</f>
        <v>0.87248322147651003</v>
      </c>
      <c r="Q24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4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2" s="13">
        <f>SUMIFS(T:T,D:D,"2007/08",B:B,B242)-טבלה14[[#This Row],[דירוג]]</f>
        <v>-22</v>
      </c>
      <c r="T242" s="9">
        <v>90</v>
      </c>
    </row>
    <row r="243" spans="2:20" s="6" customFormat="1" ht="13.8" hidden="1" x14ac:dyDescent="0.3">
      <c r="B243" s="7" t="s">
        <v>51</v>
      </c>
      <c r="C243" s="8" t="s">
        <v>52</v>
      </c>
      <c r="D243" s="10" t="s">
        <v>32</v>
      </c>
      <c r="E243" s="10">
        <v>856</v>
      </c>
      <c r="F243" s="10">
        <v>762</v>
      </c>
      <c r="G243" s="10">
        <v>491</v>
      </c>
      <c r="H243" s="10">
        <v>372</v>
      </c>
      <c r="I243" s="10">
        <v>392</v>
      </c>
      <c r="J243" s="10">
        <v>304</v>
      </c>
      <c r="K243" s="9"/>
      <c r="L243" s="9" t="s">
        <v>18</v>
      </c>
      <c r="M243" s="9" t="str">
        <f>IF(טבלה14[[#This Row],[מספר סטודנטים בתואר 1]]&gt;500,"yes","no")</f>
        <v>yes</v>
      </c>
      <c r="N243" s="12">
        <f>טבלה14[[#This Row],[מספר סטודנטים בתואר 1]]/SUBTOTAL(109,טבלה14[מספר סטודנטים בתואר 1])</f>
        <v>1.2451452427014996E-2</v>
      </c>
      <c r="O243" s="11">
        <f>IFERROR(((טבלה14[[#This Row],[מספר סטודנטים בתואר 1]]-טבלה14[[#This Row],[נשים תואר 1]])/טבלה14[[#This Row],[מספר סטודנטים בתואר 1]]),"")</f>
        <v>0.10981308411214953</v>
      </c>
      <c r="P243" s="11">
        <f>IFERROR(טבלה14[[#This Row],[נשים תואר 1]]/טבלה14[[#This Row],[מספר סטודנטים בתואר 1]],"")</f>
        <v>0.89018691588785048</v>
      </c>
      <c r="Q24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4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3" s="13">
        <f>SUMIFS(T:T,D:D,"2007/08",B:B,B243)-טבלה14[[#This Row],[דירוג]]</f>
        <v>-5</v>
      </c>
      <c r="T243" s="9">
        <v>30</v>
      </c>
    </row>
    <row r="244" spans="2:20" s="6" customFormat="1" ht="13.8" hidden="1" x14ac:dyDescent="0.3">
      <c r="B244" s="7" t="s">
        <v>202</v>
      </c>
      <c r="C244" s="8" t="s">
        <v>25</v>
      </c>
      <c r="D244" s="9" t="s">
        <v>29</v>
      </c>
      <c r="E244" s="10">
        <v>149</v>
      </c>
      <c r="F244" s="10">
        <v>97</v>
      </c>
      <c r="G244" s="10">
        <v>255</v>
      </c>
      <c r="H244" s="10">
        <v>143</v>
      </c>
      <c r="I244" s="10">
        <v>70</v>
      </c>
      <c r="J244" s="10">
        <v>23</v>
      </c>
      <c r="K244" s="9"/>
      <c r="L244" s="9" t="s">
        <v>18</v>
      </c>
      <c r="M244" s="9" t="str">
        <f>IF(טבלה14[[#This Row],[מספר סטודנטים בתואר 1]]&gt;500,"yes","no")</f>
        <v>no</v>
      </c>
      <c r="N244" s="12">
        <f>טבלה14[[#This Row],[מספר סטודנטים בתואר 1]]/SUBTOTAL(109,טבלה14[מספר סטודנטים בתואר 1])</f>
        <v>2.1673673033005074E-3</v>
      </c>
      <c r="O244" s="11">
        <f>IFERROR(((טבלה14[[#This Row],[מספר סטודנטים בתואר 1]]-טבלה14[[#This Row],[נשים תואר 1]])/טבלה14[[#This Row],[מספר סטודנטים בתואר 1]]),"")</f>
        <v>0.34899328859060402</v>
      </c>
      <c r="P244" s="11">
        <f>IFERROR(טבלה14[[#This Row],[נשים תואר 1]]/טבלה14[[#This Row],[מספר סטודנטים בתואר 1]],"")</f>
        <v>0.65100671140939592</v>
      </c>
      <c r="Q24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4" s="13">
        <f>SUMIFS(T:T,D:D,"2007/08",B:B,B244)-טבלה14[[#This Row],[דירוג]]</f>
        <v>-14</v>
      </c>
      <c r="T244" s="9">
        <v>89</v>
      </c>
    </row>
    <row r="245" spans="2:20" s="6" customFormat="1" ht="13.8" hidden="1" x14ac:dyDescent="0.3">
      <c r="B245" s="7" t="s">
        <v>44</v>
      </c>
      <c r="C245" s="8" t="s">
        <v>45</v>
      </c>
      <c r="D245" s="9" t="s">
        <v>37</v>
      </c>
      <c r="E245" s="10">
        <v>895</v>
      </c>
      <c r="F245" s="10">
        <v>566</v>
      </c>
      <c r="G245" s="10">
        <v>330</v>
      </c>
      <c r="H245" s="10">
        <v>197</v>
      </c>
      <c r="I245" s="10">
        <v>556</v>
      </c>
      <c r="J245" s="10">
        <v>288</v>
      </c>
      <c r="K245" s="9"/>
      <c r="L245" s="9" t="s">
        <v>18</v>
      </c>
      <c r="M245" s="9" t="str">
        <f>IF(טבלה14[[#This Row],[מספר סטודנטים בתואר 1]]&gt;500,"yes","no")</f>
        <v>yes</v>
      </c>
      <c r="N245" s="12">
        <f>טבלה14[[#This Row],[מספר סטודנטים בתואר 1]]/SUBTOTAL(109,טבלה14[מספר סטודנטים בתואר 1])</f>
        <v>1.3018749909086942E-2</v>
      </c>
      <c r="O245" s="11">
        <f>IFERROR(((טבלה14[[#This Row],[מספר סטודנטים בתואר 1]]-טבלה14[[#This Row],[נשים תואר 1]])/טבלה14[[#This Row],[מספר סטודנטים בתואר 1]]),"")</f>
        <v>0.36759776536312849</v>
      </c>
      <c r="P245" s="11">
        <f>IFERROR(טבלה14[[#This Row],[נשים תואר 1]]/טבלה14[[#This Row],[מספר סטודנטים בתואר 1]],"")</f>
        <v>0.63240223463687151</v>
      </c>
      <c r="Q24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5" s="13">
        <f>SUMIFS(T:T,D:D,"2007/08",B:B,B245)-טבלה14[[#This Row],[דירוג]]</f>
        <v>-5</v>
      </c>
      <c r="T245" s="9">
        <v>28</v>
      </c>
    </row>
    <row r="246" spans="2:20" s="6" customFormat="1" ht="13.8" hidden="1" x14ac:dyDescent="0.3">
      <c r="B246" s="7" t="s">
        <v>44</v>
      </c>
      <c r="C246" s="8" t="s">
        <v>45</v>
      </c>
      <c r="D246" s="10" t="s">
        <v>17</v>
      </c>
      <c r="E246" s="10">
        <v>877</v>
      </c>
      <c r="F246" s="10">
        <v>535</v>
      </c>
      <c r="G246" s="10">
        <v>321</v>
      </c>
      <c r="H246" s="10">
        <v>189</v>
      </c>
      <c r="I246" s="10">
        <v>512</v>
      </c>
      <c r="J246" s="10">
        <v>283</v>
      </c>
      <c r="K246" s="9"/>
      <c r="L246" s="9" t="s">
        <v>18</v>
      </c>
      <c r="M246" s="9" t="str">
        <f>IF(טבלה14[[#This Row],[מספר סטודנטים בתואר 1]]&gt;500,"yes","no")</f>
        <v>yes</v>
      </c>
      <c r="N246" s="12">
        <f>טבלה14[[#This Row],[מספר סטודנטים בתואר 1]]/SUBTOTAL(109,טבלה14[מספר סטודנטים בתואר 1])</f>
        <v>1.2756920301976813E-2</v>
      </c>
      <c r="O246" s="11">
        <f>IFERROR(((טבלה14[[#This Row],[מספר סטודנטים בתואר 1]]-טבלה14[[#This Row],[נשים תואר 1]])/טבלה14[[#This Row],[מספר סטודנטים בתואר 1]]),"")</f>
        <v>0.38996579247434437</v>
      </c>
      <c r="P246" s="11">
        <f>IFERROR(טבלה14[[#This Row],[נשים תואר 1]]/טבלה14[[#This Row],[מספר סטודנטים בתואר 1]],"")</f>
        <v>0.61003420752565563</v>
      </c>
      <c r="Q24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6" s="13">
        <f>SUMIFS(T:T,D:D,"2007/08",B:B,B246)-טבלה14[[#This Row],[דירוג]]</f>
        <v>-5</v>
      </c>
      <c r="T246" s="9">
        <v>28</v>
      </c>
    </row>
    <row r="247" spans="2:20" s="6" customFormat="1" ht="13.8" hidden="1" x14ac:dyDescent="0.3">
      <c r="B247" s="7" t="s">
        <v>35</v>
      </c>
      <c r="C247" s="8" t="s">
        <v>25</v>
      </c>
      <c r="D247" s="9" t="s">
        <v>22</v>
      </c>
      <c r="E247" s="10">
        <v>1018</v>
      </c>
      <c r="F247" s="10">
        <v>477</v>
      </c>
      <c r="G247" s="10">
        <v>255</v>
      </c>
      <c r="H247" s="10">
        <v>97</v>
      </c>
      <c r="I247" s="10">
        <v>165</v>
      </c>
      <c r="J247" s="10">
        <v>71</v>
      </c>
      <c r="K247" s="9"/>
      <c r="L247" s="9" t="s">
        <v>18</v>
      </c>
      <c r="M247" s="9" t="str">
        <f>IF(טבלה14[[#This Row],[מספר סטודנטים בתואר 1]]&gt;500,"yes","no")</f>
        <v>yes</v>
      </c>
      <c r="N247" s="12">
        <f>טבלה14[[#This Row],[מספר סטודנטים בתואר 1]]/SUBTOTAL(109,טבלה14[מספר סטודנטים בתואר 1])</f>
        <v>1.4807918891006152E-2</v>
      </c>
      <c r="O247" s="11">
        <f>IFERROR(((טבלה14[[#This Row],[מספר סטודנטים בתואר 1]]-טבלה14[[#This Row],[נשים תואר 1]])/טבלה14[[#This Row],[מספר סטודנטים בתואר 1]]),"")</f>
        <v>0.53143418467583492</v>
      </c>
      <c r="P247" s="11">
        <f>IFERROR(טבלה14[[#This Row],[נשים תואר 1]]/טבלה14[[#This Row],[מספר סטודנטים בתואר 1]],"")</f>
        <v>0.46856581532416502</v>
      </c>
      <c r="Q24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7" s="13">
        <f>SUMIFS(T:T,D:D,"2007/08",B:B,B247)-טבלה14[[#This Row],[דירוג]]</f>
        <v>-5</v>
      </c>
      <c r="T247" s="9">
        <v>24</v>
      </c>
    </row>
    <row r="248" spans="2:20" s="6" customFormat="1" ht="13.8" hidden="1" x14ac:dyDescent="0.3">
      <c r="B248" s="7" t="s">
        <v>75</v>
      </c>
      <c r="C248" s="8" t="s">
        <v>69</v>
      </c>
      <c r="D248" s="10" t="s">
        <v>31</v>
      </c>
      <c r="E248" s="10">
        <v>1264</v>
      </c>
      <c r="F248" s="10">
        <v>649</v>
      </c>
      <c r="G248" s="10">
        <v>29</v>
      </c>
      <c r="H248" s="10">
        <v>8</v>
      </c>
      <c r="I248" s="10"/>
      <c r="J248" s="10" t="s">
        <v>21</v>
      </c>
      <c r="K248" s="9"/>
      <c r="L248" s="9" t="s">
        <v>18</v>
      </c>
      <c r="M248" s="9" t="str">
        <f>IF(טבלה14[[#This Row],[מספר סטודנטים בתואר 1]]&gt;500,"yes","no")</f>
        <v>yes</v>
      </c>
      <c r="N248" s="12">
        <f>טבלה14[[#This Row],[מספר סטודנטים בתואר 1]]/SUBTOTAL(109,טבלה14[מספר סטודנטים בתואר 1])</f>
        <v>1.8386256854844574E-2</v>
      </c>
      <c r="O248" s="11">
        <f>IFERROR(((טבלה14[[#This Row],[מספר סטודנטים בתואר 1]]-טבלה14[[#This Row],[נשים תואר 1]])/טבלה14[[#This Row],[מספר סטודנטים בתואר 1]]),"")</f>
        <v>0.48655063291139239</v>
      </c>
      <c r="P248" s="11">
        <f>IFERROR(טבלה14[[#This Row],[נשים תואר 1]]/טבלה14[[#This Row],[מספר סטודנטים בתואר 1]],"")</f>
        <v>0.51344936708860756</v>
      </c>
      <c r="Q24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8" s="13">
        <f>SUMIFS(T:T,D:D,"2007/08",B:B,B248)-טבלה14[[#This Row],[דירוג]]</f>
        <v>-5</v>
      </c>
      <c r="T248" s="9">
        <v>23</v>
      </c>
    </row>
    <row r="249" spans="2:20" s="6" customFormat="1" ht="13.8" hidden="1" x14ac:dyDescent="0.3">
      <c r="B249" s="7" t="s">
        <v>75</v>
      </c>
      <c r="C249" s="8" t="s">
        <v>69</v>
      </c>
      <c r="D249" s="9" t="s">
        <v>37</v>
      </c>
      <c r="E249" s="10">
        <v>1211</v>
      </c>
      <c r="F249" s="10">
        <v>590</v>
      </c>
      <c r="G249" s="10">
        <v>36</v>
      </c>
      <c r="H249" s="10">
        <v>17</v>
      </c>
      <c r="I249" s="10"/>
      <c r="J249" s="10" t="s">
        <v>21</v>
      </c>
      <c r="K249" s="9"/>
      <c r="L249" s="9" t="s">
        <v>18</v>
      </c>
      <c r="M249" s="9" t="str">
        <f>IF(טבלה14[[#This Row],[מספר סטודנטים בתואר 1]]&gt;500,"yes","no")</f>
        <v>yes</v>
      </c>
      <c r="N249" s="12">
        <f>טבלה14[[#This Row],[מספר סטודנטים בתואר 1]]/SUBTOTAL(109,טבלה14[מספר סטודנטים בתואר 1])</f>
        <v>1.7615314122798084E-2</v>
      </c>
      <c r="O249" s="11">
        <f>IFERROR(((טבלה14[[#This Row],[מספר סטודנטים בתואר 1]]-טבלה14[[#This Row],[נשים תואר 1]])/טבלה14[[#This Row],[מספר סטודנטים בתואר 1]]),"")</f>
        <v>0.51279933938893474</v>
      </c>
      <c r="P249" s="11">
        <f>IFERROR(טבלה14[[#This Row],[נשים תואר 1]]/טבלה14[[#This Row],[מספר סטודנטים בתואר 1]],"")</f>
        <v>0.48720066061106526</v>
      </c>
      <c r="Q24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9" s="13">
        <f>SUMIFS(T:T,D:D,"2007/08",B:B,B249)-טבלה14[[#This Row],[דירוג]]</f>
        <v>-5</v>
      </c>
      <c r="T249" s="9">
        <v>23</v>
      </c>
    </row>
    <row r="250" spans="2:20" s="6" customFormat="1" ht="13.8" hidden="1" x14ac:dyDescent="0.3">
      <c r="B250" s="7" t="s">
        <v>15</v>
      </c>
      <c r="C250" s="8" t="s">
        <v>16</v>
      </c>
      <c r="D250" s="9" t="s">
        <v>42</v>
      </c>
      <c r="E250" s="10">
        <v>1353</v>
      </c>
      <c r="F250" s="10">
        <v>863</v>
      </c>
      <c r="G250" s="10">
        <v>8</v>
      </c>
      <c r="H250" s="10">
        <v>4</v>
      </c>
      <c r="I250" s="10">
        <v>0</v>
      </c>
      <c r="J250" s="10">
        <v>0</v>
      </c>
      <c r="K250" s="9"/>
      <c r="L250" s="9" t="s">
        <v>18</v>
      </c>
      <c r="M250" s="9" t="str">
        <f>IF(טבלה14[[#This Row],[מספר סטודנטים בתואר 1]]&gt;500,"yes","no")</f>
        <v>yes</v>
      </c>
      <c r="N250" s="12">
        <f>טבלה14[[#This Row],[מספר סטודנטים בתואר 1]]/SUBTOTAL(109,טבלה14[מספר סטודנטים בתואר 1])</f>
        <v>1.9680858801111322E-2</v>
      </c>
      <c r="O250" s="11">
        <f>IFERROR(((טבלה14[[#This Row],[מספר סטודנטים בתואר 1]]-טבלה14[[#This Row],[נשים תואר 1]])/טבלה14[[#This Row],[מספר סטודנטים בתואר 1]]),"")</f>
        <v>0.36215816703621584</v>
      </c>
      <c r="P250" s="11">
        <f>IFERROR(טבלה14[[#This Row],[נשים תואר 1]]/טבלה14[[#This Row],[מספר סטודנטים בתואר 1]],"")</f>
        <v>0.63784183296378416</v>
      </c>
      <c r="Q25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5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0" s="13">
        <f>SUMIFS(T:T,D:D,"2007/08",B:B,B250)-טבלה14[[#This Row],[דירוג]]</f>
        <v>-5</v>
      </c>
      <c r="T250" s="9">
        <v>19</v>
      </c>
    </row>
    <row r="251" spans="2:20" s="6" customFormat="1" ht="13.8" hidden="1" x14ac:dyDescent="0.3">
      <c r="B251" s="7" t="s">
        <v>63</v>
      </c>
      <c r="C251" s="8" t="s">
        <v>16</v>
      </c>
      <c r="D251" s="9" t="s">
        <v>43</v>
      </c>
      <c r="E251" s="10">
        <v>1689</v>
      </c>
      <c r="F251" s="10">
        <v>1404</v>
      </c>
      <c r="G251" s="10">
        <v>619</v>
      </c>
      <c r="H251" s="10">
        <v>506</v>
      </c>
      <c r="I251" s="10">
        <v>173</v>
      </c>
      <c r="J251" s="10">
        <v>123</v>
      </c>
      <c r="K251" s="9"/>
      <c r="L251" s="9" t="s">
        <v>18</v>
      </c>
      <c r="M251" s="9" t="str">
        <f>IF(טבלה14[[#This Row],[מספר סטודנטים בתואר 1]]&gt;500,"yes","no")</f>
        <v>yes</v>
      </c>
      <c r="N251" s="12">
        <f>טבלה14[[#This Row],[מספר סטודנטים בתואר 1]]/SUBTOTAL(109,טבלה14[מספר סטודנטים בתואר 1])</f>
        <v>2.4568344800500387E-2</v>
      </c>
      <c r="O251" s="11">
        <f>IFERROR(((טבלה14[[#This Row],[מספר סטודנטים בתואר 1]]-טבלה14[[#This Row],[נשים תואר 1]])/טבלה14[[#This Row],[מספר סטודנטים בתואר 1]]),"")</f>
        <v>0.16873889875666073</v>
      </c>
      <c r="P251" s="11">
        <f>IFERROR(טבלה14[[#This Row],[נשים תואר 1]]/טבלה14[[#This Row],[מספר סטודנטים בתואר 1]],"")</f>
        <v>0.8312611012433393</v>
      </c>
      <c r="Q25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5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1" s="13">
        <f>SUMIFS(T:T,D:D,"2007/08",B:B,B251)-טבלה14[[#This Row],[דירוג]]</f>
        <v>-5</v>
      </c>
      <c r="T251" s="9">
        <v>16</v>
      </c>
    </row>
    <row r="252" spans="2:20" s="6" customFormat="1" ht="13.8" hidden="1" x14ac:dyDescent="0.3">
      <c r="B252" s="7" t="s">
        <v>203</v>
      </c>
      <c r="C252" s="8" t="s">
        <v>52</v>
      </c>
      <c r="D252" s="9" t="s">
        <v>29</v>
      </c>
      <c r="E252" s="10">
        <v>145</v>
      </c>
      <c r="F252" s="10">
        <v>70</v>
      </c>
      <c r="G252" s="10">
        <v>356</v>
      </c>
      <c r="H252" s="10">
        <v>268</v>
      </c>
      <c r="I252" s="10">
        <v>74</v>
      </c>
      <c r="J252" s="10">
        <v>54</v>
      </c>
      <c r="K252" s="9"/>
      <c r="L252" s="9" t="s">
        <v>18</v>
      </c>
      <c r="M252" s="9" t="str">
        <f>IF(טבלה14[[#This Row],[מספר סטודנטים בתואר 1]]&gt;500,"yes","no")</f>
        <v>no</v>
      </c>
      <c r="N252" s="12">
        <f>טבלה14[[#This Row],[מספר סטודנטים בתואר 1]]/SUBTOTAL(109,טבלה14[מספר סטודנטים בתואר 1])</f>
        <v>2.1091829461649236E-3</v>
      </c>
      <c r="O252" s="11">
        <f>IFERROR(((טבלה14[[#This Row],[מספר סטודנטים בתואר 1]]-טבלה14[[#This Row],[נשים תואר 1]])/טבלה14[[#This Row],[מספר סטודנטים בתואר 1]]),"")</f>
        <v>0.51724137931034486</v>
      </c>
      <c r="P252" s="11">
        <f>IFERROR(טבלה14[[#This Row],[נשים תואר 1]]/טבלה14[[#This Row],[מספר סטודנטים בתואר 1]],"")</f>
        <v>0.48275862068965519</v>
      </c>
      <c r="Q25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5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2" s="13">
        <f>SUMIFS(T:T,D:D,"2007/08",B:B,B252)-טבלה14[[#This Row],[דירוג]]</f>
        <v>-8</v>
      </c>
      <c r="T252" s="9">
        <v>91</v>
      </c>
    </row>
    <row r="253" spans="2:20" s="6" customFormat="1" ht="13.8" hidden="1" x14ac:dyDescent="0.3">
      <c r="B253" s="7" t="s">
        <v>87</v>
      </c>
      <c r="C253" s="8" t="s">
        <v>58</v>
      </c>
      <c r="D253" s="10" t="s">
        <v>26</v>
      </c>
      <c r="E253" s="10">
        <v>562</v>
      </c>
      <c r="F253" s="10">
        <v>457</v>
      </c>
      <c r="G253" s="10">
        <v>157</v>
      </c>
      <c r="H253" s="10">
        <v>122</v>
      </c>
      <c r="I253" s="10">
        <v>81</v>
      </c>
      <c r="J253" s="10">
        <v>48</v>
      </c>
      <c r="K253" s="9"/>
      <c r="L253" s="9" t="s">
        <v>18</v>
      </c>
      <c r="M253" s="9" t="str">
        <f>IF(טבלה14[[#This Row],[מספר סטודנטים בתואר 1]]&gt;500,"yes","no")</f>
        <v>yes</v>
      </c>
      <c r="N253" s="12">
        <f>טבלה14[[#This Row],[מספר סטודנטים בתואר 1]]/SUBTOTAL(109,טבלה14[מספר סטודנטים בתואר 1])</f>
        <v>8.1749021775495666E-3</v>
      </c>
      <c r="O253" s="11">
        <f>IFERROR(((טבלה14[[#This Row],[מספר סטודנטים בתואר 1]]-טבלה14[[#This Row],[נשים תואר 1]])/טבלה14[[#This Row],[מספר סטודנטים בתואר 1]]),"")</f>
        <v>0.18683274021352314</v>
      </c>
      <c r="P253" s="11">
        <f>IFERROR(טבלה14[[#This Row],[נשים תואר 1]]/טבלה14[[#This Row],[מספר סטודנטים בתואר 1]],"")</f>
        <v>0.81316725978647686</v>
      </c>
      <c r="Q25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5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3" s="13">
        <f>SUMIFS(T:T,D:D,"2007/08",B:B,B253)-טבלה14[[#This Row],[דירוג]]</f>
        <v>-4</v>
      </c>
      <c r="T253" s="9">
        <v>47</v>
      </c>
    </row>
    <row r="254" spans="2:20" s="6" customFormat="1" ht="13.8" hidden="1" x14ac:dyDescent="0.3">
      <c r="B254" s="7" t="s">
        <v>87</v>
      </c>
      <c r="C254" s="8" t="s">
        <v>58</v>
      </c>
      <c r="D254" s="10" t="s">
        <v>37</v>
      </c>
      <c r="E254" s="10">
        <v>554</v>
      </c>
      <c r="F254" s="10">
        <v>463</v>
      </c>
      <c r="G254" s="10">
        <v>136</v>
      </c>
      <c r="H254" s="10">
        <v>98</v>
      </c>
      <c r="I254" s="10">
        <v>77</v>
      </c>
      <c r="J254" s="10">
        <v>50</v>
      </c>
      <c r="K254" s="9"/>
      <c r="L254" s="9" t="s">
        <v>18</v>
      </c>
      <c r="M254" s="9" t="str">
        <f>IF(טבלה14[[#This Row],[מספר סטודנטים בתואר 1]]&gt;500,"yes","no")</f>
        <v>yes</v>
      </c>
      <c r="N254" s="12">
        <f>טבלה14[[#This Row],[מספר סטודנטים בתואר 1]]/SUBTOTAL(109,טבלה14[מספר סטודנטים בתואר 1])</f>
        <v>8.058533463278398E-3</v>
      </c>
      <c r="O254" s="11">
        <f>IFERROR(((טבלה14[[#This Row],[מספר סטודנטים בתואר 1]]-טבלה14[[#This Row],[נשים תואר 1]])/טבלה14[[#This Row],[מספר סטודנטים בתואר 1]]),"")</f>
        <v>0.16425992779783394</v>
      </c>
      <c r="P254" s="11">
        <f>IFERROR(טבלה14[[#This Row],[נשים תואר 1]]/טבלה14[[#This Row],[מספר סטודנטים בתואר 1]],"")</f>
        <v>0.83574007220216606</v>
      </c>
      <c r="Q25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5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4" s="13">
        <f>SUMIFS(T:T,D:D,"2007/08",B:B,B254)-טבלה14[[#This Row],[דירוג]]</f>
        <v>-4</v>
      </c>
      <c r="T254" s="9">
        <v>47</v>
      </c>
    </row>
    <row r="255" spans="2:20" s="6" customFormat="1" ht="13.8" hidden="1" x14ac:dyDescent="0.3">
      <c r="B255" s="7" t="s">
        <v>90</v>
      </c>
      <c r="C255" s="8" t="s">
        <v>56</v>
      </c>
      <c r="D255" s="10" t="s">
        <v>17</v>
      </c>
      <c r="E255" s="10">
        <v>554</v>
      </c>
      <c r="F255" s="10">
        <v>228</v>
      </c>
      <c r="G255" s="10">
        <v>184</v>
      </c>
      <c r="H255" s="10">
        <v>118</v>
      </c>
      <c r="I255" s="10">
        <v>20</v>
      </c>
      <c r="J255" s="10">
        <v>7</v>
      </c>
      <c r="K255" s="9"/>
      <c r="L255" s="9" t="s">
        <v>18</v>
      </c>
      <c r="M255" s="9" t="str">
        <f>IF(טבלה14[[#This Row],[מספר סטודנטים בתואר 1]]&gt;500,"yes","no")</f>
        <v>yes</v>
      </c>
      <c r="N255" s="12">
        <f>טבלה14[[#This Row],[מספר סטודנטים בתואר 1]]/SUBTOTAL(109,טבלה14[מספר סטודנטים בתואר 1])</f>
        <v>8.058533463278398E-3</v>
      </c>
      <c r="O255" s="11">
        <f>IFERROR(((טבלה14[[#This Row],[מספר סטודנטים בתואר 1]]-טבלה14[[#This Row],[נשים תואר 1]])/טבלה14[[#This Row],[מספר סטודנטים בתואר 1]]),"")</f>
        <v>0.58844765342960292</v>
      </c>
      <c r="P255" s="11">
        <f>IFERROR(טבלה14[[#This Row],[נשים תואר 1]]/טבלה14[[#This Row],[מספר סטודנטים בתואר 1]],"")</f>
        <v>0.41155234657039713</v>
      </c>
      <c r="Q25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5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5" s="13">
        <f>SUMIFS(T:T,D:D,"2007/08",B:B,B255)-טבלה14[[#This Row],[דירוג]]</f>
        <v>-4</v>
      </c>
      <c r="T255" s="9">
        <v>44</v>
      </c>
    </row>
    <row r="256" spans="2:20" s="6" customFormat="1" ht="13.8" hidden="1" x14ac:dyDescent="0.3">
      <c r="B256" s="7" t="s">
        <v>24</v>
      </c>
      <c r="C256" s="8" t="s">
        <v>25</v>
      </c>
      <c r="D256" s="9" t="s">
        <v>17</v>
      </c>
      <c r="E256" s="10">
        <v>766</v>
      </c>
      <c r="F256" s="10">
        <v>360</v>
      </c>
      <c r="G256" s="10">
        <v>248</v>
      </c>
      <c r="H256" s="10">
        <v>101</v>
      </c>
      <c r="I256" s="10">
        <v>53</v>
      </c>
      <c r="J256" s="10">
        <v>20</v>
      </c>
      <c r="K256" s="9"/>
      <c r="L256" s="9" t="s">
        <v>18</v>
      </c>
      <c r="M256" s="9" t="str">
        <f>IF(טבלה14[[#This Row],[מספר סטודנטים בתואר 1]]&gt;500,"yes","no")</f>
        <v>yes</v>
      </c>
      <c r="N256" s="12">
        <f>טבלה14[[#This Row],[מספר סטודנטים בתואר 1]]/SUBTOTAL(109,טבלה14[מספר סטודנטים בתואר 1])</f>
        <v>1.1142304391464354E-2</v>
      </c>
      <c r="O256" s="11">
        <f>IFERROR(((טבלה14[[#This Row],[מספר סטודנטים בתואר 1]]-טבלה14[[#This Row],[נשים תואר 1]])/טבלה14[[#This Row],[מספר סטודנטים בתואר 1]]),"")</f>
        <v>0.5300261096605744</v>
      </c>
      <c r="P256" s="11">
        <f>IFERROR(טבלה14[[#This Row],[נשים תואר 1]]/טבלה14[[#This Row],[מספר סטודנטים בתואר 1]],"")</f>
        <v>0.4699738903394256</v>
      </c>
      <c r="Q25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5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6" s="13">
        <f>SUMIFS(T:T,D:D,"2007/08",B:B,B256)-טבלה14[[#This Row],[דירוג]]</f>
        <v>-4</v>
      </c>
      <c r="T256" s="9">
        <v>35</v>
      </c>
    </row>
    <row r="257" spans="2:20" s="6" customFormat="1" ht="13.8" hidden="1" x14ac:dyDescent="0.3">
      <c r="B257" s="7" t="s">
        <v>24</v>
      </c>
      <c r="C257" s="8" t="s">
        <v>25</v>
      </c>
      <c r="D257" s="10" t="s">
        <v>22</v>
      </c>
      <c r="E257" s="10">
        <v>784</v>
      </c>
      <c r="F257" s="10">
        <v>340</v>
      </c>
      <c r="G257" s="10">
        <v>294</v>
      </c>
      <c r="H257" s="10">
        <v>112</v>
      </c>
      <c r="I257" s="10">
        <v>55</v>
      </c>
      <c r="J257" s="10">
        <v>23</v>
      </c>
      <c r="K257" s="9"/>
      <c r="L257" s="9" t="s">
        <v>18</v>
      </c>
      <c r="M257" s="9" t="str">
        <f>IF(טבלה14[[#This Row],[מספר סטודנטים בתואר 1]]&gt;500,"yes","no")</f>
        <v>yes</v>
      </c>
      <c r="N257" s="12">
        <f>טבלה14[[#This Row],[מספר סטודנטים בתואר 1]]/SUBTOTAL(109,טבלה14[מספר סטודנטים בתואר 1])</f>
        <v>1.1404133998574484E-2</v>
      </c>
      <c r="O257" s="11">
        <f>IFERROR(((טבלה14[[#This Row],[מספר סטודנטים בתואר 1]]-טבלה14[[#This Row],[נשים תואר 1]])/טבלה14[[#This Row],[מספר סטודנטים בתואר 1]]),"")</f>
        <v>0.56632653061224492</v>
      </c>
      <c r="P257" s="11">
        <f>IFERROR(טבלה14[[#This Row],[נשים תואר 1]]/טבלה14[[#This Row],[מספר סטודנטים בתואר 1]],"")</f>
        <v>0.43367346938775508</v>
      </c>
      <c r="Q25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5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7" s="13">
        <f>SUMIFS(T:T,D:D,"2007/08",B:B,B257)-טבלה14[[#This Row],[דירוג]]</f>
        <v>-4</v>
      </c>
      <c r="T257" s="9">
        <v>35</v>
      </c>
    </row>
    <row r="258" spans="2:20" s="6" customFormat="1" ht="13.8" hidden="1" x14ac:dyDescent="0.3">
      <c r="B258" s="7" t="s">
        <v>51</v>
      </c>
      <c r="C258" s="8" t="s">
        <v>52</v>
      </c>
      <c r="D258" s="9" t="s">
        <v>199</v>
      </c>
      <c r="E258" s="10">
        <v>930</v>
      </c>
      <c r="F258" s="10">
        <v>785</v>
      </c>
      <c r="G258" s="10">
        <v>538</v>
      </c>
      <c r="H258" s="10">
        <v>438</v>
      </c>
      <c r="I258" s="10">
        <v>354</v>
      </c>
      <c r="J258" s="10">
        <v>284</v>
      </c>
      <c r="K258" s="9"/>
      <c r="L258" s="9" t="s">
        <v>18</v>
      </c>
      <c r="M258" s="9" t="str">
        <f>IF(טבלה14[[#This Row],[מספר סטודנטים בתואר 1]]&gt;500,"yes","no")</f>
        <v>yes</v>
      </c>
      <c r="N258" s="12">
        <f>טבלה14[[#This Row],[מספר סטודנטים בתואר 1]]/SUBTOTAL(109,טבלה14[מספר סטודנטים בתואר 1])</f>
        <v>1.3527863034023303E-2</v>
      </c>
      <c r="O258" s="11">
        <f>IFERROR(((טבלה14[[#This Row],[מספר סטודנטים בתואר 1]]-טבלה14[[#This Row],[נשים תואר 1]])/טבלה14[[#This Row],[מספר סטודנטים בתואר 1]]),"")</f>
        <v>0.15591397849462366</v>
      </c>
      <c r="P258" s="11">
        <f>IFERROR(טבלה14[[#This Row],[נשים תואר 1]]/טבלה14[[#This Row],[מספר סטודנטים בתואר 1]],"")</f>
        <v>0.84408602150537637</v>
      </c>
      <c r="Q25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5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8" s="13">
        <f>SUMIFS(T:T,D:D,"2007/08",B:B,B258)-טבלה14[[#This Row],[דירוג]]</f>
        <v>-4</v>
      </c>
      <c r="T258" s="9">
        <v>29</v>
      </c>
    </row>
    <row r="259" spans="2:20" s="6" customFormat="1" ht="13.8" hidden="1" x14ac:dyDescent="0.3">
      <c r="B259" s="7" t="s">
        <v>44</v>
      </c>
      <c r="C259" s="8" t="s">
        <v>45</v>
      </c>
      <c r="D259" s="10" t="s">
        <v>43</v>
      </c>
      <c r="E259" s="10">
        <v>889</v>
      </c>
      <c r="F259" s="10">
        <v>553</v>
      </c>
      <c r="G259" s="10">
        <v>318</v>
      </c>
      <c r="H259" s="10">
        <v>185</v>
      </c>
      <c r="I259" s="10">
        <v>556</v>
      </c>
      <c r="J259" s="10">
        <v>291</v>
      </c>
      <c r="K259" s="9"/>
      <c r="L259" s="9" t="s">
        <v>18</v>
      </c>
      <c r="M259" s="9" t="str">
        <f>IF(טבלה14[[#This Row],[מספר סטודנטים בתואר 1]]&gt;500,"yes","no")</f>
        <v>yes</v>
      </c>
      <c r="N259" s="12">
        <f>טבלה14[[#This Row],[מספר סטודנטים בתואר 1]]/SUBTOTAL(109,טבלה14[מספר סטודנטים בתואר 1])</f>
        <v>1.2931473373383566E-2</v>
      </c>
      <c r="O259" s="11">
        <f>IFERROR(((טבלה14[[#This Row],[מספר סטודנטים בתואר 1]]-טבלה14[[#This Row],[נשים תואר 1]])/טבלה14[[#This Row],[מספר סטודנטים בתואר 1]]),"")</f>
        <v>0.37795275590551181</v>
      </c>
      <c r="P259" s="11">
        <f>IFERROR(טבלה14[[#This Row],[נשים תואר 1]]/טבלה14[[#This Row],[מספר סטודנטים בתואר 1]],"")</f>
        <v>0.62204724409448819</v>
      </c>
      <c r="Q25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5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9" s="13">
        <f>SUMIFS(T:T,D:D,"2007/08",B:B,B259)-טבלה14[[#This Row],[דירוג]]</f>
        <v>-4</v>
      </c>
      <c r="T259" s="9">
        <v>27</v>
      </c>
    </row>
    <row r="260" spans="2:20" s="6" customFormat="1" ht="13.8" hidden="1" x14ac:dyDescent="0.3">
      <c r="B260" s="7" t="s">
        <v>44</v>
      </c>
      <c r="C260" s="8" t="s">
        <v>45</v>
      </c>
      <c r="D260" s="10" t="s">
        <v>50</v>
      </c>
      <c r="E260" s="10">
        <v>924</v>
      </c>
      <c r="F260" s="10">
        <v>553</v>
      </c>
      <c r="G260" s="10">
        <v>457</v>
      </c>
      <c r="H260" s="10">
        <v>281</v>
      </c>
      <c r="I260" s="10">
        <v>638</v>
      </c>
      <c r="J260" s="10">
        <v>334</v>
      </c>
      <c r="K260" s="9"/>
      <c r="L260" s="9" t="s">
        <v>18</v>
      </c>
      <c r="M260" s="9" t="str">
        <f>IF(טבלה14[[#This Row],[מספר סטודנטים בתואר 1]]&gt;500,"yes","no")</f>
        <v>yes</v>
      </c>
      <c r="N260" s="12">
        <f>טבלה14[[#This Row],[מספר סטודנטים בתואר 1]]/SUBTOTAL(109,טבלה14[מספר סטודנטים בתואר 1])</f>
        <v>1.3440586498319926E-2</v>
      </c>
      <c r="O260" s="11">
        <f>IFERROR(((טבלה14[[#This Row],[מספר סטודנטים בתואר 1]]-טבלה14[[#This Row],[נשים תואר 1]])/טבלה14[[#This Row],[מספר סטודנטים בתואר 1]]),"")</f>
        <v>0.40151515151515149</v>
      </c>
      <c r="P260" s="11">
        <f>IFERROR(טבלה14[[#This Row],[נשים תואר 1]]/טבלה14[[#This Row],[מספר סטודנטים בתואר 1]],"")</f>
        <v>0.59848484848484851</v>
      </c>
      <c r="Q26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0" s="13">
        <f>SUMIFS(T:T,D:D,"2007/08",B:B,B260)-טבלה14[[#This Row],[דירוג]]</f>
        <v>-4</v>
      </c>
      <c r="T260" s="9">
        <v>27</v>
      </c>
    </row>
    <row r="261" spans="2:20" s="6" customFormat="1" ht="13.8" hidden="1" x14ac:dyDescent="0.3">
      <c r="B261" s="7" t="s">
        <v>204</v>
      </c>
      <c r="C261" s="8" t="s">
        <v>28</v>
      </c>
      <c r="D261" s="10" t="s">
        <v>29</v>
      </c>
      <c r="E261" s="10">
        <v>144</v>
      </c>
      <c r="F261" s="10">
        <v>87</v>
      </c>
      <c r="G261" s="10">
        <v>24</v>
      </c>
      <c r="H261" s="10">
        <v>14</v>
      </c>
      <c r="I261" s="10">
        <v>5</v>
      </c>
      <c r="J261" s="10"/>
      <c r="K261" s="9"/>
      <c r="L261" s="9" t="s">
        <v>18</v>
      </c>
      <c r="M261" s="9" t="str">
        <f>IF(טבלה14[[#This Row],[מספר סטודנטים בתואר 1]]&gt;500,"yes","no")</f>
        <v>no</v>
      </c>
      <c r="N261" s="12">
        <f>טבלה14[[#This Row],[מספר סטודנטים בתואר 1]]/SUBTOTAL(109,טבלה14[מספר סטודנטים בתואר 1])</f>
        <v>2.0946368568810275E-3</v>
      </c>
      <c r="O261" s="11">
        <f>IFERROR(((טבלה14[[#This Row],[מספר סטודנטים בתואר 1]]-טבלה14[[#This Row],[נשים תואר 1]])/טבלה14[[#This Row],[מספר סטודנטים בתואר 1]]),"")</f>
        <v>0.39583333333333331</v>
      </c>
      <c r="P261" s="11">
        <f>IFERROR(טבלה14[[#This Row],[נשים תואר 1]]/טבלה14[[#This Row],[מספר סטודנטים בתואר 1]],"")</f>
        <v>0.60416666666666663</v>
      </c>
      <c r="Q26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1" s="13">
        <f>SUMIFS(T:T,D:D,"2007/08",B:B,B261)-טבלה14[[#This Row],[דירוג]]</f>
        <v>-92</v>
      </c>
      <c r="T261" s="9">
        <v>92</v>
      </c>
    </row>
    <row r="262" spans="2:20" s="6" customFormat="1" ht="13.8" hidden="1" x14ac:dyDescent="0.3">
      <c r="B262" s="7" t="s">
        <v>75</v>
      </c>
      <c r="C262" s="8" t="s">
        <v>69</v>
      </c>
      <c r="D262" s="9" t="s">
        <v>26</v>
      </c>
      <c r="E262" s="10">
        <v>1184</v>
      </c>
      <c r="F262" s="10">
        <v>609</v>
      </c>
      <c r="G262" s="10">
        <v>46</v>
      </c>
      <c r="H262" s="10">
        <v>18</v>
      </c>
      <c r="I262" s="10"/>
      <c r="J262" s="10" t="s">
        <v>21</v>
      </c>
      <c r="K262" s="9"/>
      <c r="L262" s="9" t="s">
        <v>18</v>
      </c>
      <c r="M262" s="9" t="str">
        <f>IF(טבלה14[[#This Row],[מספר סטודנטים בתואר 1]]&gt;500,"yes","no")</f>
        <v>yes</v>
      </c>
      <c r="N262" s="12">
        <f>טבלה14[[#This Row],[מספר סטודנטים בתואר 1]]/SUBTOTAL(109,טבלה14[מספר סטודנטים בתואר 1])</f>
        <v>1.7222569712132894E-2</v>
      </c>
      <c r="O262" s="11">
        <f>IFERROR(((טבלה14[[#This Row],[מספר סטודנטים בתואר 1]]-טבלה14[[#This Row],[נשים תואר 1]])/טבלה14[[#This Row],[מספר סטודנטים בתואר 1]]),"")</f>
        <v>0.48564189189189189</v>
      </c>
      <c r="P262" s="11">
        <f>IFERROR(טבלה14[[#This Row],[נשים תואר 1]]/טבלה14[[#This Row],[מספר סטודנטים בתואר 1]],"")</f>
        <v>0.51435810810810811</v>
      </c>
      <c r="Q26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2" s="13">
        <f>SUMIFS(T:T,D:D,"2007/08",B:B,B262)-טבלה14[[#This Row],[דירוג]]</f>
        <v>-4</v>
      </c>
      <c r="T262" s="9">
        <v>22</v>
      </c>
    </row>
    <row r="263" spans="2:20" s="6" customFormat="1" ht="13.8" hidden="1" x14ac:dyDescent="0.3">
      <c r="B263" s="7" t="s">
        <v>75</v>
      </c>
      <c r="C263" s="8" t="s">
        <v>69</v>
      </c>
      <c r="D263" s="9" t="s">
        <v>43</v>
      </c>
      <c r="E263" s="10">
        <v>1311</v>
      </c>
      <c r="F263" s="10">
        <v>622</v>
      </c>
      <c r="G263" s="10"/>
      <c r="H263" s="10"/>
      <c r="I263" s="10"/>
      <c r="J263" s="10" t="s">
        <v>21</v>
      </c>
      <c r="K263" s="9"/>
      <c r="L263" s="9" t="s">
        <v>18</v>
      </c>
      <c r="M263" s="9" t="str">
        <f>IF(טבלה14[[#This Row],[מספר סטודנטים בתואר 1]]&gt;500,"yes","no")</f>
        <v>yes</v>
      </c>
      <c r="N263" s="12">
        <f>טבלה14[[#This Row],[מספר סטודנטים בתואר 1]]/SUBTOTAL(109,טבלה14[מספר סטודנטים בתואר 1])</f>
        <v>1.9069923051187689E-2</v>
      </c>
      <c r="O263" s="11">
        <f>IFERROR(((טבלה14[[#This Row],[מספר סטודנטים בתואר 1]]-טבלה14[[#This Row],[נשים תואר 1]])/טבלה14[[#This Row],[מספר סטודנטים בתואר 1]]),"")</f>
        <v>0.52555301296720058</v>
      </c>
      <c r="P263" s="11">
        <f>IFERROR(טבלה14[[#This Row],[נשים תואר 1]]/טבלה14[[#This Row],[מספר סטודנטים בתואר 1]],"")</f>
        <v>0.47444698703279942</v>
      </c>
      <c r="Q26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3" s="13">
        <f>SUMIFS(T:T,D:D,"2007/08",B:B,B263)-טבלה14[[#This Row],[דירוג]]</f>
        <v>-4</v>
      </c>
      <c r="T263" s="9">
        <v>22</v>
      </c>
    </row>
    <row r="264" spans="2:20" s="6" customFormat="1" ht="13.8" hidden="1" x14ac:dyDescent="0.3">
      <c r="B264" s="7" t="s">
        <v>205</v>
      </c>
      <c r="C264" s="8" t="s">
        <v>39</v>
      </c>
      <c r="D264" s="9" t="s">
        <v>29</v>
      </c>
      <c r="E264" s="10">
        <v>140</v>
      </c>
      <c r="F264" s="10">
        <v>87</v>
      </c>
      <c r="G264" s="10"/>
      <c r="H264" s="10"/>
      <c r="I264" s="10"/>
      <c r="J264" s="10" t="s">
        <v>21</v>
      </c>
      <c r="K264" s="9"/>
      <c r="L264" s="9" t="s">
        <v>18</v>
      </c>
      <c r="M264" s="9" t="str">
        <f>IF(טבלה14[[#This Row],[מספר סטודנטים בתואר 1]]&gt;500,"yes","no")</f>
        <v>no</v>
      </c>
      <c r="N264" s="12">
        <f>טבלה14[[#This Row],[מספר סטודנטים בתואר 1]]/SUBTOTAL(109,טבלה14[מספר סטודנטים בתואר 1])</f>
        <v>2.0364524997454436E-3</v>
      </c>
      <c r="O264" s="11">
        <f>IFERROR(((טבלה14[[#This Row],[מספר סטודנטים בתואר 1]]-טבלה14[[#This Row],[נשים תואר 1]])/טבלה14[[#This Row],[מספר סטודנטים בתואר 1]]),"")</f>
        <v>0.37857142857142856</v>
      </c>
      <c r="P264" s="11">
        <f>IFERROR(טבלה14[[#This Row],[נשים תואר 1]]/טבלה14[[#This Row],[מספר סטודנטים בתואר 1]],"")</f>
        <v>0.62142857142857144</v>
      </c>
      <c r="Q26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4" s="13">
        <f>SUMIFS(T:T,D:D,"2007/08",B:B,B264)-טבלה14[[#This Row],[דירוג]]</f>
        <v>-31</v>
      </c>
      <c r="T264" s="9">
        <v>93</v>
      </c>
    </row>
    <row r="265" spans="2:20" s="6" customFormat="1" ht="13.8" hidden="1" x14ac:dyDescent="0.3">
      <c r="B265" s="7" t="s">
        <v>64</v>
      </c>
      <c r="C265" s="8" t="s">
        <v>16</v>
      </c>
      <c r="D265" s="9" t="s">
        <v>31</v>
      </c>
      <c r="E265" s="10">
        <v>2177</v>
      </c>
      <c r="F265" s="10">
        <v>1094</v>
      </c>
      <c r="G265" s="10">
        <v>1682</v>
      </c>
      <c r="H265" s="10">
        <v>670</v>
      </c>
      <c r="I265" s="10">
        <v>246</v>
      </c>
      <c r="J265" s="10">
        <v>112</v>
      </c>
      <c r="K265" s="9"/>
      <c r="L265" s="9" t="s">
        <v>18</v>
      </c>
      <c r="M265" s="9" t="str">
        <f>IF(טבלה14[[#This Row],[מספר סטודנטים בתואר 1]]&gt;500,"yes","no")</f>
        <v>yes</v>
      </c>
      <c r="N265" s="12">
        <f>טבלה14[[#This Row],[מספר סטודנטים בתואר 1]]/SUBTOTAL(109,טבלה14[מספר סטודנטים בתואר 1])</f>
        <v>3.1666836371041646E-2</v>
      </c>
      <c r="O265" s="11">
        <f>IFERROR(((טבלה14[[#This Row],[מספר סטודנטים בתואר 1]]-טבלה14[[#This Row],[נשים תואר 1]])/טבלה14[[#This Row],[מספר סטודנטים בתואר 1]]),"")</f>
        <v>0.49747358750574183</v>
      </c>
      <c r="P265" s="11">
        <f>IFERROR(טבלה14[[#This Row],[נשים תואר 1]]/טבלה14[[#This Row],[מספר סטודנטים בתואר 1]],"")</f>
        <v>0.50252641249425811</v>
      </c>
      <c r="Q26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5" s="13">
        <f>SUMIFS(T:T,D:D,"2007/08",B:B,B265)-טבלה14[[#This Row],[דירוג]]</f>
        <v>-4</v>
      </c>
      <c r="T265" s="9">
        <v>12</v>
      </c>
    </row>
    <row r="266" spans="2:20" s="6" customFormat="1" ht="13.8" hidden="1" x14ac:dyDescent="0.3">
      <c r="B266" s="7" t="s">
        <v>64</v>
      </c>
      <c r="C266" s="8" t="s">
        <v>16</v>
      </c>
      <c r="D266" s="9" t="s">
        <v>37</v>
      </c>
      <c r="E266" s="10">
        <v>2323</v>
      </c>
      <c r="F266" s="10">
        <v>1194</v>
      </c>
      <c r="G266" s="10">
        <v>1561</v>
      </c>
      <c r="H266" s="10">
        <v>677</v>
      </c>
      <c r="I266" s="10">
        <v>260</v>
      </c>
      <c r="J266" s="10">
        <v>112</v>
      </c>
      <c r="K266" s="9"/>
      <c r="L266" s="9" t="s">
        <v>18</v>
      </c>
      <c r="M266" s="9" t="str">
        <f>IF(טבלה14[[#This Row],[מספר סטודנטים בתואר 1]]&gt;500,"yes","no")</f>
        <v>yes</v>
      </c>
      <c r="N266" s="12">
        <f>טבלה14[[#This Row],[מספר סטודנטים בתואר 1]]/SUBTOTAL(109,טבלה14[מספר סטודנטים בתואר 1])</f>
        <v>3.3790565406490468E-2</v>
      </c>
      <c r="O266" s="11">
        <f>IFERROR(((טבלה14[[#This Row],[מספר סטודנטים בתואר 1]]-טבלה14[[#This Row],[נשים תואר 1]])/טבלה14[[#This Row],[מספר סטודנטים בתואר 1]]),"")</f>
        <v>0.48600947051226862</v>
      </c>
      <c r="P266" s="11">
        <f>IFERROR(טבלה14[[#This Row],[נשים תואר 1]]/טבלה14[[#This Row],[מספר סטודנטים בתואר 1]],"")</f>
        <v>0.51399052948773138</v>
      </c>
      <c r="Q26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6" s="13">
        <f>SUMIFS(T:T,D:D,"2007/08",B:B,B266)-טבלה14[[#This Row],[דירוג]]</f>
        <v>-4</v>
      </c>
      <c r="T266" s="9">
        <v>12</v>
      </c>
    </row>
    <row r="267" spans="2:20" s="6" customFormat="1" ht="13.8" hidden="1" x14ac:dyDescent="0.3">
      <c r="B267" s="7" t="s">
        <v>64</v>
      </c>
      <c r="C267" s="8" t="s">
        <v>16</v>
      </c>
      <c r="D267" s="9" t="s">
        <v>43</v>
      </c>
      <c r="E267" s="10">
        <v>2517</v>
      </c>
      <c r="F267" s="10">
        <v>1304</v>
      </c>
      <c r="G267" s="10">
        <v>1354</v>
      </c>
      <c r="H267" s="10">
        <v>570</v>
      </c>
      <c r="I267" s="10">
        <v>231</v>
      </c>
      <c r="J267" s="10">
        <v>96</v>
      </c>
      <c r="K267" s="9"/>
      <c r="L267" s="9" t="s">
        <v>18</v>
      </c>
      <c r="M267" s="9" t="str">
        <f>IF(טבלה14[[#This Row],[מספר סטודנטים בתואר 1]]&gt;500,"yes","no")</f>
        <v>yes</v>
      </c>
      <c r="N267" s="12">
        <f>טבלה14[[#This Row],[מספר סטודנטים בתואר 1]]/SUBTOTAL(109,טבלה14[מספר סטודנטים בתואר 1])</f>
        <v>3.6612506727566295E-2</v>
      </c>
      <c r="O267" s="11">
        <f>IFERROR(((טבלה14[[#This Row],[מספר סטודנטים בתואר 1]]-טבלה14[[#This Row],[נשים תואר 1]])/טבלה14[[#This Row],[מספר סטודנטים בתואר 1]]),"")</f>
        <v>0.48192292411601112</v>
      </c>
      <c r="P267" s="11">
        <f>IFERROR(טבלה14[[#This Row],[נשים תואר 1]]/טבלה14[[#This Row],[מספר סטודנטים בתואר 1]],"")</f>
        <v>0.51807707588398888</v>
      </c>
      <c r="Q26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7" s="13">
        <f>SUMIFS(T:T,D:D,"2007/08",B:B,B267)-טבלה14[[#This Row],[דירוג]]</f>
        <v>-4</v>
      </c>
      <c r="T267" s="9">
        <v>12</v>
      </c>
    </row>
    <row r="268" spans="2:20" s="6" customFormat="1" ht="13.8" hidden="1" x14ac:dyDescent="0.3">
      <c r="B268" s="7" t="s">
        <v>59</v>
      </c>
      <c r="C268" s="8" t="s">
        <v>25</v>
      </c>
      <c r="D268" s="9" t="s">
        <v>31</v>
      </c>
      <c r="E268" s="10">
        <v>3152</v>
      </c>
      <c r="F268" s="10">
        <v>1696</v>
      </c>
      <c r="G268" s="10">
        <v>10</v>
      </c>
      <c r="H268" s="10"/>
      <c r="I268" s="10"/>
      <c r="J268" s="10" t="s">
        <v>21</v>
      </c>
      <c r="K268" s="9" t="s">
        <v>18</v>
      </c>
      <c r="L268" s="9" t="s">
        <v>18</v>
      </c>
      <c r="M268" s="9" t="str">
        <f>IF(טבלה14[[#This Row],[מספר סטודנטים בתואר 1]]&gt;500,"yes","no")</f>
        <v>yes</v>
      </c>
      <c r="N268" s="12">
        <f>טבלה14[[#This Row],[מספר סטודנטים בתואר 1]]/SUBTOTAL(109,טבלה14[מספר סטודנטים בתואר 1])</f>
        <v>4.5849273422840273E-2</v>
      </c>
      <c r="O268" s="11">
        <f>IFERROR(((טבלה14[[#This Row],[מספר סטודנטים בתואר 1]]-טבלה14[[#This Row],[נשים תואר 1]])/טבלה14[[#This Row],[מספר סטודנטים בתואר 1]]),"")</f>
        <v>0.46192893401015228</v>
      </c>
      <c r="P268" s="11">
        <f>IFERROR(טבלה14[[#This Row],[נשים תואר 1]]/טבלה14[[#This Row],[מספר סטודנטים בתואר 1]],"")</f>
        <v>0.53807106598984766</v>
      </c>
      <c r="Q26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8" s="13">
        <f>SUMIFS(T:T,D:D,"2007/08",B:B,B268)-טבלה14[[#This Row],[דירוג]]</f>
        <v>-4</v>
      </c>
      <c r="T268" s="9">
        <v>4</v>
      </c>
    </row>
    <row r="269" spans="2:20" s="6" customFormat="1" ht="13.8" hidden="1" x14ac:dyDescent="0.3">
      <c r="B269" s="7" t="s">
        <v>24</v>
      </c>
      <c r="C269" s="8" t="s">
        <v>25</v>
      </c>
      <c r="D269" s="9" t="s">
        <v>31</v>
      </c>
      <c r="E269" s="10">
        <v>459</v>
      </c>
      <c r="F269" s="10">
        <v>232</v>
      </c>
      <c r="G269" s="10">
        <v>264</v>
      </c>
      <c r="H269" s="10">
        <v>103</v>
      </c>
      <c r="I269" s="10">
        <v>65</v>
      </c>
      <c r="J269" s="10">
        <v>26</v>
      </c>
      <c r="K269" s="9"/>
      <c r="L269" s="9" t="s">
        <v>18</v>
      </c>
      <c r="M269" s="9" t="str">
        <f>IF(טבלה14[[#This Row],[מספר סטודנטים בתואר 1]]&gt;500,"yes","no")</f>
        <v>no</v>
      </c>
      <c r="N269" s="12">
        <f>טבלה14[[#This Row],[מספר סטודנטים בתואר 1]]/SUBTOTAL(109,טבלה14[מספר סטודנטים בתואר 1])</f>
        <v>6.6766549813082748E-3</v>
      </c>
      <c r="O269" s="11">
        <f>IFERROR(((טבלה14[[#This Row],[מספר סטודנטים בתואר 1]]-טבלה14[[#This Row],[נשים תואר 1]])/טבלה14[[#This Row],[מספר סטודנטים בתואר 1]]),"")</f>
        <v>0.49455337690631807</v>
      </c>
      <c r="P269" s="11">
        <f>IFERROR(טבלה14[[#This Row],[נשים תואר 1]]/טבלה14[[#This Row],[מספר סטודנטים בתואר 1]],"")</f>
        <v>0.50544662309368193</v>
      </c>
      <c r="Q26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9" s="13">
        <f>SUMIFS(T:T,D:D,"2007/08",B:B,B269)-טבלה14[[#This Row],[דירוג]]</f>
        <v>-19</v>
      </c>
      <c r="T269" s="9">
        <v>50</v>
      </c>
    </row>
    <row r="270" spans="2:20" s="6" customFormat="1" ht="13.8" hidden="1" x14ac:dyDescent="0.3">
      <c r="B270" s="7" t="s">
        <v>98</v>
      </c>
      <c r="C270" s="8" t="s">
        <v>72</v>
      </c>
      <c r="D270" s="10" t="s">
        <v>31</v>
      </c>
      <c r="E270" s="10">
        <v>432</v>
      </c>
      <c r="F270" s="10">
        <v>288</v>
      </c>
      <c r="G270" s="10">
        <v>360</v>
      </c>
      <c r="H270" s="10">
        <v>242</v>
      </c>
      <c r="I270" s="10"/>
      <c r="J270" s="10" t="s">
        <v>21</v>
      </c>
      <c r="K270" s="9"/>
      <c r="L270" s="9" t="s">
        <v>18</v>
      </c>
      <c r="M270" s="9" t="str">
        <f>IF(טבלה14[[#This Row],[מספר סטודנטים בתואר 1]]&gt;500,"yes","no")</f>
        <v>no</v>
      </c>
      <c r="N270" s="12">
        <f>טבלה14[[#This Row],[מספר סטודנטים בתואר 1]]/SUBTOTAL(109,טבלה14[מספר סטודנטים בתואר 1])</f>
        <v>6.2839105706430825E-3</v>
      </c>
      <c r="O270" s="11">
        <f>IFERROR(((טבלה14[[#This Row],[מספר סטודנטים בתואר 1]]-טבלה14[[#This Row],[נשים תואר 1]])/טבלה14[[#This Row],[מספר סטודנטים בתואר 1]]),"")</f>
        <v>0.33333333333333331</v>
      </c>
      <c r="P270" s="11">
        <f>IFERROR(טבלה14[[#This Row],[נשים תואר 1]]/טבלה14[[#This Row],[מספר סטודנטים בתואר 1]],"")</f>
        <v>0.66666666666666663</v>
      </c>
      <c r="Q27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7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70" s="13">
        <f>SUMIFS(T:T,D:D,"2007/08",B:B,B270)-טבלה14[[#This Row],[דירוג]]</f>
        <v>39</v>
      </c>
      <c r="T270" s="9">
        <v>51</v>
      </c>
    </row>
    <row r="271" spans="2:20" s="6" customFormat="1" ht="13.8" hidden="1" x14ac:dyDescent="0.3">
      <c r="B271" s="7" t="s">
        <v>95</v>
      </c>
      <c r="C271" s="8" t="s">
        <v>69</v>
      </c>
      <c r="D271" s="9" t="s">
        <v>31</v>
      </c>
      <c r="E271" s="10">
        <v>429</v>
      </c>
      <c r="F271" s="10">
        <v>223</v>
      </c>
      <c r="G271" s="10">
        <v>3969</v>
      </c>
      <c r="H271" s="10">
        <v>1695</v>
      </c>
      <c r="I271" s="10">
        <v>96</v>
      </c>
      <c r="J271" s="10">
        <v>52</v>
      </c>
      <c r="K271" s="9"/>
      <c r="L271" s="9" t="s">
        <v>18</v>
      </c>
      <c r="M271" s="9" t="str">
        <f>IF(טבלה14[[#This Row],[מספר סטודנטים בתואר 1]]&gt;500,"yes","no")</f>
        <v>no</v>
      </c>
      <c r="N271" s="12">
        <f>טבלה14[[#This Row],[מספר סטודנטים בתואר 1]]/SUBTOTAL(109,טבלה14[מספר סטודנטים בתואר 1])</f>
        <v>6.2402723027913942E-3</v>
      </c>
      <c r="O271" s="11">
        <f>IFERROR(((טבלה14[[#This Row],[מספר סטודנטים בתואר 1]]-טבלה14[[#This Row],[נשים תואר 1]])/טבלה14[[#This Row],[מספר סטודנטים בתואר 1]]),"")</f>
        <v>0.48018648018648019</v>
      </c>
      <c r="P271" s="11">
        <f>IFERROR(טבלה14[[#This Row],[נשים תואר 1]]/טבלה14[[#This Row],[מספר סטודנטים בתואר 1]],"")</f>
        <v>0.51981351981351986</v>
      </c>
      <c r="Q27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7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71" s="13">
        <f>SUMIFS(T:T,D:D,"2007/08",B:B,B271)-טבלה14[[#This Row],[דירוג]]</f>
        <v>-3</v>
      </c>
      <c r="T271" s="9">
        <v>52</v>
      </c>
    </row>
    <row r="272" spans="2:20" s="6" customFormat="1" ht="13.8" hidden="1" x14ac:dyDescent="0.3">
      <c r="B272" s="7" t="s">
        <v>15</v>
      </c>
      <c r="C272" s="8" t="s">
        <v>16</v>
      </c>
      <c r="D272" s="10" t="s">
        <v>31</v>
      </c>
      <c r="E272" s="10">
        <v>418</v>
      </c>
      <c r="F272" s="10">
        <v>332</v>
      </c>
      <c r="G272" s="10"/>
      <c r="H272" s="10"/>
      <c r="I272" s="10">
        <v>19</v>
      </c>
      <c r="J272" s="10">
        <v>13</v>
      </c>
      <c r="K272" s="9"/>
      <c r="L272" s="9" t="s">
        <v>18</v>
      </c>
      <c r="M272" s="9" t="str">
        <f>IF(טבלה14[[#This Row],[מספר סטודנטים בתואר 1]]&gt;500,"yes","no")</f>
        <v>no</v>
      </c>
      <c r="N272" s="12">
        <f>טבלה14[[#This Row],[מספר סטודנטים בתואר 1]]/SUBTOTAL(109,טבלה14[מספר סטודנטים בתואר 1])</f>
        <v>6.0802653206685382E-3</v>
      </c>
      <c r="O272" s="11">
        <f>IFERROR(((טבלה14[[#This Row],[מספר סטודנטים בתואר 1]]-טבלה14[[#This Row],[נשים תואר 1]])/טבלה14[[#This Row],[מספר סטודנטים בתואר 1]]),"")</f>
        <v>0.20574162679425836</v>
      </c>
      <c r="P272" s="11">
        <f>IFERROR(טבלה14[[#This Row],[נשים תואר 1]]/טבלה14[[#This Row],[מספר סטודנטים בתואר 1]],"")</f>
        <v>0.79425837320574166</v>
      </c>
      <c r="Q27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7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72" s="13">
        <f>SUMIFS(T:T,D:D,"2007/08",B:B,B272)-טבלה14[[#This Row],[דירוג]]</f>
        <v>-39</v>
      </c>
      <c r="T272" s="9">
        <v>53</v>
      </c>
    </row>
    <row r="273" spans="2:20" s="6" customFormat="1" ht="13.8" hidden="1" x14ac:dyDescent="0.3">
      <c r="B273" s="7" t="s">
        <v>99</v>
      </c>
      <c r="C273" s="8" t="s">
        <v>16</v>
      </c>
      <c r="D273" s="9" t="s">
        <v>31</v>
      </c>
      <c r="E273" s="10">
        <v>405</v>
      </c>
      <c r="F273" s="10">
        <v>133</v>
      </c>
      <c r="G273" s="10"/>
      <c r="H273" s="10"/>
      <c r="I273" s="10"/>
      <c r="J273" s="10" t="s">
        <v>21</v>
      </c>
      <c r="K273" s="9"/>
      <c r="L273" s="9" t="s">
        <v>18</v>
      </c>
      <c r="M273" s="9" t="str">
        <f>IF(טבלה14[[#This Row],[מספר סטודנטים בתואר 1]]&gt;500,"yes","no")</f>
        <v>no</v>
      </c>
      <c r="N273" s="12">
        <f>טבלה14[[#This Row],[מספר סטודנטים בתואר 1]]/SUBTOTAL(109,טבלה14[מספר סטודנטים בתואר 1])</f>
        <v>5.8911661599778901E-3</v>
      </c>
      <c r="O273" s="11">
        <f>IFERROR(((טבלה14[[#This Row],[מספר סטודנטים בתואר 1]]-טבלה14[[#This Row],[נשים תואר 1]])/טבלה14[[#This Row],[מספר סטודנטים בתואר 1]]),"")</f>
        <v>0.67160493827160495</v>
      </c>
      <c r="P273" s="11">
        <f>IFERROR(טבלה14[[#This Row],[נשים תואר 1]]/טבלה14[[#This Row],[מספר סטודנטים בתואר 1]],"")</f>
        <v>0.32839506172839505</v>
      </c>
      <c r="Q27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7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73" s="13">
        <f>SUMIFS(T:T,D:D,"2007/08",B:B,B273)-טבלה14[[#This Row],[דירוג]]</f>
        <v>-54</v>
      </c>
      <c r="T273" s="9">
        <v>54</v>
      </c>
    </row>
    <row r="274" spans="2:20" s="6" customFormat="1" ht="13.8" hidden="1" x14ac:dyDescent="0.3">
      <c r="B274" s="7" t="s">
        <v>97</v>
      </c>
      <c r="C274" s="8" t="s">
        <v>58</v>
      </c>
      <c r="D274" s="10" t="s">
        <v>31</v>
      </c>
      <c r="E274" s="10">
        <v>395</v>
      </c>
      <c r="F274" s="10">
        <v>359</v>
      </c>
      <c r="G274" s="10">
        <v>18</v>
      </c>
      <c r="H274" s="10">
        <v>14</v>
      </c>
      <c r="I274" s="10">
        <v>15</v>
      </c>
      <c r="J274" s="10">
        <v>13</v>
      </c>
      <c r="K274" s="9"/>
      <c r="L274" s="9" t="s">
        <v>18</v>
      </c>
      <c r="M274" s="9" t="str">
        <f>IF(טבלה14[[#This Row],[מספר סטודנטים בתואר 1]]&gt;500,"yes","no")</f>
        <v>no</v>
      </c>
      <c r="N274" s="12">
        <f>טבלה14[[#This Row],[מספר סטודנטים בתואר 1]]/SUBTOTAL(109,טבלה14[מספר סטודנטים בתואר 1])</f>
        <v>5.7457052671389293E-3</v>
      </c>
      <c r="O274" s="11">
        <f>IFERROR(((טבלה14[[#This Row],[מספר סטודנטים בתואר 1]]-טבלה14[[#This Row],[נשים תואר 1]])/טבלה14[[#This Row],[מספר סטודנטים בתואר 1]]),"")</f>
        <v>9.1139240506329114E-2</v>
      </c>
      <c r="P274" s="11">
        <f>IFERROR(טבלה14[[#This Row],[נשים תואר 1]]/טבלה14[[#This Row],[מספר סטודנטים בתואר 1]],"")</f>
        <v>0.90886075949367084</v>
      </c>
      <c r="Q27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7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74" s="13">
        <f>SUMIFS(T:T,D:D,"2007/08",B:B,B274)-טבלה14[[#This Row],[דירוג]]</f>
        <v>23</v>
      </c>
      <c r="T274" s="9">
        <v>55</v>
      </c>
    </row>
    <row r="275" spans="2:20" s="6" customFormat="1" ht="13.8" hidden="1" x14ac:dyDescent="0.3">
      <c r="B275" s="7" t="s">
        <v>59</v>
      </c>
      <c r="C275" s="8" t="s">
        <v>25</v>
      </c>
      <c r="D275" s="9" t="s">
        <v>26</v>
      </c>
      <c r="E275" s="10">
        <v>3329</v>
      </c>
      <c r="F275" s="10">
        <v>1848</v>
      </c>
      <c r="G275" s="10">
        <v>16</v>
      </c>
      <c r="H275" s="10">
        <v>7</v>
      </c>
      <c r="I275" s="10"/>
      <c r="J275" s="10" t="s">
        <v>21</v>
      </c>
      <c r="K275" s="9" t="s">
        <v>18</v>
      </c>
      <c r="L275" s="9" t="s">
        <v>18</v>
      </c>
      <c r="M275" s="9" t="str">
        <f>IF(טבלה14[[#This Row],[מספר סטודנטים בתואר 1]]&gt;500,"yes","no")</f>
        <v>yes</v>
      </c>
      <c r="N275" s="12">
        <f>טבלה14[[#This Row],[מספר סטודנטים בתואר 1]]/SUBTOTAL(109,טבלה14[מספר סטודנטים בתואר 1])</f>
        <v>4.8423931226089865E-2</v>
      </c>
      <c r="O275" s="11">
        <f>IFERROR(((טבלה14[[#This Row],[מספר סטודנטים בתואר 1]]-טבלה14[[#This Row],[נשים תואר 1]])/טבלה14[[#This Row],[מספר סטודנטים בתואר 1]]),"")</f>
        <v>0.44487834184439773</v>
      </c>
      <c r="P275" s="11">
        <f>IFERROR(טבלה14[[#This Row],[נשים תואר 1]]/טבלה14[[#This Row],[מספר סטודנטים בתואר 1]],"")</f>
        <v>0.55512165815560233</v>
      </c>
      <c r="Q27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7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75" s="13">
        <f>SUMIFS(T:T,D:D,"2007/08",B:B,B275)-טבלה14[[#This Row],[דירוג]]</f>
        <v>-4</v>
      </c>
      <c r="T275" s="9">
        <v>4</v>
      </c>
    </row>
    <row r="276" spans="2:20" s="6" customFormat="1" ht="13.8" hidden="1" x14ac:dyDescent="0.3">
      <c r="B276" s="7" t="s">
        <v>59</v>
      </c>
      <c r="C276" s="8" t="s">
        <v>25</v>
      </c>
      <c r="D276" s="9" t="s">
        <v>37</v>
      </c>
      <c r="E276" s="10">
        <v>3503</v>
      </c>
      <c r="F276" s="10">
        <v>1988</v>
      </c>
      <c r="G276" s="10">
        <v>23</v>
      </c>
      <c r="H276" s="10">
        <v>11</v>
      </c>
      <c r="I276" s="10"/>
      <c r="J276" s="10" t="s">
        <v>21</v>
      </c>
      <c r="K276" s="9" t="s">
        <v>18</v>
      </c>
      <c r="L276" s="9" t="s">
        <v>18</v>
      </c>
      <c r="M276" s="9" t="str">
        <f>IF(טבלה14[[#This Row],[מספר סטודנטים בתואר 1]]&gt;500,"yes","no")</f>
        <v>yes</v>
      </c>
      <c r="N276" s="12">
        <f>טבלה14[[#This Row],[מספר סטודנטים בתואר 1]]/SUBTOTAL(109,טבלה14[מספר סטודנטים בתואר 1])</f>
        <v>5.0954950761487774E-2</v>
      </c>
      <c r="O276" s="11">
        <f>IFERROR(((טבלה14[[#This Row],[מספר סטודנטים בתואר 1]]-טבלה14[[#This Row],[נשים תואר 1]])/טבלה14[[#This Row],[מספר סטודנטים בתואר 1]]),"")</f>
        <v>0.4324864401941193</v>
      </c>
      <c r="P276" s="11">
        <f>IFERROR(טבלה14[[#This Row],[נשים תואר 1]]/טבלה14[[#This Row],[מספר סטודנטים בתואר 1]],"")</f>
        <v>0.5675135598058807</v>
      </c>
      <c r="Q27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7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76" s="13">
        <f>SUMIFS(T:T,D:D,"2007/08",B:B,B276)-טבלה14[[#This Row],[דירוג]]</f>
        <v>-4</v>
      </c>
      <c r="T276" s="9">
        <v>4</v>
      </c>
    </row>
    <row r="277" spans="2:20" s="6" customFormat="1" ht="13.8" hidden="1" x14ac:dyDescent="0.3">
      <c r="B277" s="7" t="s">
        <v>100</v>
      </c>
      <c r="C277" s="8" t="s">
        <v>34</v>
      </c>
      <c r="D277" s="9" t="s">
        <v>31</v>
      </c>
      <c r="E277" s="10">
        <v>356</v>
      </c>
      <c r="F277" s="10">
        <v>98</v>
      </c>
      <c r="G277" s="10">
        <v>115</v>
      </c>
      <c r="H277" s="10">
        <v>25</v>
      </c>
      <c r="I277" s="10">
        <v>36</v>
      </c>
      <c r="J277" s="10">
        <v>5</v>
      </c>
      <c r="K277" s="9"/>
      <c r="L277" s="9" t="s">
        <v>18</v>
      </c>
      <c r="M277" s="9" t="str">
        <f>IF(טבלה14[[#This Row],[מספר סטודנטים בתואר 1]]&gt;500,"yes","no")</f>
        <v>no</v>
      </c>
      <c r="N277" s="12">
        <f>טבלה14[[#This Row],[מספר סטודנטים בתואר 1]]/SUBTOTAL(109,טבלה14[מספר סטודנטים בתואר 1])</f>
        <v>5.1784077850669848E-3</v>
      </c>
      <c r="O277" s="11">
        <f>IFERROR(((טבלה14[[#This Row],[מספר סטודנטים בתואר 1]]-טבלה14[[#This Row],[נשים תואר 1]])/טבלה14[[#This Row],[מספר סטודנטים בתואר 1]]),"")</f>
        <v>0.7247191011235955</v>
      </c>
      <c r="P277" s="11">
        <f>IFERROR(טבלה14[[#This Row],[נשים תואר 1]]/טבלה14[[#This Row],[מספר סטודנטים בתואר 1]],"")</f>
        <v>0.2752808988764045</v>
      </c>
      <c r="Q27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77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77" s="13">
        <f>SUMIFS(T:T,D:D,"2007/08",B:B,B277)-טבלה14[[#This Row],[דירוג]]</f>
        <v>1</v>
      </c>
      <c r="T277" s="9">
        <v>58</v>
      </c>
    </row>
    <row r="278" spans="2:20" s="6" customFormat="1" ht="13.8" hidden="1" x14ac:dyDescent="0.3">
      <c r="B278" s="7" t="s">
        <v>101</v>
      </c>
      <c r="C278" s="8" t="s">
        <v>16</v>
      </c>
      <c r="D278" s="10" t="s">
        <v>31</v>
      </c>
      <c r="E278" s="10">
        <v>296</v>
      </c>
      <c r="F278" s="10">
        <v>177</v>
      </c>
      <c r="G278" s="10">
        <v>40</v>
      </c>
      <c r="H278" s="10">
        <v>27</v>
      </c>
      <c r="I278" s="10">
        <v>45</v>
      </c>
      <c r="J278" s="10">
        <v>21</v>
      </c>
      <c r="K278" s="9"/>
      <c r="L278" s="9" t="s">
        <v>18</v>
      </c>
      <c r="M278" s="9" t="str">
        <f>IF(טבלה14[[#This Row],[מספר סטודנטים בתואר 1]]&gt;500,"yes","no")</f>
        <v>no</v>
      </c>
      <c r="N278" s="12">
        <f>טבלה14[[#This Row],[מספר סטודנטים בתואר 1]]/SUBTOTAL(109,טבלה14[מספר סטודנטים בתואר 1])</f>
        <v>4.3056424280332236E-3</v>
      </c>
      <c r="O278" s="11">
        <f>IFERROR(((טבלה14[[#This Row],[מספר סטודנטים בתואר 1]]-טבלה14[[#This Row],[נשים תואר 1]])/טבלה14[[#This Row],[מספר סטודנטים בתואר 1]]),"")</f>
        <v>0.40202702702702703</v>
      </c>
      <c r="P278" s="11">
        <f>IFERROR(טבלה14[[#This Row],[נשים תואר 1]]/טבלה14[[#This Row],[מספר סטודנטים בתואר 1]],"")</f>
        <v>0.59797297297297303</v>
      </c>
      <c r="Q27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7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78" s="13">
        <f>SUMIFS(T:T,D:D,"2007/08",B:B,B278)-טבלה14[[#This Row],[דירוג]]</f>
        <v>35</v>
      </c>
      <c r="T278" s="9">
        <v>59</v>
      </c>
    </row>
    <row r="279" spans="2:20" s="6" customFormat="1" ht="13.8" hidden="1" x14ac:dyDescent="0.3">
      <c r="B279" s="7" t="s">
        <v>104</v>
      </c>
      <c r="C279" s="8" t="s">
        <v>39</v>
      </c>
      <c r="D279" s="9" t="s">
        <v>31</v>
      </c>
      <c r="E279" s="10">
        <v>282</v>
      </c>
      <c r="F279" s="10">
        <v>171</v>
      </c>
      <c r="G279" s="10">
        <v>52</v>
      </c>
      <c r="H279" s="10">
        <v>30</v>
      </c>
      <c r="I279" s="10">
        <v>14</v>
      </c>
      <c r="J279" s="10">
        <v>9</v>
      </c>
      <c r="K279" s="9"/>
      <c r="L279" s="9" t="s">
        <v>18</v>
      </c>
      <c r="M279" s="9" t="str">
        <f>IF(טבלה14[[#This Row],[מספר סטודנטים בתואר 1]]&gt;500,"yes","no")</f>
        <v>no</v>
      </c>
      <c r="N279" s="12">
        <f>טבלה14[[#This Row],[מספר סטודנטים בתואר 1]]/SUBTOTAL(109,טבלה14[מספר סטודנטים בתואר 1])</f>
        <v>4.1019971780586785E-3</v>
      </c>
      <c r="O279" s="11">
        <f>IFERROR(((טבלה14[[#This Row],[מספר סטודנטים בתואר 1]]-טבלה14[[#This Row],[נשים תואר 1]])/טבלה14[[#This Row],[מספר סטודנטים בתואר 1]]),"")</f>
        <v>0.39361702127659576</v>
      </c>
      <c r="P279" s="11">
        <f>IFERROR(טבלה14[[#This Row],[נשים תואר 1]]/טבלה14[[#This Row],[מספר סטודנטים בתואר 1]],"")</f>
        <v>0.6063829787234043</v>
      </c>
      <c r="Q27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7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79" s="13">
        <f>SUMIFS(T:T,D:D,"2007/08",B:B,B279)-טבלה14[[#This Row],[דירוג]]</f>
        <v>12</v>
      </c>
      <c r="T279" s="9">
        <v>60</v>
      </c>
    </row>
    <row r="280" spans="2:20" s="6" customFormat="1" ht="13.8" hidden="1" x14ac:dyDescent="0.3">
      <c r="B280" s="7" t="s">
        <v>105</v>
      </c>
      <c r="C280" s="8" t="s">
        <v>39</v>
      </c>
      <c r="D280" s="10" t="s">
        <v>31</v>
      </c>
      <c r="E280" s="10">
        <v>278</v>
      </c>
      <c r="F280" s="10">
        <v>220</v>
      </c>
      <c r="G280" s="10">
        <v>155</v>
      </c>
      <c r="H280" s="10">
        <v>112</v>
      </c>
      <c r="I280" s="10">
        <v>130</v>
      </c>
      <c r="J280" s="10">
        <v>88</v>
      </c>
      <c r="K280" s="9"/>
      <c r="L280" s="9" t="s">
        <v>18</v>
      </c>
      <c r="M280" s="9" t="str">
        <f>IF(טבלה14[[#This Row],[מספר סטודנטים בתואר 1]]&gt;500,"yes","no")</f>
        <v>no</v>
      </c>
      <c r="N280" s="12">
        <f>טבלה14[[#This Row],[מספר סטודנטים בתואר 1]]/SUBTOTAL(109,טבלה14[מספר סטודנטים בתואר 1])</f>
        <v>4.0438128209230951E-3</v>
      </c>
      <c r="O280" s="11">
        <f>IFERROR(((טבלה14[[#This Row],[מספר סטודנטים בתואר 1]]-טבלה14[[#This Row],[נשים תואר 1]])/טבלה14[[#This Row],[מספר סטודנטים בתואר 1]]),"")</f>
        <v>0.20863309352517986</v>
      </c>
      <c r="P280" s="11">
        <f>IFERROR(טבלה14[[#This Row],[נשים תואר 1]]/טבלה14[[#This Row],[מספר סטודנטים בתואר 1]],"")</f>
        <v>0.79136690647482011</v>
      </c>
      <c r="Q28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8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80" s="13">
        <f>SUMIFS(T:T,D:D,"2007/08",B:B,B280)-טבלה14[[#This Row],[דירוג]]</f>
        <v>-20</v>
      </c>
      <c r="T280" s="9">
        <v>61</v>
      </c>
    </row>
    <row r="281" spans="2:20" s="6" customFormat="1" ht="13.8" hidden="1" x14ac:dyDescent="0.3">
      <c r="B281" s="7" t="s">
        <v>107</v>
      </c>
      <c r="C281" s="8" t="s">
        <v>39</v>
      </c>
      <c r="D281" s="9" t="s">
        <v>31</v>
      </c>
      <c r="E281" s="10">
        <v>276</v>
      </c>
      <c r="F281" s="10">
        <v>198</v>
      </c>
      <c r="G281" s="10">
        <v>172</v>
      </c>
      <c r="H281" s="10">
        <v>136</v>
      </c>
      <c r="I281" s="10">
        <v>44</v>
      </c>
      <c r="J281" s="10">
        <v>28</v>
      </c>
      <c r="K281" s="9"/>
      <c r="L281" s="9" t="s">
        <v>18</v>
      </c>
      <c r="M281" s="9" t="str">
        <f>IF(טבלה14[[#This Row],[מספר סטודנטים בתואר 1]]&gt;500,"yes","no")</f>
        <v>no</v>
      </c>
      <c r="N281" s="12">
        <f>טבלה14[[#This Row],[מספר סטודנטים בתואר 1]]/SUBTOTAL(109,טבלה14[מספר סטודנטים בתואר 1])</f>
        <v>4.0147206423553029E-3</v>
      </c>
      <c r="O281" s="11">
        <f>IFERROR(((טבלה14[[#This Row],[מספר סטודנטים בתואר 1]]-טבלה14[[#This Row],[נשים תואר 1]])/טבלה14[[#This Row],[מספר סטודנטים בתואר 1]]),"")</f>
        <v>0.28260869565217389</v>
      </c>
      <c r="P281" s="11">
        <f>IFERROR(טבלה14[[#This Row],[נשים תואר 1]]/טבלה14[[#This Row],[מספר סטודנטים בתואר 1]],"")</f>
        <v>0.71739130434782605</v>
      </c>
      <c r="Q28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8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81" s="13">
        <f>SUMIFS(T:T,D:D,"2007/08",B:B,B281)-טבלה14[[#This Row],[דירוג]]</f>
        <v>-10</v>
      </c>
      <c r="T281" s="9">
        <v>62</v>
      </c>
    </row>
    <row r="282" spans="2:20" s="6" customFormat="1" ht="13.8" hidden="1" x14ac:dyDescent="0.3">
      <c r="B282" s="7" t="s">
        <v>103</v>
      </c>
      <c r="C282" s="8" t="s">
        <v>48</v>
      </c>
      <c r="D282" s="10" t="s">
        <v>31</v>
      </c>
      <c r="E282" s="10">
        <v>255</v>
      </c>
      <c r="F282" s="10">
        <v>71</v>
      </c>
      <c r="G282" s="10">
        <v>37</v>
      </c>
      <c r="H282" s="10">
        <v>19</v>
      </c>
      <c r="I282" s="10">
        <v>47</v>
      </c>
      <c r="J282" s="10">
        <v>22</v>
      </c>
      <c r="K282" s="9"/>
      <c r="L282" s="9" t="s">
        <v>18</v>
      </c>
      <c r="M282" s="9" t="str">
        <f>IF(טבלה14[[#This Row],[מספר סטודנטים בתואר 1]]&gt;500,"yes","no")</f>
        <v>no</v>
      </c>
      <c r="N282" s="12">
        <f>טבלה14[[#This Row],[מספר סטודנטים בתואר 1]]/SUBTOTAL(109,טבלה14[מספר סטודנטים בתואר 1])</f>
        <v>3.7092527673934861E-3</v>
      </c>
      <c r="O282" s="11">
        <f>IFERROR(((טבלה14[[#This Row],[מספר סטודנטים בתואר 1]]-טבלה14[[#This Row],[נשים תואר 1]])/טבלה14[[#This Row],[מספר סטודנטים בתואר 1]]),"")</f>
        <v>0.72156862745098038</v>
      </c>
      <c r="P282" s="11">
        <f>IFERROR(טבלה14[[#This Row],[נשים תואר 1]]/טבלה14[[#This Row],[מספר סטודנטים בתואר 1]],"")</f>
        <v>0.27843137254901962</v>
      </c>
      <c r="Q28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82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82" s="13">
        <f>SUMIFS(T:T,D:D,"2007/08",B:B,B282)-טבלה14[[#This Row],[דירוג]]</f>
        <v>21</v>
      </c>
      <c r="T282" s="9">
        <v>63</v>
      </c>
    </row>
    <row r="283" spans="2:20" s="6" customFormat="1" ht="13.8" hidden="1" x14ac:dyDescent="0.3">
      <c r="B283" s="7" t="s">
        <v>109</v>
      </c>
      <c r="C283" s="8" t="s">
        <v>52</v>
      </c>
      <c r="D283" s="9" t="s">
        <v>31</v>
      </c>
      <c r="E283" s="10">
        <v>254</v>
      </c>
      <c r="F283" s="10">
        <v>219</v>
      </c>
      <c r="G283" s="10">
        <v>639</v>
      </c>
      <c r="H283" s="10">
        <v>593</v>
      </c>
      <c r="I283" s="10">
        <v>51</v>
      </c>
      <c r="J283" s="10">
        <v>42</v>
      </c>
      <c r="K283" s="9"/>
      <c r="L283" s="9" t="s">
        <v>18</v>
      </c>
      <c r="M283" s="9" t="str">
        <f>IF(טבלה14[[#This Row],[מספר סטודנטים בתואר 1]]&gt;500,"yes","no")</f>
        <v>no</v>
      </c>
      <c r="N283" s="12">
        <f>טבלה14[[#This Row],[מספר סטודנטים בתואר 1]]/SUBTOTAL(109,טבלה14[מספר סטודנטים בתואר 1])</f>
        <v>3.69470667810959E-3</v>
      </c>
      <c r="O283" s="11">
        <f>IFERROR(((טבלה14[[#This Row],[מספר סטודנטים בתואר 1]]-טבלה14[[#This Row],[נשים תואר 1]])/טבלה14[[#This Row],[מספר סטודנטים בתואר 1]]),"")</f>
        <v>0.13779527559055119</v>
      </c>
      <c r="P283" s="11">
        <f>IFERROR(טבלה14[[#This Row],[נשים תואר 1]]/טבלה14[[#This Row],[מספר סטודנטים בתואר 1]],"")</f>
        <v>0.86220472440944884</v>
      </c>
      <c r="Q28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8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83" s="13">
        <f>SUMIFS(T:T,D:D,"2007/08",B:B,B283)-טבלה14[[#This Row],[דירוג]]</f>
        <v>13</v>
      </c>
      <c r="T283" s="9">
        <v>64</v>
      </c>
    </row>
    <row r="284" spans="2:20" s="6" customFormat="1" ht="13.8" hidden="1" x14ac:dyDescent="0.3">
      <c r="B284" s="7" t="s">
        <v>111</v>
      </c>
      <c r="C284" s="8" t="s">
        <v>39</v>
      </c>
      <c r="D284" s="10" t="s">
        <v>31</v>
      </c>
      <c r="E284" s="10">
        <v>252</v>
      </c>
      <c r="F284" s="10">
        <v>186</v>
      </c>
      <c r="G284" s="10">
        <v>130</v>
      </c>
      <c r="H284" s="10">
        <v>77</v>
      </c>
      <c r="I284" s="10">
        <v>43</v>
      </c>
      <c r="J284" s="10">
        <v>31</v>
      </c>
      <c r="K284" s="9"/>
      <c r="L284" s="9" t="s">
        <v>18</v>
      </c>
      <c r="M284" s="9" t="str">
        <f>IF(טבלה14[[#This Row],[מספר סטודנטים בתואר 1]]&gt;500,"yes","no")</f>
        <v>no</v>
      </c>
      <c r="N284" s="12">
        <f>טבלה14[[#This Row],[מספר סטודנטים בתואר 1]]/SUBTOTAL(109,טבלה14[מספר סטודנטים בתואר 1])</f>
        <v>3.6656144995417983E-3</v>
      </c>
      <c r="O284" s="11">
        <f>IFERROR(((טבלה14[[#This Row],[מספר סטודנטים בתואר 1]]-טבלה14[[#This Row],[נשים תואר 1]])/טבלה14[[#This Row],[מספר סטודנטים בתואר 1]]),"")</f>
        <v>0.26190476190476192</v>
      </c>
      <c r="P284" s="11">
        <f>IFERROR(טבלה14[[#This Row],[נשים תואר 1]]/טבלה14[[#This Row],[מספר סטודנטים בתואר 1]],"")</f>
        <v>0.73809523809523814</v>
      </c>
      <c r="Q28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8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84" s="13">
        <f>SUMIFS(T:T,D:D,"2007/08",B:B,B284)-טבלה14[[#This Row],[דירוג]]</f>
        <v>-19</v>
      </c>
      <c r="T284" s="9">
        <v>65</v>
      </c>
    </row>
    <row r="285" spans="2:20" s="6" customFormat="1" ht="13.8" hidden="1" x14ac:dyDescent="0.3">
      <c r="B285" s="7" t="s">
        <v>117</v>
      </c>
      <c r="C285" s="8" t="s">
        <v>56</v>
      </c>
      <c r="D285" s="9" t="s">
        <v>31</v>
      </c>
      <c r="E285" s="10">
        <v>242</v>
      </c>
      <c r="F285" s="10">
        <v>101</v>
      </c>
      <c r="G285" s="10">
        <v>27</v>
      </c>
      <c r="H285" s="10">
        <v>13</v>
      </c>
      <c r="I285" s="10"/>
      <c r="J285" s="10" t="s">
        <v>21</v>
      </c>
      <c r="K285" s="9"/>
      <c r="L285" s="9" t="s">
        <v>18</v>
      </c>
      <c r="M285" s="9" t="str">
        <f>IF(טבלה14[[#This Row],[מספר סטודנטים בתואר 1]]&gt;500,"yes","no")</f>
        <v>no</v>
      </c>
      <c r="N285" s="12">
        <f>טבלה14[[#This Row],[מספר סטודנטים בתואר 1]]/SUBTOTAL(109,טבלה14[מספר סטודנטים בתואר 1])</f>
        <v>3.520153606702838E-3</v>
      </c>
      <c r="O285" s="11">
        <f>IFERROR(((טבלה14[[#This Row],[מספר סטודנטים בתואר 1]]-טבלה14[[#This Row],[נשים תואר 1]])/טבלה14[[#This Row],[מספר סטודנטים בתואר 1]]),"")</f>
        <v>0.5826446280991735</v>
      </c>
      <c r="P285" s="11">
        <f>IFERROR(טבלה14[[#This Row],[נשים תואר 1]]/טבלה14[[#This Row],[מספר סטודנטים בתואר 1]],"")</f>
        <v>0.41735537190082644</v>
      </c>
      <c r="Q28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8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85" s="13">
        <f>SUMIFS(T:T,D:D,"2007/08",B:B,B285)-טבלה14[[#This Row],[דירוג]]</f>
        <v>21</v>
      </c>
      <c r="T285" s="9">
        <v>66</v>
      </c>
    </row>
    <row r="286" spans="2:20" s="6" customFormat="1" ht="13.8" hidden="1" x14ac:dyDescent="0.3">
      <c r="B286" s="7" t="s">
        <v>108</v>
      </c>
      <c r="C286" s="8" t="s">
        <v>25</v>
      </c>
      <c r="D286" s="10" t="s">
        <v>31</v>
      </c>
      <c r="E286" s="10">
        <v>241</v>
      </c>
      <c r="F286" s="10">
        <v>117</v>
      </c>
      <c r="G286" s="10">
        <v>379</v>
      </c>
      <c r="H286" s="10">
        <v>211</v>
      </c>
      <c r="I286" s="10">
        <v>152</v>
      </c>
      <c r="J286" s="10">
        <v>84</v>
      </c>
      <c r="K286" s="9"/>
      <c r="L286" s="9" t="s">
        <v>18</v>
      </c>
      <c r="M286" s="9" t="str">
        <f>IF(טבלה14[[#This Row],[מספר סטודנטים בתואר 1]]&gt;500,"yes","no")</f>
        <v>no</v>
      </c>
      <c r="N286" s="12">
        <f>טבלה14[[#This Row],[מספר סטודנטים בתואר 1]]/SUBTOTAL(109,טבלה14[מספר סטודנטים בתואר 1])</f>
        <v>3.5056075174189419E-3</v>
      </c>
      <c r="O286" s="11">
        <f>IFERROR(((טבלה14[[#This Row],[מספר סטודנטים בתואר 1]]-טבלה14[[#This Row],[נשים תואר 1]])/טבלה14[[#This Row],[מספר סטודנטים בתואר 1]]),"")</f>
        <v>0.51452282157676343</v>
      </c>
      <c r="P286" s="11">
        <f>IFERROR(טבלה14[[#This Row],[נשים תואר 1]]/טבלה14[[#This Row],[מספר סטודנטים בתואר 1]],"")</f>
        <v>0.48547717842323651</v>
      </c>
      <c r="Q28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8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86" s="13">
        <f>SUMIFS(T:T,D:D,"2007/08",B:B,B286)-טבלה14[[#This Row],[דירוג]]</f>
        <v>-19</v>
      </c>
      <c r="T286" s="9">
        <v>67</v>
      </c>
    </row>
    <row r="287" spans="2:20" s="6" customFormat="1" ht="13.8" hidden="1" x14ac:dyDescent="0.3">
      <c r="B287" s="7" t="s">
        <v>112</v>
      </c>
      <c r="C287" s="8" t="s">
        <v>56</v>
      </c>
      <c r="D287" s="9" t="s">
        <v>31</v>
      </c>
      <c r="E287" s="10">
        <v>237</v>
      </c>
      <c r="F287" s="10">
        <v>173</v>
      </c>
      <c r="G287" s="10">
        <v>101</v>
      </c>
      <c r="H287" s="10">
        <v>76</v>
      </c>
      <c r="I287" s="10">
        <v>14</v>
      </c>
      <c r="J287" s="10">
        <v>11</v>
      </c>
      <c r="K287" s="9"/>
      <c r="L287" s="9" t="s">
        <v>18</v>
      </c>
      <c r="M287" s="9" t="str">
        <f>IF(טבלה14[[#This Row],[מספר סטודנטים בתואר 1]]&gt;500,"yes","no")</f>
        <v>no</v>
      </c>
      <c r="N287" s="12">
        <f>טבלה14[[#This Row],[מספר סטודנטים בתואר 1]]/SUBTOTAL(109,טבלה14[מספר סטודנטים בתואר 1])</f>
        <v>3.447423160283358E-3</v>
      </c>
      <c r="O287" s="11">
        <f>IFERROR(((טבלה14[[#This Row],[מספר סטודנטים בתואר 1]]-טבלה14[[#This Row],[נשים תואר 1]])/טבלה14[[#This Row],[מספר סטודנטים בתואר 1]]),"")</f>
        <v>0.27004219409282698</v>
      </c>
      <c r="P287" s="11">
        <f>IFERROR(טבלה14[[#This Row],[נשים תואר 1]]/טבלה14[[#This Row],[מספר סטודנטים בתואר 1]],"")</f>
        <v>0.72995780590717296</v>
      </c>
      <c r="Q28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8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87" s="13">
        <f>SUMIFS(T:T,D:D,"2007/08",B:B,B287)-טבלה14[[#This Row],[דירוג]]</f>
        <v>-12</v>
      </c>
      <c r="T287" s="9">
        <v>68</v>
      </c>
    </row>
    <row r="288" spans="2:20" s="6" customFormat="1" ht="13.8" hidden="1" x14ac:dyDescent="0.3">
      <c r="B288" s="7" t="s">
        <v>119</v>
      </c>
      <c r="C288" s="8" t="s">
        <v>34</v>
      </c>
      <c r="D288" s="10" t="s">
        <v>31</v>
      </c>
      <c r="E288" s="10">
        <v>227</v>
      </c>
      <c r="F288" s="10">
        <v>171</v>
      </c>
      <c r="G288" s="10">
        <v>46</v>
      </c>
      <c r="H288" s="10">
        <v>32</v>
      </c>
      <c r="I288" s="10">
        <v>48</v>
      </c>
      <c r="J288" s="10">
        <v>35</v>
      </c>
      <c r="K288" s="9"/>
      <c r="L288" s="9" t="s">
        <v>18</v>
      </c>
      <c r="M288" s="9" t="str">
        <f>IF(טבלה14[[#This Row],[מספר סטודנטים בתואר 1]]&gt;500,"yes","no")</f>
        <v>no</v>
      </c>
      <c r="N288" s="12">
        <f>טבלה14[[#This Row],[מספר סטודנטים בתואר 1]]/SUBTOTAL(109,טבלה14[מספר סטודנטים בתואר 1])</f>
        <v>3.3019622674443977E-3</v>
      </c>
      <c r="O288" s="11">
        <f>IFERROR(((טבלה14[[#This Row],[מספר סטודנטים בתואר 1]]-טבלה14[[#This Row],[נשים תואר 1]])/טבלה14[[#This Row],[מספר סטודנטים בתואר 1]]),"")</f>
        <v>0.24669603524229075</v>
      </c>
      <c r="P288" s="11">
        <f>IFERROR(טבלה14[[#This Row],[נשים תואר 1]]/טבלה14[[#This Row],[מספר סטודנטים בתואר 1]],"")</f>
        <v>0.75330396475770922</v>
      </c>
      <c r="Q28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8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88" s="13">
        <f>SUMIFS(T:T,D:D,"2007/08",B:B,B288)-טבלה14[[#This Row],[דירוג]]</f>
        <v>1</v>
      </c>
      <c r="T288" s="9">
        <v>69</v>
      </c>
    </row>
    <row r="289" spans="2:20" s="6" customFormat="1" ht="13.8" hidden="1" x14ac:dyDescent="0.3">
      <c r="B289" s="7" t="s">
        <v>206</v>
      </c>
      <c r="C289" s="8" t="s">
        <v>48</v>
      </c>
      <c r="D289" s="10" t="s">
        <v>29</v>
      </c>
      <c r="E289" s="10">
        <v>135</v>
      </c>
      <c r="F289" s="10">
        <v>80</v>
      </c>
      <c r="G289" s="10"/>
      <c r="H289" s="10"/>
      <c r="I289" s="10"/>
      <c r="J289" s="10" t="s">
        <v>21</v>
      </c>
      <c r="K289" s="9"/>
      <c r="L289" s="9" t="s">
        <v>18</v>
      </c>
      <c r="M289" s="9" t="str">
        <f>IF(טבלה14[[#This Row],[מספר סטודנטים בתואר 1]]&gt;500,"yes","no")</f>
        <v>no</v>
      </c>
      <c r="N289" s="12">
        <f>טבלה14[[#This Row],[מספר סטודנטים בתואר 1]]/SUBTOTAL(109,טבלה14[מספר סטודנטים בתואר 1])</f>
        <v>1.9637220533259632E-3</v>
      </c>
      <c r="O289" s="11">
        <f>IFERROR(((טבלה14[[#This Row],[מספר סטודנטים בתואר 1]]-טבלה14[[#This Row],[נשים תואר 1]])/טבלה14[[#This Row],[מספר סטודנטים בתואר 1]]),"")</f>
        <v>0.40740740740740738</v>
      </c>
      <c r="P289" s="11">
        <f>IFERROR(טבלה14[[#This Row],[נשים תואר 1]]/טבלה14[[#This Row],[מספר סטודנטים בתואר 1]],"")</f>
        <v>0.59259259259259256</v>
      </c>
      <c r="Q28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8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89" s="13">
        <f>SUMIFS(T:T,D:D,"2007/08",B:B,B289)-טבלה14[[#This Row],[דירוג]]</f>
        <v>32</v>
      </c>
      <c r="T289" s="9">
        <v>94</v>
      </c>
    </row>
    <row r="290" spans="2:20" s="6" customFormat="1" ht="13.8" hidden="1" x14ac:dyDescent="0.3">
      <c r="B290" s="7" t="s">
        <v>113</v>
      </c>
      <c r="C290" s="8" t="s">
        <v>69</v>
      </c>
      <c r="D290" s="10" t="s">
        <v>31</v>
      </c>
      <c r="E290" s="10">
        <v>217</v>
      </c>
      <c r="F290" s="10">
        <v>131</v>
      </c>
      <c r="G290" s="10">
        <v>32</v>
      </c>
      <c r="H290" s="10">
        <v>20</v>
      </c>
      <c r="I290" s="10"/>
      <c r="J290" s="10" t="s">
        <v>21</v>
      </c>
      <c r="K290" s="9"/>
      <c r="L290" s="9" t="s">
        <v>18</v>
      </c>
      <c r="M290" s="9" t="str">
        <f>IF(טבלה14[[#This Row],[מספר סטודנטים בתואר 1]]&gt;500,"yes","no")</f>
        <v>no</v>
      </c>
      <c r="N290" s="12">
        <f>טבלה14[[#This Row],[מספר סטודנטים בתואר 1]]/SUBTOTAL(109,טבלה14[מספר סטודנטים בתואר 1])</f>
        <v>3.1565013746054373E-3</v>
      </c>
      <c r="O290" s="11">
        <f>IFERROR(((טבלה14[[#This Row],[מספר סטודנטים בתואר 1]]-טבלה14[[#This Row],[נשים תואר 1]])/טבלה14[[#This Row],[מספר סטודנטים בתואר 1]]),"")</f>
        <v>0.39631336405529954</v>
      </c>
      <c r="P290" s="11">
        <f>IFERROR(טבלה14[[#This Row],[נשים תואר 1]]/טבלה14[[#This Row],[מספר סטודנטים בתואר 1]],"")</f>
        <v>0.60368663594470051</v>
      </c>
      <c r="Q29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9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90" s="13">
        <f>SUMIFS(T:T,D:D,"2007/08",B:B,B290)-טבלה14[[#This Row],[דירוג]]</f>
        <v>-10</v>
      </c>
      <c r="T290" s="9">
        <v>71</v>
      </c>
    </row>
    <row r="291" spans="2:20" s="6" customFormat="1" ht="13.8" hidden="1" x14ac:dyDescent="0.3">
      <c r="B291" s="7" t="s">
        <v>115</v>
      </c>
      <c r="C291" s="8" t="s">
        <v>48</v>
      </c>
      <c r="D291" s="9" t="s">
        <v>31</v>
      </c>
      <c r="E291" s="10">
        <v>216</v>
      </c>
      <c r="F291" s="10">
        <v>162</v>
      </c>
      <c r="G291" s="10">
        <v>59</v>
      </c>
      <c r="H291" s="10">
        <v>49</v>
      </c>
      <c r="I291" s="10">
        <v>45</v>
      </c>
      <c r="J291" s="10">
        <v>31</v>
      </c>
      <c r="K291" s="9"/>
      <c r="L291" s="9" t="s">
        <v>18</v>
      </c>
      <c r="M291" s="9" t="str">
        <f>IF(טבלה14[[#This Row],[מספר סטודנטים בתואר 1]]&gt;500,"yes","no")</f>
        <v>no</v>
      </c>
      <c r="N291" s="12">
        <f>טבלה14[[#This Row],[מספר סטודנטים בתואר 1]]/SUBTOTAL(109,טבלה14[מספר סטודנטים בתואר 1])</f>
        <v>3.1419552853215412E-3</v>
      </c>
      <c r="O291" s="11">
        <f>IFERROR(((טבלה14[[#This Row],[מספר סטודנטים בתואר 1]]-טבלה14[[#This Row],[נשים תואר 1]])/טבלה14[[#This Row],[מספר סטודנטים בתואר 1]]),"")</f>
        <v>0.25</v>
      </c>
      <c r="P291" s="11">
        <f>IFERROR(טבלה14[[#This Row],[נשים תואר 1]]/טבלה14[[#This Row],[מספר סטודנטים בתואר 1]],"")</f>
        <v>0.75</v>
      </c>
      <c r="Q29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9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91" s="13">
        <f>SUMIFS(T:T,D:D,"2007/08",B:B,B291)-טבלה14[[#This Row],[דירוג]]</f>
        <v>21</v>
      </c>
      <c r="T291" s="9">
        <v>72</v>
      </c>
    </row>
    <row r="292" spans="2:20" s="6" customFormat="1" ht="13.8" hidden="1" x14ac:dyDescent="0.3">
      <c r="B292" s="7" t="s">
        <v>110</v>
      </c>
      <c r="C292" s="8" t="s">
        <v>48</v>
      </c>
      <c r="D292" s="10" t="s">
        <v>31</v>
      </c>
      <c r="E292" s="10">
        <v>215</v>
      </c>
      <c r="F292" s="10">
        <v>165</v>
      </c>
      <c r="G292" s="10">
        <v>50</v>
      </c>
      <c r="H292" s="10">
        <v>26</v>
      </c>
      <c r="I292" s="10">
        <v>63</v>
      </c>
      <c r="J292" s="10">
        <v>35</v>
      </c>
      <c r="K292" s="9"/>
      <c r="L292" s="9" t="s">
        <v>18</v>
      </c>
      <c r="M292" s="9" t="str">
        <f>IF(טבלה14[[#This Row],[מספר סטודנטים בתואר 1]]&gt;500,"yes","no")</f>
        <v>no</v>
      </c>
      <c r="N292" s="12">
        <f>טבלה14[[#This Row],[מספר סטודנטים בתואר 1]]/SUBTOTAL(109,טבלה14[מספר סטודנטים בתואר 1])</f>
        <v>3.1274091960376451E-3</v>
      </c>
      <c r="O292" s="11">
        <f>IFERROR(((טבלה14[[#This Row],[מספר סטודנטים בתואר 1]]-טבלה14[[#This Row],[נשים תואר 1]])/טבלה14[[#This Row],[מספר סטודנטים בתואר 1]]),"")</f>
        <v>0.23255813953488372</v>
      </c>
      <c r="P292" s="11">
        <f>IFERROR(טבלה14[[#This Row],[נשים תואר 1]]/טבלה14[[#This Row],[מספר סטודנטים בתואר 1]],"")</f>
        <v>0.76744186046511631</v>
      </c>
      <c r="Q29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9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92" s="13">
        <f>SUMIFS(T:T,D:D,"2007/08",B:B,B292)-טבלה14[[#This Row],[דירוג]]</f>
        <v>1</v>
      </c>
      <c r="T292" s="9">
        <v>73</v>
      </c>
    </row>
    <row r="293" spans="2:20" s="6" customFormat="1" ht="13.8" hidden="1" x14ac:dyDescent="0.3">
      <c r="B293" s="7" t="s">
        <v>114</v>
      </c>
      <c r="C293" s="8" t="s">
        <v>25</v>
      </c>
      <c r="D293" s="9" t="s">
        <v>31</v>
      </c>
      <c r="E293" s="10">
        <v>211</v>
      </c>
      <c r="F293" s="10">
        <v>112</v>
      </c>
      <c r="G293" s="10">
        <v>206</v>
      </c>
      <c r="H293" s="10">
        <v>109</v>
      </c>
      <c r="I293" s="10">
        <v>97</v>
      </c>
      <c r="J293" s="10">
        <v>47</v>
      </c>
      <c r="K293" s="9"/>
      <c r="L293" s="9" t="s">
        <v>18</v>
      </c>
      <c r="M293" s="9" t="str">
        <f>IF(טבלה14[[#This Row],[מספר סטודנטים בתואר 1]]&gt;500,"yes","no")</f>
        <v>no</v>
      </c>
      <c r="N293" s="12">
        <f>טבלה14[[#This Row],[מספר סטודנטים בתואר 1]]/SUBTOTAL(109,טבלה14[מספר סטודנטים בתואר 1])</f>
        <v>3.0692248389020613E-3</v>
      </c>
      <c r="O293" s="11">
        <f>IFERROR(((טבלה14[[#This Row],[מספר סטודנטים בתואר 1]]-טבלה14[[#This Row],[נשים תואר 1]])/טבלה14[[#This Row],[מספר סטודנטים בתואר 1]]),"")</f>
        <v>0.46919431279620855</v>
      </c>
      <c r="P293" s="11">
        <f>IFERROR(טבלה14[[#This Row],[נשים תואר 1]]/טבלה14[[#This Row],[מספר סטודנטים בתואר 1]],"")</f>
        <v>0.53080568720379151</v>
      </c>
      <c r="Q29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9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93" s="13">
        <f>SUMIFS(T:T,D:D,"2007/08",B:B,B293)-טבלה14[[#This Row],[דירוג]]</f>
        <v>-9</v>
      </c>
      <c r="T293" s="9">
        <v>74</v>
      </c>
    </row>
    <row r="294" spans="2:20" s="6" customFormat="1" ht="13.8" hidden="1" x14ac:dyDescent="0.3">
      <c r="B294" s="7" t="s">
        <v>118</v>
      </c>
      <c r="C294" s="8" t="s">
        <v>69</v>
      </c>
      <c r="D294" s="10" t="s">
        <v>31</v>
      </c>
      <c r="E294" s="10">
        <v>204</v>
      </c>
      <c r="F294" s="10">
        <v>182</v>
      </c>
      <c r="G294" s="10">
        <v>74</v>
      </c>
      <c r="H294" s="10">
        <v>70</v>
      </c>
      <c r="I294" s="10">
        <v>3</v>
      </c>
      <c r="J294" s="10">
        <v>3</v>
      </c>
      <c r="K294" s="9"/>
      <c r="L294" s="9" t="s">
        <v>18</v>
      </c>
      <c r="M294" s="9" t="str">
        <f>IF(טבלה14[[#This Row],[מספר סטודנטים בתואר 1]]&gt;500,"yes","no")</f>
        <v>no</v>
      </c>
      <c r="N294" s="12">
        <f>טבלה14[[#This Row],[מספר סטודנטים בתואר 1]]/SUBTOTAL(109,טבלה14[מספר סטודנטים בתואר 1])</f>
        <v>2.9674022139147892E-3</v>
      </c>
      <c r="O294" s="11">
        <f>IFERROR(((טבלה14[[#This Row],[מספר סטודנטים בתואר 1]]-טבלה14[[#This Row],[נשים תואר 1]])/טבלה14[[#This Row],[מספר סטודנטים בתואר 1]]),"")</f>
        <v>0.10784313725490197</v>
      </c>
      <c r="P294" s="11">
        <f>IFERROR(טבלה14[[#This Row],[נשים תואר 1]]/טבלה14[[#This Row],[מספר סטודנטים בתואר 1]],"")</f>
        <v>0.89215686274509809</v>
      </c>
      <c r="Q29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9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94" s="13">
        <f>SUMIFS(T:T,D:D,"2007/08",B:B,B294)-טבלה14[[#This Row],[דירוג]]</f>
        <v>81</v>
      </c>
      <c r="T294" s="9">
        <v>75</v>
      </c>
    </row>
    <row r="295" spans="2:20" s="6" customFormat="1" ht="13.8" hidden="1" x14ac:dyDescent="0.3">
      <c r="B295" s="7" t="s">
        <v>122</v>
      </c>
      <c r="C295" s="8" t="s">
        <v>39</v>
      </c>
      <c r="D295" s="9" t="s">
        <v>31</v>
      </c>
      <c r="E295" s="10">
        <v>203</v>
      </c>
      <c r="F295" s="10">
        <v>158</v>
      </c>
      <c r="G295" s="10">
        <v>112</v>
      </c>
      <c r="H295" s="10">
        <v>88</v>
      </c>
      <c r="I295" s="10">
        <v>57</v>
      </c>
      <c r="J295" s="10">
        <v>28</v>
      </c>
      <c r="K295" s="9"/>
      <c r="L295" s="9" t="s">
        <v>18</v>
      </c>
      <c r="M295" s="9" t="str">
        <f>IF(טבלה14[[#This Row],[מספר סטודנטים בתואר 1]]&gt;500,"yes","no")</f>
        <v>no</v>
      </c>
      <c r="N295" s="12">
        <f>טבלה14[[#This Row],[מספר סטודנטים בתואר 1]]/SUBTOTAL(109,טבלה14[מספר סטודנטים בתואר 1])</f>
        <v>2.9528561246308931E-3</v>
      </c>
      <c r="O295" s="11">
        <f>IFERROR(((טבלה14[[#This Row],[מספר סטודנטים בתואר 1]]-טבלה14[[#This Row],[נשים תואר 1]])/טבלה14[[#This Row],[מספר סטודנטים בתואר 1]]),"")</f>
        <v>0.22167487684729065</v>
      </c>
      <c r="P295" s="11">
        <f>IFERROR(טבלה14[[#This Row],[נשים תואר 1]]/טבלה14[[#This Row],[מספר סטודנטים בתואר 1]],"")</f>
        <v>0.77832512315270941</v>
      </c>
      <c r="Q29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9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95" s="13">
        <f>SUMIFS(T:T,D:D,"2007/08",B:B,B295)-טבלה14[[#This Row],[דירוג]]</f>
        <v>-19</v>
      </c>
      <c r="T295" s="9">
        <v>76</v>
      </c>
    </row>
    <row r="296" spans="2:20" s="6" customFormat="1" ht="13.8" hidden="1" x14ac:dyDescent="0.3">
      <c r="B296" s="7" t="s">
        <v>124</v>
      </c>
      <c r="C296" s="8" t="s">
        <v>58</v>
      </c>
      <c r="D296" s="10" t="s">
        <v>31</v>
      </c>
      <c r="E296" s="10">
        <v>202</v>
      </c>
      <c r="F296" s="10">
        <v>167</v>
      </c>
      <c r="G296" s="10"/>
      <c r="H296" s="10"/>
      <c r="I296" s="10"/>
      <c r="J296" s="10" t="s">
        <v>21</v>
      </c>
      <c r="K296" s="9"/>
      <c r="L296" s="9" t="s">
        <v>18</v>
      </c>
      <c r="M296" s="9" t="str">
        <f>IF(טבלה14[[#This Row],[מספר סטודנטים בתואר 1]]&gt;500,"yes","no")</f>
        <v>no</v>
      </c>
      <c r="N296" s="12">
        <f>טבלה14[[#This Row],[מספר סטודנטים בתואר 1]]/SUBTOTAL(109,טבלה14[מספר סטודנטים בתואר 1])</f>
        <v>2.938310035346997E-3</v>
      </c>
      <c r="O296" s="11">
        <f>IFERROR(((טבלה14[[#This Row],[מספר סטודנטים בתואר 1]]-טבלה14[[#This Row],[נשים תואר 1]])/טבלה14[[#This Row],[מספר סטודנטים בתואר 1]]),"")</f>
        <v>0.17326732673267325</v>
      </c>
      <c r="P296" s="11">
        <f>IFERROR(טבלה14[[#This Row],[נשים תואר 1]]/טבלה14[[#This Row],[מספר סטודנטים בתואר 1]],"")</f>
        <v>0.82673267326732669</v>
      </c>
      <c r="Q29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9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96" s="13">
        <f>SUMIFS(T:T,D:D,"2007/08",B:B,B296)-טבלה14[[#This Row],[דירוג]]</f>
        <v>3</v>
      </c>
      <c r="T296" s="9">
        <v>77</v>
      </c>
    </row>
    <row r="297" spans="2:20" s="6" customFormat="1" ht="13.8" hidden="1" x14ac:dyDescent="0.3">
      <c r="B297" s="7" t="s">
        <v>123</v>
      </c>
      <c r="C297" s="8" t="s">
        <v>34</v>
      </c>
      <c r="D297" s="9" t="s">
        <v>31</v>
      </c>
      <c r="E297" s="10">
        <v>191</v>
      </c>
      <c r="F297" s="10">
        <v>144</v>
      </c>
      <c r="G297" s="10">
        <v>26</v>
      </c>
      <c r="H297" s="10">
        <v>17</v>
      </c>
      <c r="I297" s="10">
        <v>37</v>
      </c>
      <c r="J297" s="10">
        <v>24</v>
      </c>
      <c r="K297" s="9"/>
      <c r="L297" s="9" t="s">
        <v>18</v>
      </c>
      <c r="M297" s="9" t="str">
        <f>IF(טבלה14[[#This Row],[מספר סטודנטים בתואר 1]]&gt;500,"yes","no")</f>
        <v>no</v>
      </c>
      <c r="N297" s="12">
        <f>טבלה14[[#This Row],[מספר סטודנטים בתואר 1]]/SUBTOTAL(109,טבלה14[מספר סטודנטים בתואר 1])</f>
        <v>2.7783030532241406E-3</v>
      </c>
      <c r="O297" s="11">
        <f>IFERROR(((טבלה14[[#This Row],[מספר סטודנטים בתואר 1]]-טבלה14[[#This Row],[נשים תואר 1]])/טבלה14[[#This Row],[מספר סטודנטים בתואר 1]]),"")</f>
        <v>0.24607329842931938</v>
      </c>
      <c r="P297" s="11">
        <f>IFERROR(טבלה14[[#This Row],[נשים תואר 1]]/טבלה14[[#This Row],[מספר סטודנטים בתואר 1]],"")</f>
        <v>0.75392670157068065</v>
      </c>
      <c r="Q29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9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97" s="13">
        <f>SUMIFS(T:T,D:D,"2007/08",B:B,B297)-טבלה14[[#This Row],[דירוג]]</f>
        <v>4</v>
      </c>
      <c r="T297" s="9">
        <v>78</v>
      </c>
    </row>
    <row r="298" spans="2:20" s="6" customFormat="1" ht="13.8" hidden="1" x14ac:dyDescent="0.3">
      <c r="B298" s="7" t="s">
        <v>121</v>
      </c>
      <c r="C298" s="8" t="s">
        <v>16</v>
      </c>
      <c r="D298" s="10" t="s">
        <v>31</v>
      </c>
      <c r="E298" s="10">
        <v>190</v>
      </c>
      <c r="F298" s="10">
        <v>172</v>
      </c>
      <c r="G298" s="10">
        <v>102</v>
      </c>
      <c r="H298" s="10">
        <v>92</v>
      </c>
      <c r="I298" s="10">
        <v>16</v>
      </c>
      <c r="J298" s="10">
        <v>9</v>
      </c>
      <c r="K298" s="9"/>
      <c r="L298" s="9" t="s">
        <v>18</v>
      </c>
      <c r="M298" s="9" t="str">
        <f>IF(טבלה14[[#This Row],[מספר סטודנטים בתואר 1]]&gt;500,"yes","no")</f>
        <v>no</v>
      </c>
      <c r="N298" s="12">
        <f>טבלה14[[#This Row],[מספר סטודנטים בתואר 1]]/SUBTOTAL(109,טבלה14[מספר סטודנטים בתואר 1])</f>
        <v>2.7637569639402445E-3</v>
      </c>
      <c r="O298" s="11">
        <f>IFERROR(((טבלה14[[#This Row],[מספר סטודנטים בתואר 1]]-טבלה14[[#This Row],[נשים תואר 1]])/טבלה14[[#This Row],[מספר סטודנטים בתואר 1]]),"")</f>
        <v>9.4736842105263161E-2</v>
      </c>
      <c r="P298" s="11">
        <f>IFERROR(טבלה14[[#This Row],[נשים תואר 1]]/טבלה14[[#This Row],[מספר סטודנטים בתואר 1]],"")</f>
        <v>0.90526315789473688</v>
      </c>
      <c r="Q29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9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98" s="13">
        <f>SUMIFS(T:T,D:D,"2007/08",B:B,B298)-טבלה14[[#This Row],[דירוג]]</f>
        <v>-34</v>
      </c>
      <c r="T298" s="9">
        <v>79</v>
      </c>
    </row>
    <row r="299" spans="2:20" s="6" customFormat="1" ht="13.8" hidden="1" x14ac:dyDescent="0.3">
      <c r="B299" s="7" t="s">
        <v>76</v>
      </c>
      <c r="C299" s="8" t="s">
        <v>34</v>
      </c>
      <c r="D299" s="10" t="s">
        <v>43</v>
      </c>
      <c r="E299" s="10">
        <v>541</v>
      </c>
      <c r="F299" s="10">
        <v>194</v>
      </c>
      <c r="G299" s="10">
        <v>120</v>
      </c>
      <c r="H299" s="10">
        <v>35</v>
      </c>
      <c r="I299" s="10">
        <v>56</v>
      </c>
      <c r="J299" s="10">
        <v>13</v>
      </c>
      <c r="K299" s="9"/>
      <c r="L299" s="9" t="s">
        <v>18</v>
      </c>
      <c r="M299" s="9" t="str">
        <f>IF(טבלה14[[#This Row],[מספר סטודנטים בתואר 1]]&gt;500,"yes","no")</f>
        <v>yes</v>
      </c>
      <c r="N299" s="12">
        <f>טבלה14[[#This Row],[מספר סטודנטים בתואר 1]]/SUBTOTAL(109,טבלה14[מספר סטודנטים בתואר 1])</f>
        <v>7.8694343025877498E-3</v>
      </c>
      <c r="O299" s="11">
        <f>IFERROR(((טבלה14[[#This Row],[מספר סטודנטים בתואר 1]]-טבלה14[[#This Row],[נשים תואר 1]])/טבלה14[[#This Row],[מספר סטודנטים בתואר 1]]),"")</f>
        <v>0.64140480591497229</v>
      </c>
      <c r="P299" s="11">
        <f>IFERROR(טבלה14[[#This Row],[נשים תואר 1]]/טבלה14[[#This Row],[מספר סטודנטים בתואר 1]],"")</f>
        <v>0.35859519408502771</v>
      </c>
      <c r="Q29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9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99" s="13">
        <f>SUMIFS(T:T,D:D,"2007/08",B:B,B299)-טבלה14[[#This Row],[דירוג]]</f>
        <v>-3</v>
      </c>
      <c r="T299" s="9">
        <v>47</v>
      </c>
    </row>
    <row r="300" spans="2:20" s="6" customFormat="1" ht="13.8" hidden="1" x14ac:dyDescent="0.3">
      <c r="B300" s="7" t="s">
        <v>197</v>
      </c>
      <c r="C300" s="8" t="s">
        <v>52</v>
      </c>
      <c r="D300" s="10" t="s">
        <v>31</v>
      </c>
      <c r="E300" s="10">
        <v>184</v>
      </c>
      <c r="F300" s="10">
        <v>146</v>
      </c>
      <c r="G300" s="10">
        <v>543</v>
      </c>
      <c r="H300" s="10">
        <v>377</v>
      </c>
      <c r="I300" s="10">
        <v>49</v>
      </c>
      <c r="J300" s="10">
        <v>36</v>
      </c>
      <c r="K300" s="9"/>
      <c r="L300" s="9" t="s">
        <v>18</v>
      </c>
      <c r="M300" s="9" t="str">
        <f>IF(טבלה14[[#This Row],[מספר סטודנטים בתואר 1]]&gt;500,"yes","no")</f>
        <v>no</v>
      </c>
      <c r="N300" s="12">
        <f>טבלה14[[#This Row],[מספר סטודנטים בתואר 1]]/SUBTOTAL(109,טבלה14[מספר סטודנטים בתואר 1])</f>
        <v>2.6764804282368685E-3</v>
      </c>
      <c r="O300" s="11">
        <f>IFERROR(((טבלה14[[#This Row],[מספר סטודנטים בתואר 1]]-טבלה14[[#This Row],[נשים תואר 1]])/טבלה14[[#This Row],[מספר סטודנטים בתואר 1]]),"")</f>
        <v>0.20652173913043478</v>
      </c>
      <c r="P300" s="11">
        <f>IFERROR(טבלה14[[#This Row],[נשים תואר 1]]/טבלה14[[#This Row],[מספר סטודנטים בתואר 1]],"")</f>
        <v>0.79347826086956519</v>
      </c>
      <c r="Q30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30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00" s="13">
        <f>SUMIFS(T:T,D:D,"2007/08",B:B,B300)-טבלה14[[#This Row],[דירוג]]</f>
        <v>9</v>
      </c>
      <c r="T300" s="9">
        <v>80</v>
      </c>
    </row>
    <row r="301" spans="2:20" s="6" customFormat="1" ht="13.8" hidden="1" x14ac:dyDescent="0.3">
      <c r="B301" s="7" t="s">
        <v>87</v>
      </c>
      <c r="C301" s="8" t="s">
        <v>58</v>
      </c>
      <c r="D301" s="9" t="s">
        <v>43</v>
      </c>
      <c r="E301" s="10">
        <v>548</v>
      </c>
      <c r="F301" s="10">
        <v>456</v>
      </c>
      <c r="G301" s="10">
        <v>107</v>
      </c>
      <c r="H301" s="10">
        <v>76</v>
      </c>
      <c r="I301" s="10">
        <v>72</v>
      </c>
      <c r="J301" s="10">
        <v>48</v>
      </c>
      <c r="K301" s="9"/>
      <c r="L301" s="9" t="s">
        <v>18</v>
      </c>
      <c r="M301" s="9" t="str">
        <f>IF(טבלה14[[#This Row],[מספר סטודנטים בתואר 1]]&gt;500,"yes","no")</f>
        <v>yes</v>
      </c>
      <c r="N301" s="12">
        <f>טבלה14[[#This Row],[מספר סטודנטים בתואר 1]]/SUBTOTAL(109,טבלה14[מספר סטודנטים בתואר 1])</f>
        <v>7.9712569275750215E-3</v>
      </c>
      <c r="O301" s="11">
        <f>IFERROR(((טבלה14[[#This Row],[מספר סטודנטים בתואר 1]]-טבלה14[[#This Row],[נשים תואר 1]])/טבלה14[[#This Row],[מספר סטודנטים בתואר 1]]),"")</f>
        <v>0.16788321167883211</v>
      </c>
      <c r="P301" s="11">
        <f>IFERROR(טבלה14[[#This Row],[נשים תואר 1]]/טבלה14[[#This Row],[מספר סטודנטים בתואר 1]],"")</f>
        <v>0.83211678832116787</v>
      </c>
      <c r="Q30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30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01" s="13">
        <f>SUMIFS(T:T,D:D,"2007/08",B:B,B301)-טבלה14[[#This Row],[דירוג]]</f>
        <v>-3</v>
      </c>
      <c r="T301" s="9">
        <v>46</v>
      </c>
    </row>
    <row r="302" spans="2:20" s="6" customFormat="1" ht="13.8" hidden="1" x14ac:dyDescent="0.3">
      <c r="B302" s="7" t="s">
        <v>125</v>
      </c>
      <c r="C302" s="8" t="s">
        <v>56</v>
      </c>
      <c r="D302" s="10" t="s">
        <v>31</v>
      </c>
      <c r="E302" s="10">
        <v>172</v>
      </c>
      <c r="F302" s="10">
        <v>101</v>
      </c>
      <c r="G302" s="10">
        <v>112</v>
      </c>
      <c r="H302" s="10">
        <v>60</v>
      </c>
      <c r="I302" s="10">
        <v>60</v>
      </c>
      <c r="J302" s="10">
        <v>30</v>
      </c>
      <c r="K302" s="9"/>
      <c r="L302" s="9" t="s">
        <v>18</v>
      </c>
      <c r="M302" s="9" t="str">
        <f>IF(טבלה14[[#This Row],[מספר סטודנטים בתואר 1]]&gt;500,"yes","no")</f>
        <v>no</v>
      </c>
      <c r="N302" s="12">
        <f>טבלה14[[#This Row],[מספר סטודנטים בתואר 1]]/SUBTOTAL(109,טבלה14[מספר סטודנטים בתואר 1])</f>
        <v>2.5019273568301164E-3</v>
      </c>
      <c r="O302" s="11">
        <f>IFERROR(((טבלה14[[#This Row],[מספר סטודנטים בתואר 1]]-טבלה14[[#This Row],[נשים תואר 1]])/טבלה14[[#This Row],[מספר סטודנטים בתואר 1]]),"")</f>
        <v>0.41279069767441862</v>
      </c>
      <c r="P302" s="11">
        <f>IFERROR(טבלה14[[#This Row],[נשים תואר 1]]/טבלה14[[#This Row],[מספר סטודנטים בתואר 1]],"")</f>
        <v>0.58720930232558144</v>
      </c>
      <c r="Q30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0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02" s="13">
        <f>SUMIFS(T:T,D:D,"2007/08",B:B,B302)-טבלה14[[#This Row],[דירוג]]</f>
        <v>-16</v>
      </c>
      <c r="T302" s="9">
        <v>83</v>
      </c>
    </row>
    <row r="303" spans="2:20" s="6" customFormat="1" ht="13.8" hidden="1" x14ac:dyDescent="0.3">
      <c r="B303" s="7" t="s">
        <v>202</v>
      </c>
      <c r="C303" s="8" t="s">
        <v>25</v>
      </c>
      <c r="D303" s="9" t="s">
        <v>31</v>
      </c>
      <c r="E303" s="10">
        <v>169</v>
      </c>
      <c r="F303" s="10">
        <v>111</v>
      </c>
      <c r="G303" s="10">
        <v>254</v>
      </c>
      <c r="H303" s="10">
        <v>140</v>
      </c>
      <c r="I303" s="10">
        <v>68</v>
      </c>
      <c r="J303" s="10">
        <v>29</v>
      </c>
      <c r="K303" s="9"/>
      <c r="L303" s="9" t="s">
        <v>18</v>
      </c>
      <c r="M303" s="9" t="str">
        <f>IF(טבלה14[[#This Row],[מספר סטודנטים בתואר 1]]&gt;500,"yes","no")</f>
        <v>no</v>
      </c>
      <c r="N303" s="12">
        <f>טבלה14[[#This Row],[מספר סטודנטים בתואר 1]]/SUBTOTAL(109,טבלה14[מספר סטודנטים בתואר 1])</f>
        <v>2.4582890889784281E-3</v>
      </c>
      <c r="O303" s="11">
        <f>IFERROR(((טבלה14[[#This Row],[מספר סטודנטים בתואר 1]]-טבלה14[[#This Row],[נשים תואר 1]])/טבלה14[[#This Row],[מספר סטודנטים בתואר 1]]),"")</f>
        <v>0.34319526627218933</v>
      </c>
      <c r="P303" s="11">
        <f>IFERROR(טבלה14[[#This Row],[נשים תואר 1]]/טבלה14[[#This Row],[מספר סטודנטים בתואר 1]],"")</f>
        <v>0.65680473372781067</v>
      </c>
      <c r="Q30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0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03" s="13">
        <f>SUMIFS(T:T,D:D,"2007/08",B:B,B303)-טבלה14[[#This Row],[דירוג]]</f>
        <v>-9</v>
      </c>
      <c r="T303" s="9">
        <v>84</v>
      </c>
    </row>
    <row r="304" spans="2:20" s="6" customFormat="1" ht="13.8" hidden="1" x14ac:dyDescent="0.3">
      <c r="B304" s="7" t="s">
        <v>116</v>
      </c>
      <c r="C304" s="8" t="s">
        <v>48</v>
      </c>
      <c r="D304" s="10" t="s">
        <v>31</v>
      </c>
      <c r="E304" s="10">
        <v>166</v>
      </c>
      <c r="F304" s="10">
        <v>117</v>
      </c>
      <c r="G304" s="10">
        <v>105</v>
      </c>
      <c r="H304" s="10">
        <v>68</v>
      </c>
      <c r="I304" s="10">
        <v>26</v>
      </c>
      <c r="J304" s="10">
        <v>14</v>
      </c>
      <c r="K304" s="9"/>
      <c r="L304" s="9" t="s">
        <v>18</v>
      </c>
      <c r="M304" s="9" t="str">
        <f>IF(טבלה14[[#This Row],[מספר סטודנטים בתואר 1]]&gt;500,"yes","no")</f>
        <v>no</v>
      </c>
      <c r="N304" s="12">
        <f>טבלה14[[#This Row],[מספר סטודנטים בתואר 1]]/SUBTOTAL(109,טבלה14[מספר סטודנטים בתואר 1])</f>
        <v>2.4146508211267399E-3</v>
      </c>
      <c r="O304" s="11">
        <f>IFERROR(((טבלה14[[#This Row],[מספר סטודנטים בתואר 1]]-טבלה14[[#This Row],[נשים תואר 1]])/טבלה14[[#This Row],[מספר סטודנטים בתואר 1]]),"")</f>
        <v>0.29518072289156627</v>
      </c>
      <c r="P304" s="11">
        <f>IFERROR(טבלה14[[#This Row],[נשים תואר 1]]/טבלה14[[#This Row],[מספר סטודנטים בתואר 1]],"")</f>
        <v>0.70481927710843373</v>
      </c>
      <c r="Q30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30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04" s="13">
        <f>SUMIFS(T:T,D:D,"2007/08",B:B,B304)-טבלה14[[#This Row],[דירוג]]</f>
        <v>-25</v>
      </c>
      <c r="T304" s="9">
        <v>85</v>
      </c>
    </row>
    <row r="305" spans="2:20" s="6" customFormat="1" ht="13.8" hidden="1" x14ac:dyDescent="0.3">
      <c r="B305" s="7" t="s">
        <v>126</v>
      </c>
      <c r="C305" s="8" t="s">
        <v>25</v>
      </c>
      <c r="D305" s="9" t="s">
        <v>31</v>
      </c>
      <c r="E305" s="10">
        <v>159</v>
      </c>
      <c r="F305" s="10">
        <v>78</v>
      </c>
      <c r="G305" s="10">
        <v>263</v>
      </c>
      <c r="H305" s="10">
        <v>135</v>
      </c>
      <c r="I305" s="10">
        <v>127</v>
      </c>
      <c r="J305" s="10">
        <v>47</v>
      </c>
      <c r="K305" s="9"/>
      <c r="L305" s="9" t="s">
        <v>18</v>
      </c>
      <c r="M305" s="9" t="str">
        <f>IF(טבלה14[[#This Row],[מספר סטודנטים בתואר 1]]&gt;500,"yes","no")</f>
        <v>no</v>
      </c>
      <c r="N305" s="12">
        <f>טבלה14[[#This Row],[מספר סטודנטים בתואר 1]]/SUBTOTAL(109,טבלה14[מספר סטודנטים בתואר 1])</f>
        <v>2.3128281961394678E-3</v>
      </c>
      <c r="O305" s="11">
        <f>IFERROR(((טבלה14[[#This Row],[מספר סטודנטים בתואר 1]]-טבלה14[[#This Row],[נשים תואר 1]])/טבלה14[[#This Row],[מספר סטודנטים בתואר 1]]),"")</f>
        <v>0.50943396226415094</v>
      </c>
      <c r="P305" s="11">
        <f>IFERROR(טבלה14[[#This Row],[נשים תואר 1]]/טבלה14[[#This Row],[מספר סטודנטים בתואר 1]],"")</f>
        <v>0.49056603773584906</v>
      </c>
      <c r="Q30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0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05" s="13">
        <f>SUMIFS(T:T,D:D,"2007/08",B:B,B305)-טבלה14[[#This Row],[דירוג]]</f>
        <v>-31</v>
      </c>
      <c r="T305" s="9">
        <v>86</v>
      </c>
    </row>
    <row r="306" spans="2:20" s="6" customFormat="1" ht="13.8" hidden="1" x14ac:dyDescent="0.3">
      <c r="B306" s="7" t="s">
        <v>127</v>
      </c>
      <c r="C306" s="8" t="s">
        <v>34</v>
      </c>
      <c r="D306" s="10" t="s">
        <v>31</v>
      </c>
      <c r="E306" s="10">
        <v>152</v>
      </c>
      <c r="F306" s="10">
        <v>63</v>
      </c>
      <c r="G306" s="10">
        <v>27</v>
      </c>
      <c r="H306" s="10">
        <v>10</v>
      </c>
      <c r="I306" s="10">
        <v>17</v>
      </c>
      <c r="J306" s="10">
        <v>9</v>
      </c>
      <c r="K306" s="9"/>
      <c r="L306" s="9" t="s">
        <v>18</v>
      </c>
      <c r="M306" s="9" t="str">
        <f>IF(טבלה14[[#This Row],[מספר סטודנטים בתואר 1]]&gt;500,"yes","no")</f>
        <v>no</v>
      </c>
      <c r="N306" s="12">
        <f>טבלה14[[#This Row],[מספר סטודנטים בתואר 1]]/SUBTOTAL(109,טבלה14[מספר סטודנטים בתואר 1])</f>
        <v>2.2110055711521957E-3</v>
      </c>
      <c r="O306" s="11">
        <f>IFERROR(((טבלה14[[#This Row],[מספר סטודנטים בתואר 1]]-טבלה14[[#This Row],[נשים תואר 1]])/טבלה14[[#This Row],[מספר סטודנטים בתואר 1]]),"")</f>
        <v>0.58552631578947367</v>
      </c>
      <c r="P306" s="11">
        <f>IFERROR(טבלה14[[#This Row],[נשים תואר 1]]/טבלה14[[#This Row],[מספר סטודנטים בתואר 1]],"")</f>
        <v>0.41447368421052633</v>
      </c>
      <c r="Q30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0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06" s="13">
        <f>SUMIFS(T:T,D:D,"2007/08",B:B,B306)-טבלה14[[#This Row],[דירוג]]</f>
        <v>41</v>
      </c>
      <c r="T306" s="9">
        <v>87</v>
      </c>
    </row>
    <row r="307" spans="2:20" s="6" customFormat="1" ht="13.8" hidden="1" x14ac:dyDescent="0.3">
      <c r="B307" s="7" t="s">
        <v>201</v>
      </c>
      <c r="C307" s="8" t="s">
        <v>58</v>
      </c>
      <c r="D307" s="9" t="s">
        <v>31</v>
      </c>
      <c r="E307" s="10">
        <v>151</v>
      </c>
      <c r="F307" s="10">
        <v>129</v>
      </c>
      <c r="G307" s="10"/>
      <c r="H307" s="10"/>
      <c r="I307" s="10"/>
      <c r="J307" s="10" t="s">
        <v>21</v>
      </c>
      <c r="K307" s="9"/>
      <c r="L307" s="9" t="s">
        <v>18</v>
      </c>
      <c r="M307" s="9" t="str">
        <f>IF(טבלה14[[#This Row],[מספר סטודנטים בתואר 1]]&gt;500,"yes","no")</f>
        <v>no</v>
      </c>
      <c r="N307" s="12">
        <f>טבלה14[[#This Row],[מספר סטודנטים בתואר 1]]/SUBTOTAL(109,טבלה14[מספר סטודנטים בתואר 1])</f>
        <v>2.1964594818682996E-3</v>
      </c>
      <c r="O307" s="11">
        <f>IFERROR(((טבלה14[[#This Row],[מספר סטודנטים בתואר 1]]-טבלה14[[#This Row],[נשים תואר 1]])/טבלה14[[#This Row],[מספר סטודנטים בתואר 1]]),"")</f>
        <v>0.14569536423841059</v>
      </c>
      <c r="P307" s="11">
        <f>IFERROR(טבלה14[[#This Row],[נשים תואר 1]]/טבלה14[[#This Row],[מספר סטודנטים בתואר 1]],"")</f>
        <v>0.85430463576158944</v>
      </c>
      <c r="Q30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30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07" s="13">
        <f>SUMIFS(T:T,D:D,"2007/08",B:B,B307)-טבלה14[[#This Row],[דירוג]]</f>
        <v>-20</v>
      </c>
      <c r="T307" s="9">
        <v>88</v>
      </c>
    </row>
    <row r="308" spans="2:20" s="6" customFormat="1" ht="13.8" hidden="1" x14ac:dyDescent="0.3">
      <c r="B308" s="7" t="s">
        <v>200</v>
      </c>
      <c r="C308" s="8" t="s">
        <v>52</v>
      </c>
      <c r="D308" s="10" t="s">
        <v>31</v>
      </c>
      <c r="E308" s="10">
        <v>149</v>
      </c>
      <c r="F308" s="10">
        <v>125</v>
      </c>
      <c r="G308" s="10">
        <v>163</v>
      </c>
      <c r="H308" s="10">
        <v>137</v>
      </c>
      <c r="I308" s="10">
        <v>62</v>
      </c>
      <c r="J308" s="10">
        <v>47</v>
      </c>
      <c r="K308" s="9"/>
      <c r="L308" s="9" t="s">
        <v>18</v>
      </c>
      <c r="M308" s="9" t="str">
        <f>IF(טבלה14[[#This Row],[מספר סטודנטים בתואר 1]]&gt;500,"yes","no")</f>
        <v>no</v>
      </c>
      <c r="N308" s="12">
        <f>טבלה14[[#This Row],[מספר סטודנטים בתואר 1]]/SUBTOTAL(109,טבלה14[מספר סטודנטים בתואר 1])</f>
        <v>2.1673673033005074E-3</v>
      </c>
      <c r="O308" s="11">
        <f>IFERROR(((טבלה14[[#This Row],[מספר סטודנטים בתואר 1]]-טבלה14[[#This Row],[נשים תואר 1]])/טבלה14[[#This Row],[מספר סטודנטים בתואר 1]]),"")</f>
        <v>0.16107382550335569</v>
      </c>
      <c r="P308" s="11">
        <f>IFERROR(טבלה14[[#This Row],[נשים תואר 1]]/טבלה14[[#This Row],[מספר סטודנטים בתואר 1]],"")</f>
        <v>0.83892617449664431</v>
      </c>
      <c r="Q30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30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08" s="13">
        <f>SUMIFS(T:T,D:D,"2007/08",B:B,B308)-טבלה14[[#This Row],[דירוג]]</f>
        <v>36</v>
      </c>
      <c r="T308" s="9">
        <v>89</v>
      </c>
    </row>
    <row r="309" spans="2:20" s="6" customFormat="1" ht="13.8" hidden="1" x14ac:dyDescent="0.3">
      <c r="B309" s="7" t="s">
        <v>205</v>
      </c>
      <c r="C309" s="8" t="s">
        <v>39</v>
      </c>
      <c r="D309" s="9" t="s">
        <v>31</v>
      </c>
      <c r="E309" s="10">
        <v>147</v>
      </c>
      <c r="F309" s="10">
        <v>87</v>
      </c>
      <c r="G309" s="10"/>
      <c r="H309" s="10"/>
      <c r="I309" s="10"/>
      <c r="J309" s="10" t="s">
        <v>21</v>
      </c>
      <c r="K309" s="9"/>
      <c r="L309" s="9" t="s">
        <v>18</v>
      </c>
      <c r="M309" s="9" t="str">
        <f>IF(טבלה14[[#This Row],[מספר סטודנטים בתואר 1]]&gt;500,"yes","no")</f>
        <v>no</v>
      </c>
      <c r="N309" s="12">
        <f>טבלה14[[#This Row],[מספר סטודנטים בתואר 1]]/SUBTOTAL(109,טבלה14[מספר סטודנטים בתואר 1])</f>
        <v>2.1382751247327157E-3</v>
      </c>
      <c r="O309" s="11">
        <f>IFERROR(((טבלה14[[#This Row],[מספר סטודנטים בתואר 1]]-טבלה14[[#This Row],[נשים תואר 1]])/טבלה14[[#This Row],[מספר סטודנטים בתואר 1]]),"")</f>
        <v>0.40816326530612246</v>
      </c>
      <c r="P309" s="11">
        <f>IFERROR(טבלה14[[#This Row],[נשים תואר 1]]/טבלה14[[#This Row],[מספר סטודנטים בתואר 1]],"")</f>
        <v>0.59183673469387754</v>
      </c>
      <c r="Q30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0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09" s="13">
        <f>SUMIFS(T:T,D:D,"2007/08",B:B,B309)-טבלה14[[#This Row],[דירוג]]</f>
        <v>-28</v>
      </c>
      <c r="T309" s="9">
        <v>90</v>
      </c>
    </row>
    <row r="310" spans="2:20" s="6" customFormat="1" ht="13.8" hidden="1" x14ac:dyDescent="0.3">
      <c r="B310" s="7" t="s">
        <v>207</v>
      </c>
      <c r="C310" s="8" t="s">
        <v>34</v>
      </c>
      <c r="D310" s="10" t="s">
        <v>31</v>
      </c>
      <c r="E310" s="10">
        <v>146</v>
      </c>
      <c r="F310" s="10">
        <v>29</v>
      </c>
      <c r="G310" s="10">
        <v>13</v>
      </c>
      <c r="H310" s="10"/>
      <c r="I310" s="10">
        <v>9</v>
      </c>
      <c r="J310" s="10"/>
      <c r="K310" s="9"/>
      <c r="L310" s="9" t="s">
        <v>18</v>
      </c>
      <c r="M310" s="9" t="str">
        <f>IF(טבלה14[[#This Row],[מספר סטודנטים בתואר 1]]&gt;500,"yes","no")</f>
        <v>no</v>
      </c>
      <c r="N310" s="12">
        <f>טבלה14[[#This Row],[מספר סטודנטים בתואר 1]]/SUBTOTAL(109,טבלה14[מספר סטודנטים בתואר 1])</f>
        <v>2.1237290354488196E-3</v>
      </c>
      <c r="O310" s="11">
        <f>IFERROR(((טבלה14[[#This Row],[מספר סטודנטים בתואר 1]]-טבלה14[[#This Row],[נשים תואר 1]])/טבלה14[[#This Row],[מספר סטודנטים בתואר 1]]),"")</f>
        <v>0.80136986301369861</v>
      </c>
      <c r="P310" s="11">
        <f>IFERROR(טבלה14[[#This Row],[נשים תואר 1]]/טבלה14[[#This Row],[מספר סטודנטים בתואר 1]],"")</f>
        <v>0.19863013698630136</v>
      </c>
      <c r="Q31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10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310" s="13">
        <f>SUMIFS(T:T,D:D,"2007/08",B:B,B310)-טבלה14[[#This Row],[דירוג]]</f>
        <v>-28</v>
      </c>
      <c r="T310" s="9">
        <v>91</v>
      </c>
    </row>
    <row r="311" spans="2:20" s="6" customFormat="1" ht="13.8" hidden="1" x14ac:dyDescent="0.3">
      <c r="B311" s="7" t="s">
        <v>120</v>
      </c>
      <c r="C311" s="8" t="s">
        <v>69</v>
      </c>
      <c r="D311" s="9" t="s">
        <v>31</v>
      </c>
      <c r="E311" s="10">
        <v>141</v>
      </c>
      <c r="F311" s="10">
        <v>70</v>
      </c>
      <c r="G311" s="10">
        <v>133</v>
      </c>
      <c r="H311" s="10">
        <v>48</v>
      </c>
      <c r="I311" s="10">
        <v>3</v>
      </c>
      <c r="J311" s="10"/>
      <c r="K311" s="9"/>
      <c r="L311" s="9" t="s">
        <v>18</v>
      </c>
      <c r="M311" s="9" t="str">
        <f>IF(טבלה14[[#This Row],[מספר סטודנטים בתואר 1]]&gt;500,"yes","no")</f>
        <v>no</v>
      </c>
      <c r="N311" s="12">
        <f>טבלה14[[#This Row],[מספר סטודנטים בתואר 1]]/SUBTOTAL(109,טבלה14[מספר סטודנטים בתואר 1])</f>
        <v>2.0509985890293393E-3</v>
      </c>
      <c r="O311" s="11">
        <f>IFERROR(((טבלה14[[#This Row],[מספר סטודנטים בתואר 1]]-טבלה14[[#This Row],[נשים תואר 1]])/טבלה14[[#This Row],[מספר סטודנטים בתואר 1]]),"")</f>
        <v>0.50354609929078009</v>
      </c>
      <c r="P311" s="11">
        <f>IFERROR(טבלה14[[#This Row],[נשים תואר 1]]/טבלה14[[#This Row],[מספר סטודנטים בתואר 1]],"")</f>
        <v>0.49645390070921985</v>
      </c>
      <c r="Q31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1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11" s="13">
        <f>SUMIFS(T:T,D:D,"2007/08",B:B,B311)-טבלה14[[#This Row],[דירוג]]</f>
        <v>68</v>
      </c>
      <c r="T311" s="9">
        <v>92</v>
      </c>
    </row>
    <row r="312" spans="2:20" s="6" customFormat="1" ht="13.8" hidden="1" x14ac:dyDescent="0.3">
      <c r="B312" s="7" t="s">
        <v>208</v>
      </c>
      <c r="C312" s="8" t="s">
        <v>34</v>
      </c>
      <c r="D312" s="10" t="s">
        <v>31</v>
      </c>
      <c r="E312" s="10">
        <v>135</v>
      </c>
      <c r="F312" s="10">
        <v>26</v>
      </c>
      <c r="G312" s="10">
        <v>20</v>
      </c>
      <c r="H312" s="10">
        <v>6</v>
      </c>
      <c r="I312" s="10">
        <v>12</v>
      </c>
      <c r="J312" s="10">
        <v>5</v>
      </c>
      <c r="K312" s="9"/>
      <c r="L312" s="9" t="s">
        <v>18</v>
      </c>
      <c r="M312" s="9" t="str">
        <f>IF(טבלה14[[#This Row],[מספר סטודנטים בתואר 1]]&gt;500,"yes","no")</f>
        <v>no</v>
      </c>
      <c r="N312" s="12">
        <f>טבלה14[[#This Row],[מספר סטודנטים בתואר 1]]/SUBTOTAL(109,טבלה14[מספר סטודנטים בתואר 1])</f>
        <v>1.9637220533259632E-3</v>
      </c>
      <c r="O312" s="11">
        <f>IFERROR(((טבלה14[[#This Row],[מספר סטודנטים בתואר 1]]-טבלה14[[#This Row],[נשים תואר 1]])/טבלה14[[#This Row],[מספר סטודנטים בתואר 1]]),"")</f>
        <v>0.80740740740740746</v>
      </c>
      <c r="P312" s="11">
        <f>IFERROR(טבלה14[[#This Row],[נשים תואר 1]]/טבלה14[[#This Row],[מספר סטודנטים בתואר 1]],"")</f>
        <v>0.19259259259259259</v>
      </c>
      <c r="Q31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12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312" s="13">
        <f>SUMIFS(T:T,D:D,"2007/08",B:B,B312)-טבלה14[[#This Row],[דירוג]]</f>
        <v>-2</v>
      </c>
      <c r="T312" s="9">
        <v>94</v>
      </c>
    </row>
    <row r="313" spans="2:20" s="6" customFormat="1" ht="13.8" hidden="1" x14ac:dyDescent="0.3">
      <c r="B313" s="7" t="s">
        <v>198</v>
      </c>
      <c r="C313" s="8" t="s">
        <v>48</v>
      </c>
      <c r="D313" s="9" t="s">
        <v>31</v>
      </c>
      <c r="E313" s="10">
        <v>135</v>
      </c>
      <c r="F313" s="10">
        <v>58</v>
      </c>
      <c r="G313" s="10">
        <v>56</v>
      </c>
      <c r="H313" s="10">
        <v>23</v>
      </c>
      <c r="I313" s="10">
        <v>52</v>
      </c>
      <c r="J313" s="10">
        <v>26</v>
      </c>
      <c r="K313" s="9"/>
      <c r="L313" s="9" t="s">
        <v>18</v>
      </c>
      <c r="M313" s="9" t="str">
        <f>IF(טבלה14[[#This Row],[מספר סטודנטים בתואר 1]]&gt;500,"yes","no")</f>
        <v>no</v>
      </c>
      <c r="N313" s="12">
        <f>טבלה14[[#This Row],[מספר סטודנטים בתואר 1]]/SUBTOTAL(109,טבלה14[מספר סטודנטים בתואר 1])</f>
        <v>1.9637220533259632E-3</v>
      </c>
      <c r="O313" s="11">
        <f>IFERROR(((טבלה14[[#This Row],[מספר סטודנטים בתואר 1]]-טבלה14[[#This Row],[נשים תואר 1]])/טבלה14[[#This Row],[מספר סטודנטים בתואר 1]]),"")</f>
        <v>0.57037037037037042</v>
      </c>
      <c r="P313" s="11">
        <f>IFERROR(טבלה14[[#This Row],[נשים תואר 1]]/טבלה14[[#This Row],[מספר סטודנטים בתואר 1]],"")</f>
        <v>0.42962962962962964</v>
      </c>
      <c r="Q31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1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13" s="13">
        <f>SUMIFS(T:T,D:D,"2007/08",B:B,B313)-טבלה14[[#This Row],[דירוג]]</f>
        <v>13</v>
      </c>
      <c r="T313" s="9">
        <v>93</v>
      </c>
    </row>
    <row r="314" spans="2:20" s="6" customFormat="1" ht="13.8" hidden="1" x14ac:dyDescent="0.3">
      <c r="B314" s="7" t="s">
        <v>209</v>
      </c>
      <c r="C314" s="8" t="s">
        <v>39</v>
      </c>
      <c r="D314" s="10" t="s">
        <v>31</v>
      </c>
      <c r="E314" s="10">
        <v>127</v>
      </c>
      <c r="F314" s="10">
        <v>93</v>
      </c>
      <c r="G314" s="10">
        <v>6</v>
      </c>
      <c r="H314" s="10">
        <v>3</v>
      </c>
      <c r="I314" s="10">
        <v>11</v>
      </c>
      <c r="J314" s="10">
        <v>6</v>
      </c>
      <c r="K314" s="9"/>
      <c r="L314" s="9" t="s">
        <v>18</v>
      </c>
      <c r="M314" s="9" t="str">
        <f>IF(טבלה14[[#This Row],[מספר סטודנטים בתואר 1]]&gt;500,"yes","no")</f>
        <v>no</v>
      </c>
      <c r="N314" s="12">
        <f>טבלה14[[#This Row],[מספר סטודנטים בתואר 1]]/SUBTOTAL(109,טבלה14[מספר סטודנטים בתואר 1])</f>
        <v>1.847353339054795E-3</v>
      </c>
      <c r="O314" s="11">
        <f>IFERROR(((טבלה14[[#This Row],[מספר סטודנטים בתואר 1]]-טבלה14[[#This Row],[נשים תואר 1]])/טבלה14[[#This Row],[מספר סטודנטים בתואר 1]]),"")</f>
        <v>0.26771653543307089</v>
      </c>
      <c r="P314" s="11">
        <f>IFERROR(טבלה14[[#This Row],[נשים תואר 1]]/טבלה14[[#This Row],[מספר סטודנטים בתואר 1]],"")</f>
        <v>0.73228346456692917</v>
      </c>
      <c r="Q31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31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14" s="13">
        <f>SUMIFS(T:T,D:D,"2007/08",B:B,B314)-טבלה14[[#This Row],[דירוג]]</f>
        <v>-95</v>
      </c>
      <c r="T314" s="9">
        <v>95</v>
      </c>
    </row>
    <row r="315" spans="2:20" s="6" customFormat="1" ht="13.8" hidden="1" x14ac:dyDescent="0.3">
      <c r="B315" s="7" t="s">
        <v>210</v>
      </c>
      <c r="C315" s="8" t="s">
        <v>58</v>
      </c>
      <c r="D315" s="9" t="s">
        <v>31</v>
      </c>
      <c r="E315" s="10">
        <v>122</v>
      </c>
      <c r="F315" s="10">
        <v>67</v>
      </c>
      <c r="G315" s="10">
        <v>46</v>
      </c>
      <c r="H315" s="10">
        <v>30</v>
      </c>
      <c r="I315" s="10"/>
      <c r="J315" s="10" t="s">
        <v>21</v>
      </c>
      <c r="K315" s="9"/>
      <c r="L315" s="9" t="s">
        <v>18</v>
      </c>
      <c r="M315" s="9" t="str">
        <f>IF(טבלה14[[#This Row],[מספר סטודנטים בתואר 1]]&gt;500,"yes","no")</f>
        <v>no</v>
      </c>
      <c r="N315" s="12">
        <f>טבלה14[[#This Row],[מספר סטודנטים בתואר 1]]/SUBTOTAL(109,טבלה14[מספר סטודנטים בתואר 1])</f>
        <v>1.7746228926353151E-3</v>
      </c>
      <c r="O315" s="11">
        <f>IFERROR(((טבלה14[[#This Row],[מספר סטודנטים בתואר 1]]-טבלה14[[#This Row],[נשים תואר 1]])/טבלה14[[#This Row],[מספר סטודנטים בתואר 1]]),"")</f>
        <v>0.45081967213114754</v>
      </c>
      <c r="P315" s="11">
        <f>IFERROR(טבלה14[[#This Row],[נשים תואר 1]]/טבלה14[[#This Row],[מספר סטודנטים בתואר 1]],"")</f>
        <v>0.54918032786885251</v>
      </c>
      <c r="Q31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1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15" s="13">
        <f>SUMIFS(T:T,D:D,"2007/08",B:B,B315)-טבלה14[[#This Row],[דירוג]]</f>
        <v>3</v>
      </c>
      <c r="T315" s="9">
        <v>97</v>
      </c>
    </row>
    <row r="316" spans="2:20" s="6" customFormat="1" ht="13.8" hidden="1" x14ac:dyDescent="0.3">
      <c r="B316" s="7" t="s">
        <v>211</v>
      </c>
      <c r="C316" s="8" t="s">
        <v>45</v>
      </c>
      <c r="D316" s="10" t="s">
        <v>31</v>
      </c>
      <c r="E316" s="10">
        <v>122</v>
      </c>
      <c r="F316" s="10">
        <v>31</v>
      </c>
      <c r="G316" s="10"/>
      <c r="H316" s="10"/>
      <c r="I316" s="10"/>
      <c r="J316" s="10" t="s">
        <v>21</v>
      </c>
      <c r="K316" s="9"/>
      <c r="L316" s="9" t="s">
        <v>18</v>
      </c>
      <c r="M316" s="9" t="str">
        <f>IF(טבלה14[[#This Row],[מספר סטודנטים בתואר 1]]&gt;500,"yes","no")</f>
        <v>no</v>
      </c>
      <c r="N316" s="12">
        <f>טבלה14[[#This Row],[מספר סטודנטים בתואר 1]]/SUBTOTAL(109,טבלה14[מספר סטודנטים בתואר 1])</f>
        <v>1.7746228926353151E-3</v>
      </c>
      <c r="O316" s="11">
        <f>IFERROR(((טבלה14[[#This Row],[מספר סטודנטים בתואר 1]]-טבלה14[[#This Row],[נשים תואר 1]])/טבלה14[[#This Row],[מספר סטודנטים בתואר 1]]),"")</f>
        <v>0.74590163934426235</v>
      </c>
      <c r="P316" s="11">
        <f>IFERROR(טבלה14[[#This Row],[נשים תואר 1]]/טבלה14[[#This Row],[מספר סטודנטים בתואר 1]],"")</f>
        <v>0.25409836065573771</v>
      </c>
      <c r="Q31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16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316" s="13">
        <f>SUMIFS(T:T,D:D,"2007/08",B:B,B316)-טבלה14[[#This Row],[דירוג]]</f>
        <v>-96</v>
      </c>
      <c r="T316" s="9">
        <v>96</v>
      </c>
    </row>
    <row r="317" spans="2:20" s="6" customFormat="1" ht="13.8" hidden="1" x14ac:dyDescent="0.3">
      <c r="B317" s="7" t="s">
        <v>203</v>
      </c>
      <c r="C317" s="8" t="s">
        <v>52</v>
      </c>
      <c r="D317" s="9" t="s">
        <v>31</v>
      </c>
      <c r="E317" s="10">
        <v>120</v>
      </c>
      <c r="F317" s="10">
        <v>59</v>
      </c>
      <c r="G317" s="10">
        <v>376</v>
      </c>
      <c r="H317" s="10">
        <v>277</v>
      </c>
      <c r="I317" s="10">
        <v>58</v>
      </c>
      <c r="J317" s="10">
        <v>41</v>
      </c>
      <c r="K317" s="9"/>
      <c r="L317" s="9" t="s">
        <v>18</v>
      </c>
      <c r="M317" s="9" t="str">
        <f>IF(טבלה14[[#This Row],[מספר סטודנטים בתואר 1]]&gt;500,"yes","no")</f>
        <v>no</v>
      </c>
      <c r="N317" s="12">
        <f>טבלה14[[#This Row],[מספר סטודנטים בתואר 1]]/SUBTOTAL(109,טבלה14[מספר סטודנטים בתואר 1])</f>
        <v>1.7455307140675229E-3</v>
      </c>
      <c r="O317" s="11">
        <f>IFERROR(((טבלה14[[#This Row],[מספר סטודנטים בתואר 1]]-טבלה14[[#This Row],[נשים תואר 1]])/טבלה14[[#This Row],[מספר סטודנטים בתואר 1]]),"")</f>
        <v>0.5083333333333333</v>
      </c>
      <c r="P317" s="11">
        <f>IFERROR(טבלה14[[#This Row],[נשים תואר 1]]/טבלה14[[#This Row],[מספר סטודנטים בתואר 1]],"")</f>
        <v>0.49166666666666664</v>
      </c>
      <c r="Q31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1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17" s="13">
        <f>SUMIFS(T:T,D:D,"2007/08",B:B,B317)-טבלה14[[#This Row],[דירוג]]</f>
        <v>-15</v>
      </c>
      <c r="T317" s="9">
        <v>98</v>
      </c>
    </row>
    <row r="318" spans="2:20" s="6" customFormat="1" ht="13.8" hidden="1" x14ac:dyDescent="0.3">
      <c r="B318" s="7" t="s">
        <v>212</v>
      </c>
      <c r="C318" s="8" t="s">
        <v>34</v>
      </c>
      <c r="D318" s="10" t="s">
        <v>31</v>
      </c>
      <c r="E318" s="10">
        <v>118</v>
      </c>
      <c r="F318" s="10">
        <v>27</v>
      </c>
      <c r="G318" s="10"/>
      <c r="H318" s="10"/>
      <c r="I318" s="10"/>
      <c r="J318" s="10" t="s">
        <v>21</v>
      </c>
      <c r="K318" s="9"/>
      <c r="L318" s="9" t="s">
        <v>18</v>
      </c>
      <c r="M318" s="9" t="str">
        <f>IF(טבלה14[[#This Row],[מספר סטודנטים בתואר 1]]&gt;500,"yes","no")</f>
        <v>no</v>
      </c>
      <c r="N318" s="12">
        <f>טבלה14[[#This Row],[מספר סטודנטים בתואר 1]]/SUBTOTAL(109,טבלה14[מספר סטודנטים בתואר 1])</f>
        <v>1.716438535499731E-3</v>
      </c>
      <c r="O318" s="11">
        <f>IFERROR(((טבלה14[[#This Row],[מספר סטודנטים בתואר 1]]-טבלה14[[#This Row],[נשים תואר 1]])/טבלה14[[#This Row],[מספר סטודנטים בתואר 1]]),"")</f>
        <v>0.77118644067796616</v>
      </c>
      <c r="P318" s="11">
        <f>IFERROR(טבלה14[[#This Row],[נשים תואר 1]]/טבלה14[[#This Row],[מספר סטודנטים בתואר 1]],"")</f>
        <v>0.2288135593220339</v>
      </c>
      <c r="Q31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18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318" s="13">
        <f>SUMIFS(T:T,D:D,"2007/08",B:B,B318)-טבלה14[[#This Row],[דירוג]]</f>
        <v>21</v>
      </c>
      <c r="T318" s="9">
        <v>100</v>
      </c>
    </row>
    <row r="319" spans="2:20" s="6" customFormat="1" ht="13.8" hidden="1" x14ac:dyDescent="0.3">
      <c r="B319" s="7" t="s">
        <v>213</v>
      </c>
      <c r="C319" s="8" t="s">
        <v>56</v>
      </c>
      <c r="D319" s="9" t="s">
        <v>31</v>
      </c>
      <c r="E319" s="10">
        <v>118</v>
      </c>
      <c r="F319" s="10">
        <v>96</v>
      </c>
      <c r="G319" s="10">
        <v>79</v>
      </c>
      <c r="H319" s="10">
        <v>69</v>
      </c>
      <c r="I319" s="10">
        <v>4</v>
      </c>
      <c r="J319" s="10">
        <v>4</v>
      </c>
      <c r="K319" s="9"/>
      <c r="L319" s="9" t="s">
        <v>18</v>
      </c>
      <c r="M319" s="9" t="str">
        <f>IF(טבלה14[[#This Row],[מספר סטודנטים בתואר 1]]&gt;500,"yes","no")</f>
        <v>no</v>
      </c>
      <c r="N319" s="12">
        <f>טבלה14[[#This Row],[מספר סטודנטים בתואר 1]]/SUBTOTAL(109,טבלה14[מספר סטודנטים בתואר 1])</f>
        <v>1.716438535499731E-3</v>
      </c>
      <c r="O319" s="11">
        <f>IFERROR(((טבלה14[[#This Row],[מספר סטודנטים בתואר 1]]-טבלה14[[#This Row],[נשים תואר 1]])/טבלה14[[#This Row],[מספר סטודנטים בתואר 1]]),"")</f>
        <v>0.1864406779661017</v>
      </c>
      <c r="P319" s="11">
        <f>IFERROR(טבלה14[[#This Row],[נשים תואר 1]]/טבלה14[[#This Row],[מספר סטודנטים בתואר 1]],"")</f>
        <v>0.81355932203389836</v>
      </c>
      <c r="Q31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31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19" s="13">
        <f>SUMIFS(T:T,D:D,"2007/08",B:B,B319)-טבלה14[[#This Row],[דירוג]]</f>
        <v>-20</v>
      </c>
      <c r="T319" s="9">
        <v>99</v>
      </c>
    </row>
    <row r="320" spans="2:20" s="6" customFormat="1" ht="13.8" hidden="1" x14ac:dyDescent="0.3">
      <c r="B320" s="7" t="s">
        <v>214</v>
      </c>
      <c r="C320" s="8" t="s">
        <v>45</v>
      </c>
      <c r="D320" s="10" t="s">
        <v>31</v>
      </c>
      <c r="E320" s="10">
        <v>114</v>
      </c>
      <c r="F320" s="10">
        <v>40</v>
      </c>
      <c r="G320" s="10">
        <v>36</v>
      </c>
      <c r="H320" s="10">
        <v>14</v>
      </c>
      <c r="I320" s="10">
        <v>55</v>
      </c>
      <c r="J320" s="10">
        <v>19</v>
      </c>
      <c r="K320" s="9"/>
      <c r="L320" s="9" t="s">
        <v>18</v>
      </c>
      <c r="M320" s="9" t="str">
        <f>IF(טבלה14[[#This Row],[מספר סטודנטים בתואר 1]]&gt;500,"yes","no")</f>
        <v>no</v>
      </c>
      <c r="N320" s="12">
        <f>טבלה14[[#This Row],[מספר סטודנטים בתואר 1]]/SUBTOTAL(109,טבלה14[מספר סטודנטים בתואר 1])</f>
        <v>1.6582541783641469E-3</v>
      </c>
      <c r="O320" s="11">
        <f>IFERROR(((טבלה14[[#This Row],[מספר סטודנטים בתואר 1]]-טבלה14[[#This Row],[נשים תואר 1]])/טבלה14[[#This Row],[מספר סטודנטים בתואר 1]]),"")</f>
        <v>0.64912280701754388</v>
      </c>
      <c r="P320" s="11">
        <f>IFERROR(טבלה14[[#This Row],[נשים תואר 1]]/טבלה14[[#This Row],[מספר סטודנטים בתואר 1]],"")</f>
        <v>0.35087719298245612</v>
      </c>
      <c r="Q32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2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20" s="13">
        <f>SUMIFS(T:T,D:D,"2007/08",B:B,B320)-טבלה14[[#This Row],[דירוג]]</f>
        <v>-5</v>
      </c>
      <c r="T320" s="9">
        <v>101</v>
      </c>
    </row>
    <row r="321" spans="2:20" s="6" customFormat="1" ht="13.8" hidden="1" x14ac:dyDescent="0.3">
      <c r="B321" s="7" t="s">
        <v>215</v>
      </c>
      <c r="C321" s="8" t="s">
        <v>52</v>
      </c>
      <c r="D321" s="9" t="s">
        <v>31</v>
      </c>
      <c r="E321" s="10">
        <v>110</v>
      </c>
      <c r="F321" s="10">
        <v>108</v>
      </c>
      <c r="G321" s="10">
        <v>583</v>
      </c>
      <c r="H321" s="10">
        <v>558</v>
      </c>
      <c r="I321" s="10">
        <v>62</v>
      </c>
      <c r="J321" s="10">
        <v>54</v>
      </c>
      <c r="K321" s="9"/>
      <c r="L321" s="9" t="s">
        <v>18</v>
      </c>
      <c r="M321" s="9" t="str">
        <f>IF(טבלה14[[#This Row],[מספר סטודנטים בתואר 1]]&gt;500,"yes","no")</f>
        <v>no</v>
      </c>
      <c r="N321" s="12">
        <f>טבלה14[[#This Row],[מספר סטודנטים בתואר 1]]/SUBTOTAL(109,טבלה14[מספר סטודנטים בתואר 1])</f>
        <v>1.6000698212285628E-3</v>
      </c>
      <c r="O321" s="11">
        <f>IFERROR(((טבלה14[[#This Row],[מספר סטודנטים בתואר 1]]-טבלה14[[#This Row],[נשים תואר 1]])/טבלה14[[#This Row],[מספר סטודנטים בתואר 1]]),"")</f>
        <v>1.8181818181818181E-2</v>
      </c>
      <c r="P321" s="11">
        <f>IFERROR(טבלה14[[#This Row],[נשים תואר 1]]/טבלה14[[#This Row],[מספר סטודנטים בתואר 1]],"")</f>
        <v>0.98181818181818181</v>
      </c>
      <c r="Q32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32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21" s="13">
        <f>SUMIFS(T:T,D:D,"2007/08",B:B,B321)-טבלה14[[#This Row],[דירוג]]</f>
        <v>-29</v>
      </c>
      <c r="T321" s="9">
        <v>102</v>
      </c>
    </row>
    <row r="322" spans="2:20" s="6" customFormat="1" ht="13.8" hidden="1" x14ac:dyDescent="0.3">
      <c r="B322" s="7" t="s">
        <v>216</v>
      </c>
      <c r="C322" s="8" t="s">
        <v>25</v>
      </c>
      <c r="D322" s="10" t="s">
        <v>31</v>
      </c>
      <c r="E322" s="10">
        <v>107</v>
      </c>
      <c r="F322" s="10">
        <v>52</v>
      </c>
      <c r="G322" s="10"/>
      <c r="H322" s="10"/>
      <c r="I322" s="10"/>
      <c r="J322" s="10" t="s">
        <v>21</v>
      </c>
      <c r="K322" s="9"/>
      <c r="L322" s="9" t="s">
        <v>18</v>
      </c>
      <c r="M322" s="9" t="str">
        <f>IF(טבלה14[[#This Row],[מספר סטודנטים בתואר 1]]&gt;500,"yes","no")</f>
        <v>no</v>
      </c>
      <c r="N322" s="12">
        <f>טבלה14[[#This Row],[מספר סטודנטים בתואר 1]]/SUBTOTAL(109,טבלה14[מספר סטודנטים בתואר 1])</f>
        <v>1.5564315533768745E-3</v>
      </c>
      <c r="O322" s="11">
        <f>IFERROR(((טבלה14[[#This Row],[מספר סטודנטים בתואר 1]]-טבלה14[[#This Row],[נשים תואר 1]])/טבלה14[[#This Row],[מספר סטודנטים בתואר 1]]),"")</f>
        <v>0.51401869158878499</v>
      </c>
      <c r="P322" s="11">
        <f>IFERROR(טבלה14[[#This Row],[נשים תואר 1]]/טבלה14[[#This Row],[מספר סטודנטים בתואר 1]],"")</f>
        <v>0.48598130841121495</v>
      </c>
      <c r="Q32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2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22" s="13">
        <f>SUMIFS(T:T,D:D,"2007/08",B:B,B322)-טבלה14[[#This Row],[דירוג]]</f>
        <v>-101</v>
      </c>
      <c r="T322" s="9">
        <v>103</v>
      </c>
    </row>
    <row r="323" spans="2:20" s="6" customFormat="1" ht="13.8" hidden="1" x14ac:dyDescent="0.3">
      <c r="B323" s="7" t="s">
        <v>217</v>
      </c>
      <c r="C323" s="8" t="s">
        <v>16</v>
      </c>
      <c r="D323" s="9" t="s">
        <v>31</v>
      </c>
      <c r="E323" s="10">
        <v>105</v>
      </c>
      <c r="F323" s="10">
        <v>48</v>
      </c>
      <c r="G323" s="10">
        <v>10</v>
      </c>
      <c r="H323" s="10">
        <v>4</v>
      </c>
      <c r="I323" s="10">
        <v>3</v>
      </c>
      <c r="J323" s="10"/>
      <c r="K323" s="9"/>
      <c r="L323" s="9" t="s">
        <v>18</v>
      </c>
      <c r="M323" s="9" t="str">
        <f>IF(טבלה14[[#This Row],[מספר סטודנטים בתואר 1]]&gt;500,"yes","no")</f>
        <v>no</v>
      </c>
      <c r="N323" s="12">
        <f>טבלה14[[#This Row],[מספר סטודנטים בתואר 1]]/SUBTOTAL(109,טבלה14[מספר סטודנטים בתואר 1])</f>
        <v>1.5273393748090826E-3</v>
      </c>
      <c r="O323" s="11">
        <f>IFERROR(((טבלה14[[#This Row],[מספר סטודנטים בתואר 1]]-טבלה14[[#This Row],[נשים תואר 1]])/טבלה14[[#This Row],[מספר סטודנטים בתואר 1]]),"")</f>
        <v>0.54285714285714282</v>
      </c>
      <c r="P323" s="11">
        <f>IFERROR(טבלה14[[#This Row],[נשים תואר 1]]/טבלה14[[#This Row],[מספר סטודנטים בתואר 1]],"")</f>
        <v>0.45714285714285713</v>
      </c>
      <c r="Q32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2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23" s="13">
        <f>SUMIFS(T:T,D:D,"2007/08",B:B,B323)-טבלה14[[#This Row],[דירוג]]</f>
        <v>-14</v>
      </c>
      <c r="T323" s="9">
        <v>105</v>
      </c>
    </row>
    <row r="324" spans="2:20" s="6" customFormat="1" ht="13.8" hidden="1" x14ac:dyDescent="0.3">
      <c r="B324" s="7" t="s">
        <v>218</v>
      </c>
      <c r="C324" s="8" t="s">
        <v>34</v>
      </c>
      <c r="D324" s="10" t="s">
        <v>31</v>
      </c>
      <c r="E324" s="10">
        <v>105</v>
      </c>
      <c r="F324" s="10">
        <v>74</v>
      </c>
      <c r="G324" s="10">
        <v>14</v>
      </c>
      <c r="H324" s="10">
        <v>10</v>
      </c>
      <c r="I324" s="10">
        <v>7</v>
      </c>
      <c r="J324" s="10">
        <v>6</v>
      </c>
      <c r="K324" s="9"/>
      <c r="L324" s="9" t="s">
        <v>18</v>
      </c>
      <c r="M324" s="9" t="str">
        <f>IF(טבלה14[[#This Row],[מספר סטודנטים בתואר 1]]&gt;500,"yes","no")</f>
        <v>no</v>
      </c>
      <c r="N324" s="12">
        <f>טבלה14[[#This Row],[מספר סטודנטים בתואר 1]]/SUBTOTAL(109,טבלה14[מספר סטודנטים בתואר 1])</f>
        <v>1.5273393748090826E-3</v>
      </c>
      <c r="O324" s="11">
        <f>IFERROR(((טבלה14[[#This Row],[מספר סטודנטים בתואר 1]]-טבלה14[[#This Row],[נשים תואר 1]])/טבלה14[[#This Row],[מספר סטודנטים בתואר 1]]),"")</f>
        <v>0.29523809523809524</v>
      </c>
      <c r="P324" s="11">
        <f>IFERROR(טבלה14[[#This Row],[נשים תואר 1]]/טבלה14[[#This Row],[מספר סטודנטים בתואר 1]],"")</f>
        <v>0.70476190476190481</v>
      </c>
      <c r="Q32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32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24" s="13">
        <f>SUMIFS(T:T,D:D,"2007/08",B:B,B324)-טבלה14[[#This Row],[דירוג]]</f>
        <v>3</v>
      </c>
      <c r="T324" s="9">
        <v>104</v>
      </c>
    </row>
    <row r="325" spans="2:20" s="6" customFormat="1" ht="13.8" hidden="1" x14ac:dyDescent="0.3">
      <c r="B325" s="7" t="s">
        <v>219</v>
      </c>
      <c r="C325" s="8" t="s">
        <v>34</v>
      </c>
      <c r="D325" s="9" t="s">
        <v>31</v>
      </c>
      <c r="E325" s="10">
        <v>97</v>
      </c>
      <c r="F325" s="10">
        <v>44</v>
      </c>
      <c r="G325" s="10">
        <v>60</v>
      </c>
      <c r="H325" s="10">
        <v>29</v>
      </c>
      <c r="I325" s="10">
        <v>19</v>
      </c>
      <c r="J325" s="10">
        <v>12</v>
      </c>
      <c r="K325" s="9"/>
      <c r="L325" s="9" t="s">
        <v>18</v>
      </c>
      <c r="M325" s="9" t="str">
        <f>IF(טבלה14[[#This Row],[מספר סטודנטים בתואר 1]]&gt;500,"yes","no")</f>
        <v>no</v>
      </c>
      <c r="N325" s="12">
        <f>טבלה14[[#This Row],[מספר סטודנטים בתואר 1]]/SUBTOTAL(109,טבלה14[מספר סטודנטים בתואר 1])</f>
        <v>1.4109706605379144E-3</v>
      </c>
      <c r="O325" s="11">
        <f>IFERROR(((טבלה14[[#This Row],[מספר סטודנטים בתואר 1]]-טבלה14[[#This Row],[נשים תואר 1]])/טבלה14[[#This Row],[מספר סטודנטים בתואר 1]]),"")</f>
        <v>0.54639175257731953</v>
      </c>
      <c r="P325" s="11">
        <f>IFERROR(טבלה14[[#This Row],[נשים תואר 1]]/טבלה14[[#This Row],[מספר סטודנטים בתואר 1]],"")</f>
        <v>0.45360824742268041</v>
      </c>
      <c r="Q32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2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25" s="13">
        <f>SUMIFS(T:T,D:D,"2007/08",B:B,B325)-טבלה14[[#This Row],[דירוג]]</f>
        <v>-4</v>
      </c>
      <c r="T325" s="9">
        <v>106</v>
      </c>
    </row>
    <row r="326" spans="2:20" s="6" customFormat="1" ht="13.8" hidden="1" x14ac:dyDescent="0.3">
      <c r="B326" s="7" t="s">
        <v>220</v>
      </c>
      <c r="C326" s="8" t="s">
        <v>45</v>
      </c>
      <c r="D326" s="10" t="s">
        <v>31</v>
      </c>
      <c r="E326" s="10">
        <v>92</v>
      </c>
      <c r="F326" s="10">
        <v>32</v>
      </c>
      <c r="G326" s="10">
        <v>26</v>
      </c>
      <c r="H326" s="10">
        <v>6</v>
      </c>
      <c r="I326" s="10">
        <v>20</v>
      </c>
      <c r="J326" s="10">
        <v>5</v>
      </c>
      <c r="K326" s="9"/>
      <c r="L326" s="9" t="s">
        <v>18</v>
      </c>
      <c r="M326" s="9" t="str">
        <f>IF(טבלה14[[#This Row],[מספר סטודנטים בתואר 1]]&gt;500,"yes","no")</f>
        <v>no</v>
      </c>
      <c r="N326" s="12">
        <f>טבלה14[[#This Row],[מספר סטודנטים בתואר 1]]/SUBTOTAL(109,טבלה14[מספר סטודנטים בתואר 1])</f>
        <v>1.3382402141184342E-3</v>
      </c>
      <c r="O326" s="11">
        <f>IFERROR(((טבלה14[[#This Row],[מספר סטודנטים בתואר 1]]-טבלה14[[#This Row],[נשים תואר 1]])/טבלה14[[#This Row],[מספר סטודנטים בתואר 1]]),"")</f>
        <v>0.65217391304347827</v>
      </c>
      <c r="P326" s="11">
        <f>IFERROR(טבלה14[[#This Row],[נשים תואר 1]]/טבלה14[[#This Row],[מספר סטודנטים בתואר 1]],"")</f>
        <v>0.34782608695652173</v>
      </c>
      <c r="Q32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2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26" s="13">
        <f>SUMIFS(T:T,D:D,"2007/08",B:B,B326)-טבלה14[[#This Row],[דירוג]]</f>
        <v>4</v>
      </c>
      <c r="T326" s="9">
        <v>107</v>
      </c>
    </row>
    <row r="327" spans="2:20" s="6" customFormat="1" ht="13.8" hidden="1" x14ac:dyDescent="0.3">
      <c r="B327" s="7" t="s">
        <v>206</v>
      </c>
      <c r="C327" s="8" t="s">
        <v>48</v>
      </c>
      <c r="D327" s="9" t="s">
        <v>31</v>
      </c>
      <c r="E327" s="10">
        <v>87</v>
      </c>
      <c r="F327" s="10">
        <v>53</v>
      </c>
      <c r="G327" s="10"/>
      <c r="H327" s="10"/>
      <c r="I327" s="10"/>
      <c r="J327" s="10" t="s">
        <v>21</v>
      </c>
      <c r="K327" s="9"/>
      <c r="L327" s="9" t="s">
        <v>18</v>
      </c>
      <c r="M327" s="9" t="str">
        <f>IF(טבלה14[[#This Row],[מספר סטודנטים בתואר 1]]&gt;500,"yes","no")</f>
        <v>no</v>
      </c>
      <c r="N327" s="12">
        <f>טבלה14[[#This Row],[מספר סטודנטים בתואר 1]]/SUBTOTAL(109,טבלה14[מספר סטודנטים בתואר 1])</f>
        <v>1.2655097676989541E-3</v>
      </c>
      <c r="O327" s="11">
        <f>IFERROR(((טבלה14[[#This Row],[מספר סטודנטים בתואר 1]]-טבלה14[[#This Row],[נשים תואר 1]])/טבלה14[[#This Row],[מספר סטודנטים בתואר 1]]),"")</f>
        <v>0.39080459770114945</v>
      </c>
      <c r="P327" s="11">
        <f>IFERROR(טבלה14[[#This Row],[נשים תואר 1]]/טבלה14[[#This Row],[מספר סטודנטים בתואר 1]],"")</f>
        <v>0.60919540229885061</v>
      </c>
      <c r="Q32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2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27" s="13">
        <f>SUMIFS(T:T,D:D,"2007/08",B:B,B327)-טבלה14[[#This Row],[דירוג]]</f>
        <v>18</v>
      </c>
      <c r="T327" s="9">
        <v>108</v>
      </c>
    </row>
    <row r="328" spans="2:20" s="6" customFormat="1" ht="13.8" hidden="1" x14ac:dyDescent="0.3">
      <c r="B328" s="7" t="s">
        <v>221</v>
      </c>
      <c r="C328" s="8" t="s">
        <v>45</v>
      </c>
      <c r="D328" s="10" t="s">
        <v>31</v>
      </c>
      <c r="E328" s="10">
        <v>82</v>
      </c>
      <c r="F328" s="10">
        <v>37</v>
      </c>
      <c r="G328" s="10"/>
      <c r="H328" s="10"/>
      <c r="I328" s="10"/>
      <c r="J328" s="10" t="s">
        <v>21</v>
      </c>
      <c r="K328" s="9"/>
      <c r="L328" s="9" t="s">
        <v>18</v>
      </c>
      <c r="M328" s="9" t="str">
        <f>IF(טבלה14[[#This Row],[מספר סטודנטים בתואר 1]]&gt;500,"yes","no")</f>
        <v>no</v>
      </c>
      <c r="N328" s="12">
        <f>טבלה14[[#This Row],[מספר סטודנטים בתואר 1]]/SUBTOTAL(109,טבלה14[מספר סטודנטים בתואר 1])</f>
        <v>1.1927793212794741E-3</v>
      </c>
      <c r="O328" s="11">
        <f>IFERROR(((טבלה14[[#This Row],[מספר סטודנטים בתואר 1]]-טבלה14[[#This Row],[נשים תואר 1]])/טבלה14[[#This Row],[מספר סטודנטים בתואר 1]]),"")</f>
        <v>0.54878048780487809</v>
      </c>
      <c r="P328" s="11">
        <f>IFERROR(טבלה14[[#This Row],[נשים תואר 1]]/טבלה14[[#This Row],[מספר סטודנטים בתואר 1]],"")</f>
        <v>0.45121951219512196</v>
      </c>
      <c r="Q32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2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28" s="13">
        <f>SUMIFS(T:T,D:D,"2007/08",B:B,B328)-טבלה14[[#This Row],[דירוג]]</f>
        <v>8</v>
      </c>
      <c r="T328" s="9">
        <v>109</v>
      </c>
    </row>
    <row r="329" spans="2:20" s="6" customFormat="1" ht="13.8" hidden="1" x14ac:dyDescent="0.3">
      <c r="B329" s="7" t="s">
        <v>222</v>
      </c>
      <c r="C329" s="8" t="s">
        <v>48</v>
      </c>
      <c r="D329" s="9" t="s">
        <v>31</v>
      </c>
      <c r="E329" s="10">
        <v>81</v>
      </c>
      <c r="F329" s="10">
        <v>19</v>
      </c>
      <c r="G329" s="10">
        <v>29</v>
      </c>
      <c r="H329" s="10">
        <v>7</v>
      </c>
      <c r="I329" s="10">
        <v>28</v>
      </c>
      <c r="J329" s="10">
        <v>7</v>
      </c>
      <c r="K329" s="9"/>
      <c r="L329" s="9" t="s">
        <v>18</v>
      </c>
      <c r="M329" s="9" t="str">
        <f>IF(טבלה14[[#This Row],[מספר סטודנטים בתואר 1]]&gt;500,"yes","no")</f>
        <v>no</v>
      </c>
      <c r="N329" s="12">
        <f>טבלה14[[#This Row],[מספר סטודנטים בתואר 1]]/SUBTOTAL(109,טבלה14[מספר סטודנטים בתואר 1])</f>
        <v>1.178233231995578E-3</v>
      </c>
      <c r="O329" s="11">
        <f>IFERROR(((טבלה14[[#This Row],[מספר סטודנטים בתואר 1]]-טבלה14[[#This Row],[נשים תואר 1]])/טבלה14[[#This Row],[מספר סטודנטים בתואר 1]]),"")</f>
        <v>0.76543209876543206</v>
      </c>
      <c r="P329" s="11">
        <f>IFERROR(טבלה14[[#This Row],[נשים תואר 1]]/טבלה14[[#This Row],[מספר סטודנטים בתואר 1]],"")</f>
        <v>0.23456790123456789</v>
      </c>
      <c r="Q32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29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329" s="13">
        <f>SUMIFS(T:T,D:D,"2007/08",B:B,B329)-טבלה14[[#This Row],[דירוג]]</f>
        <v>0</v>
      </c>
      <c r="T329" s="9">
        <v>110</v>
      </c>
    </row>
    <row r="330" spans="2:20" s="6" customFormat="1" ht="13.8" hidden="1" x14ac:dyDescent="0.3">
      <c r="B330" s="7" t="s">
        <v>223</v>
      </c>
      <c r="C330" s="8" t="s">
        <v>25</v>
      </c>
      <c r="D330" s="10" t="s">
        <v>31</v>
      </c>
      <c r="E330" s="10">
        <v>78</v>
      </c>
      <c r="F330" s="10">
        <v>50</v>
      </c>
      <c r="G330" s="10">
        <v>20</v>
      </c>
      <c r="H330" s="10">
        <v>9</v>
      </c>
      <c r="I330" s="10">
        <v>123</v>
      </c>
      <c r="J330" s="10">
        <v>59</v>
      </c>
      <c r="K330" s="9"/>
      <c r="L330" s="9" t="s">
        <v>18</v>
      </c>
      <c r="M330" s="9" t="str">
        <f>IF(טבלה14[[#This Row],[מספר סטודנטים בתואר 1]]&gt;500,"yes","no")</f>
        <v>no</v>
      </c>
      <c r="N330" s="12">
        <f>טבלה14[[#This Row],[מספר סטודנטים בתואר 1]]/SUBTOTAL(109,טבלה14[מספר סטודנטים בתואר 1])</f>
        <v>1.13459496414389E-3</v>
      </c>
      <c r="O330" s="11">
        <f>IFERROR(((טבלה14[[#This Row],[מספר סטודנטים בתואר 1]]-טבלה14[[#This Row],[נשים תואר 1]])/טבלה14[[#This Row],[מספר סטודנטים בתואר 1]]),"")</f>
        <v>0.35897435897435898</v>
      </c>
      <c r="P330" s="11">
        <f>IFERROR(טבלה14[[#This Row],[נשים תואר 1]]/טבלה14[[#This Row],[מספר סטודנטים בתואר 1]],"")</f>
        <v>0.64102564102564108</v>
      </c>
      <c r="Q33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3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30" s="13">
        <f>SUMIFS(T:T,D:D,"2007/08",B:B,B330)-טבלה14[[#This Row],[דירוג]]</f>
        <v>-53</v>
      </c>
      <c r="T330" s="9">
        <v>111</v>
      </c>
    </row>
    <row r="331" spans="2:20" s="6" customFormat="1" ht="13.8" hidden="1" x14ac:dyDescent="0.3">
      <c r="B331" s="7" t="s">
        <v>224</v>
      </c>
      <c r="C331" s="8" t="s">
        <v>39</v>
      </c>
      <c r="D331" s="9" t="s">
        <v>31</v>
      </c>
      <c r="E331" s="10">
        <v>77</v>
      </c>
      <c r="F331" s="10">
        <v>60</v>
      </c>
      <c r="G331" s="10">
        <v>22</v>
      </c>
      <c r="H331" s="10">
        <v>18</v>
      </c>
      <c r="I331" s="10"/>
      <c r="J331" s="10"/>
      <c r="K331" s="9"/>
      <c r="L331" s="9" t="s">
        <v>18</v>
      </c>
      <c r="M331" s="9" t="str">
        <f>IF(טבלה14[[#This Row],[מספר סטודנטים בתואר 1]]&gt;500,"yes","no")</f>
        <v>no</v>
      </c>
      <c r="N331" s="12">
        <f>טבלה14[[#This Row],[מספר סטודנטים בתואר 1]]/SUBTOTAL(109,טבלה14[מספר סטודנטים בתואר 1])</f>
        <v>1.1200488748599939E-3</v>
      </c>
      <c r="O331" s="11">
        <f>IFERROR(((טבלה14[[#This Row],[מספר סטודנטים בתואר 1]]-טבלה14[[#This Row],[נשים תואר 1]])/טבלה14[[#This Row],[מספר סטודנטים בתואר 1]]),"")</f>
        <v>0.22077922077922077</v>
      </c>
      <c r="P331" s="11">
        <f>IFERROR(טבלה14[[#This Row],[נשים תואר 1]]/טבלה14[[#This Row],[מספר סטודנטים בתואר 1]],"")</f>
        <v>0.77922077922077926</v>
      </c>
      <c r="Q33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33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31" s="13">
        <f>SUMIFS(T:T,D:D,"2007/08",B:B,B331)-טבלה14[[#This Row],[דירוג]]</f>
        <v>-46</v>
      </c>
      <c r="T331" s="9">
        <v>112</v>
      </c>
    </row>
    <row r="332" spans="2:20" s="6" customFormat="1" ht="13.8" hidden="1" x14ac:dyDescent="0.3">
      <c r="B332" s="7" t="s">
        <v>225</v>
      </c>
      <c r="C332" s="8" t="s">
        <v>25</v>
      </c>
      <c r="D332" s="10" t="s">
        <v>31</v>
      </c>
      <c r="E332" s="10">
        <v>74</v>
      </c>
      <c r="F332" s="10">
        <v>37</v>
      </c>
      <c r="G332" s="10">
        <v>66</v>
      </c>
      <c r="H332" s="10">
        <v>35</v>
      </c>
      <c r="I332" s="10">
        <v>46</v>
      </c>
      <c r="J332" s="10">
        <v>15</v>
      </c>
      <c r="K332" s="9"/>
      <c r="L332" s="9" t="s">
        <v>18</v>
      </c>
      <c r="M332" s="9" t="str">
        <f>IF(טבלה14[[#This Row],[מספר סטודנטים בתואר 1]]&gt;500,"yes","no")</f>
        <v>no</v>
      </c>
      <c r="N332" s="12">
        <f>טבלה14[[#This Row],[מספר סטודנטים בתואר 1]]/SUBTOTAL(109,טבלה14[מספר סטודנטים בתואר 1])</f>
        <v>1.0764106070083059E-3</v>
      </c>
      <c r="O332" s="11">
        <f>IFERROR(((טבלה14[[#This Row],[מספר סטודנטים בתואר 1]]-טבלה14[[#This Row],[נשים תואר 1]])/טבלה14[[#This Row],[מספר סטודנטים בתואר 1]]),"")</f>
        <v>0.5</v>
      </c>
      <c r="P332" s="11">
        <f>IFERROR(טבלה14[[#This Row],[נשים תואר 1]]/טבלה14[[#This Row],[מספר סטודנטים בתואר 1]],"")</f>
        <v>0.5</v>
      </c>
      <c r="Q33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3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32" s="13">
        <f>SUMIFS(T:T,D:D,"2007/08",B:B,B332)-טבלה14[[#This Row],[דירוג]]</f>
        <v>-28</v>
      </c>
      <c r="T332" s="9">
        <v>113</v>
      </c>
    </row>
    <row r="333" spans="2:20" s="6" customFormat="1" ht="13.8" hidden="1" x14ac:dyDescent="0.3">
      <c r="B333" s="7" t="s">
        <v>90</v>
      </c>
      <c r="C333" s="8" t="s">
        <v>56</v>
      </c>
      <c r="D333" s="10" t="s">
        <v>43</v>
      </c>
      <c r="E333" s="10">
        <v>615</v>
      </c>
      <c r="F333" s="10">
        <v>274</v>
      </c>
      <c r="G333" s="10">
        <v>156</v>
      </c>
      <c r="H333" s="10">
        <v>90</v>
      </c>
      <c r="I333" s="10">
        <v>25</v>
      </c>
      <c r="J333" s="10">
        <v>12</v>
      </c>
      <c r="K333" s="9"/>
      <c r="L333" s="9" t="s">
        <v>18</v>
      </c>
      <c r="M333" s="9" t="str">
        <f>IF(טבלה14[[#This Row],[מספר סטודנטים בתואר 1]]&gt;500,"yes","no")</f>
        <v>yes</v>
      </c>
      <c r="N333" s="12">
        <f>טבלה14[[#This Row],[מספר סטודנטים בתואר 1]]/SUBTOTAL(109,טבלה14[מספר סטודנטים בתואר 1])</f>
        <v>8.9458449095960544E-3</v>
      </c>
      <c r="O333" s="11">
        <f>IFERROR(((טבלה14[[#This Row],[מספר סטודנטים בתואר 1]]-טבלה14[[#This Row],[נשים תואר 1]])/טבלה14[[#This Row],[מספר סטודנטים בתואר 1]]),"")</f>
        <v>0.55447154471544713</v>
      </c>
      <c r="P333" s="11">
        <f>IFERROR(טבלה14[[#This Row],[נשים תואר 1]]/טבלה14[[#This Row],[מספר סטודנטים בתואר 1]],"")</f>
        <v>0.44552845528455287</v>
      </c>
      <c r="Q33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3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33" s="13">
        <f>SUMIFS(T:T,D:D,"2007/08",B:B,B333)-טבלה14[[#This Row],[דירוג]]</f>
        <v>-3</v>
      </c>
      <c r="T333" s="9">
        <v>43</v>
      </c>
    </row>
    <row r="334" spans="2:20" s="6" customFormat="1" ht="13.8" hidden="1" x14ac:dyDescent="0.3">
      <c r="B334" s="7" t="s">
        <v>226</v>
      </c>
      <c r="C334" s="8" t="s">
        <v>16</v>
      </c>
      <c r="D334" s="10" t="s">
        <v>31</v>
      </c>
      <c r="E334" s="10">
        <v>71</v>
      </c>
      <c r="F334" s="10">
        <v>66</v>
      </c>
      <c r="G334" s="10">
        <v>170</v>
      </c>
      <c r="H334" s="10">
        <v>163</v>
      </c>
      <c r="I334" s="10">
        <v>85</v>
      </c>
      <c r="J334" s="10">
        <v>75</v>
      </c>
      <c r="K334" s="9"/>
      <c r="L334" s="9" t="s">
        <v>18</v>
      </c>
      <c r="M334" s="9" t="str">
        <f>IF(טבלה14[[#This Row],[מספר סטודנטים בתואר 1]]&gt;500,"yes","no")</f>
        <v>no</v>
      </c>
      <c r="N334" s="12">
        <f>טבלה14[[#This Row],[מספר סטודנטים בתואר 1]]/SUBTOTAL(109,טבלה14[מספר סטודנטים בתואר 1])</f>
        <v>1.0327723391566177E-3</v>
      </c>
      <c r="O334" s="11">
        <f>IFERROR(((טבלה14[[#This Row],[מספר סטודנטים בתואר 1]]-טבלה14[[#This Row],[נשים תואר 1]])/טבלה14[[#This Row],[מספר סטודנטים בתואר 1]]),"")</f>
        <v>7.0422535211267609E-2</v>
      </c>
      <c r="P334" s="11">
        <f>IFERROR(טבלה14[[#This Row],[נשים תואר 1]]/טבלה14[[#This Row],[מספר סטודנטים בתואר 1]],"")</f>
        <v>0.92957746478873238</v>
      </c>
      <c r="Q33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33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34" s="13">
        <f>SUMIFS(T:T,D:D,"2007/08",B:B,B334)-טבלה14[[#This Row],[דירוג]]</f>
        <v>-10</v>
      </c>
      <c r="T334" s="9">
        <v>115</v>
      </c>
    </row>
    <row r="335" spans="2:20" s="6" customFormat="1" ht="13.8" hidden="1" x14ac:dyDescent="0.3">
      <c r="B335" s="7" t="s">
        <v>227</v>
      </c>
      <c r="C335" s="8" t="s">
        <v>52</v>
      </c>
      <c r="D335" s="9" t="s">
        <v>31</v>
      </c>
      <c r="E335" s="10">
        <v>66</v>
      </c>
      <c r="F335" s="10">
        <v>64</v>
      </c>
      <c r="G335" s="10">
        <v>89</v>
      </c>
      <c r="H335" s="10">
        <v>85</v>
      </c>
      <c r="I335" s="10">
        <v>28</v>
      </c>
      <c r="J335" s="10">
        <v>25</v>
      </c>
      <c r="K335" s="9"/>
      <c r="L335" s="9" t="s">
        <v>18</v>
      </c>
      <c r="M335" s="9" t="str">
        <f>IF(טבלה14[[#This Row],[מספר סטודנטים בתואר 1]]&gt;500,"yes","no")</f>
        <v>no</v>
      </c>
      <c r="N335" s="12">
        <f>טבלה14[[#This Row],[מספר סטודנטים בתואר 1]]/SUBTOTAL(109,טבלה14[מספר סטודנטים בתואר 1])</f>
        <v>9.600418927371376E-4</v>
      </c>
      <c r="O335" s="11">
        <f>IFERROR(((טבלה14[[#This Row],[מספר סטודנטים בתואר 1]]-טבלה14[[#This Row],[נשים תואר 1]])/טבלה14[[#This Row],[מספר סטודנטים בתואר 1]]),"")</f>
        <v>3.0303030303030304E-2</v>
      </c>
      <c r="P335" s="11">
        <f>IFERROR(טבלה14[[#This Row],[נשים תואר 1]]/טבלה14[[#This Row],[מספר סטודנטים בתואר 1]],"")</f>
        <v>0.96969696969696972</v>
      </c>
      <c r="Q33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33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35" s="13">
        <f>SUMIFS(T:T,D:D,"2007/08",B:B,B335)-טבלה14[[#This Row],[דירוג]]</f>
        <v>-116</v>
      </c>
      <c r="T335" s="9">
        <v>116</v>
      </c>
    </row>
    <row r="336" spans="2:20" s="6" customFormat="1" ht="13.8" hidden="1" x14ac:dyDescent="0.3">
      <c r="B336" s="7" t="s">
        <v>228</v>
      </c>
      <c r="C336" s="8" t="s">
        <v>48</v>
      </c>
      <c r="D336" s="10" t="s">
        <v>31</v>
      </c>
      <c r="E336" s="10">
        <v>60</v>
      </c>
      <c r="F336" s="10">
        <v>32</v>
      </c>
      <c r="G336" s="10">
        <v>225</v>
      </c>
      <c r="H336" s="10">
        <v>124</v>
      </c>
      <c r="I336" s="10">
        <v>172</v>
      </c>
      <c r="J336" s="10">
        <v>83</v>
      </c>
      <c r="K336" s="9"/>
      <c r="L336" s="9" t="s">
        <v>18</v>
      </c>
      <c r="M336" s="9" t="str">
        <f>IF(טבלה14[[#This Row],[מספר סטודנטים בתואר 1]]&gt;500,"yes","no")</f>
        <v>no</v>
      </c>
      <c r="N336" s="12">
        <f>טבלה14[[#This Row],[מספר סטודנטים בתואר 1]]/SUBTOTAL(109,טבלה14[מספר סטודנטים בתואר 1])</f>
        <v>8.7276535703376145E-4</v>
      </c>
      <c r="O336" s="11">
        <f>IFERROR(((טבלה14[[#This Row],[מספר סטודנטים בתואר 1]]-טבלה14[[#This Row],[נשים תואר 1]])/טבלה14[[#This Row],[מספר סטודנטים בתואר 1]]),"")</f>
        <v>0.46666666666666667</v>
      </c>
      <c r="P336" s="11">
        <f>IFERROR(טבלה14[[#This Row],[נשים תואר 1]]/טבלה14[[#This Row],[מספר סטודנטים בתואר 1]],"")</f>
        <v>0.53333333333333333</v>
      </c>
      <c r="Q33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3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36" s="13">
        <f>SUMIFS(T:T,D:D,"2007/08",B:B,B336)-טבלה14[[#This Row],[דירוג]]</f>
        <v>-4</v>
      </c>
      <c r="T336" s="9">
        <v>117</v>
      </c>
    </row>
    <row r="337" spans="2:20" s="6" customFormat="1" ht="13.8" hidden="1" x14ac:dyDescent="0.3">
      <c r="B337" s="7" t="s">
        <v>55</v>
      </c>
      <c r="C337" s="8" t="s">
        <v>56</v>
      </c>
      <c r="D337" s="9" t="s">
        <v>43</v>
      </c>
      <c r="E337" s="10">
        <v>651</v>
      </c>
      <c r="F337" s="10">
        <v>590</v>
      </c>
      <c r="G337" s="10">
        <v>198</v>
      </c>
      <c r="H337" s="10">
        <v>171</v>
      </c>
      <c r="I337" s="10">
        <v>59</v>
      </c>
      <c r="J337" s="10">
        <v>49</v>
      </c>
      <c r="K337" s="9"/>
      <c r="L337" s="9" t="s">
        <v>18</v>
      </c>
      <c r="M337" s="9" t="str">
        <f>IF(טבלה14[[#This Row],[מספר סטודנטים בתואר 1]]&gt;500,"yes","no")</f>
        <v>yes</v>
      </c>
      <c r="N337" s="12">
        <f>טבלה14[[#This Row],[מספר סטודנטים בתואר 1]]/SUBTOTAL(109,טבלה14[מספר סטודנטים בתואר 1])</f>
        <v>9.4695041238163115E-3</v>
      </c>
      <c r="O337" s="11">
        <f>IFERROR(((טבלה14[[#This Row],[מספר סטודנטים בתואר 1]]-טבלה14[[#This Row],[נשים תואר 1]])/טבלה14[[#This Row],[מספר סטודנטים בתואר 1]]),"")</f>
        <v>9.3701996927803385E-2</v>
      </c>
      <c r="P337" s="11">
        <f>IFERROR(טבלה14[[#This Row],[נשים תואר 1]]/טבלה14[[#This Row],[מספר סטודנטים בתואר 1]],"")</f>
        <v>0.90629800307219666</v>
      </c>
      <c r="Q33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33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37" s="13">
        <f>SUMIFS(T:T,D:D,"2007/08",B:B,B337)-טבלה14[[#This Row],[דירוג]]</f>
        <v>-3</v>
      </c>
      <c r="T337" s="9">
        <v>40</v>
      </c>
    </row>
    <row r="338" spans="2:20" s="6" customFormat="1" ht="13.8" hidden="1" x14ac:dyDescent="0.3">
      <c r="B338" s="7" t="s">
        <v>229</v>
      </c>
      <c r="C338" s="8" t="s">
        <v>56</v>
      </c>
      <c r="D338" s="10" t="s">
        <v>31</v>
      </c>
      <c r="E338" s="10">
        <v>55</v>
      </c>
      <c r="F338" s="10">
        <v>52</v>
      </c>
      <c r="G338" s="10"/>
      <c r="H338" s="10"/>
      <c r="I338" s="10">
        <v>23</v>
      </c>
      <c r="J338" s="10">
        <v>19</v>
      </c>
      <c r="K338" s="9"/>
      <c r="L338" s="9" t="s">
        <v>18</v>
      </c>
      <c r="M338" s="9" t="str">
        <f>IF(טבלה14[[#This Row],[מספר סטודנטים בתואר 1]]&gt;500,"yes","no")</f>
        <v>no</v>
      </c>
      <c r="N338" s="12">
        <f>טבלה14[[#This Row],[מספר סטודנטים בתואר 1]]/SUBTOTAL(109,טבלה14[מספר סטודנטים בתואר 1])</f>
        <v>8.0003491061428139E-4</v>
      </c>
      <c r="O338" s="11">
        <f>IFERROR(((טבלה14[[#This Row],[מספר סטודנטים בתואר 1]]-טבלה14[[#This Row],[נשים תואר 1]])/טבלה14[[#This Row],[מספר סטודנטים בתואר 1]]),"")</f>
        <v>5.4545454545454543E-2</v>
      </c>
      <c r="P338" s="11">
        <f>IFERROR(טבלה14[[#This Row],[נשים תואר 1]]/טבלה14[[#This Row],[מספר סטודנטים בתואר 1]],"")</f>
        <v>0.94545454545454544</v>
      </c>
      <c r="Q33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33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38" s="13">
        <f>SUMIFS(T:T,D:D,"2007/08",B:B,B338)-טבלה14[[#This Row],[דירוג]]</f>
        <v>-119</v>
      </c>
      <c r="T338" s="9">
        <v>119</v>
      </c>
    </row>
    <row r="339" spans="2:20" s="6" customFormat="1" ht="13.8" hidden="1" x14ac:dyDescent="0.3">
      <c r="B339" s="7" t="s">
        <v>55</v>
      </c>
      <c r="C339" s="8" t="s">
        <v>56</v>
      </c>
      <c r="D339" s="9" t="s">
        <v>23</v>
      </c>
      <c r="E339" s="10">
        <v>631</v>
      </c>
      <c r="F339" s="10">
        <v>573</v>
      </c>
      <c r="G339" s="10">
        <v>181</v>
      </c>
      <c r="H339" s="10">
        <v>157</v>
      </c>
      <c r="I339" s="10">
        <v>62</v>
      </c>
      <c r="J339" s="10">
        <v>54</v>
      </c>
      <c r="K339" s="9"/>
      <c r="L339" s="9" t="s">
        <v>18</v>
      </c>
      <c r="M339" s="9" t="str">
        <f>IF(טבלה14[[#This Row],[מספר סטודנטים בתואר 1]]&gt;500,"yes","no")</f>
        <v>yes</v>
      </c>
      <c r="N339" s="12">
        <f>טבלה14[[#This Row],[מספר סטודנטים בתואר 1]]/SUBTOTAL(109,טבלה14[מספר סטודנטים בתואר 1])</f>
        <v>9.1785823381383917E-3</v>
      </c>
      <c r="O339" s="11">
        <f>IFERROR(((טבלה14[[#This Row],[מספר סטודנטים בתואר 1]]-טבלה14[[#This Row],[נשים תואר 1]])/טבלה14[[#This Row],[מספר סטודנטים בתואר 1]]),"")</f>
        <v>9.1917591125198095E-2</v>
      </c>
      <c r="P339" s="11">
        <f>IFERROR(טבלה14[[#This Row],[נשים תואר 1]]/טבלה14[[#This Row],[מספר סטודנטים בתואר 1]],"")</f>
        <v>0.90808240887480185</v>
      </c>
      <c r="Q33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33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39" s="13">
        <f>SUMIFS(T:T,D:D,"2007/08",B:B,B339)-טבלה14[[#This Row],[דירוג]]</f>
        <v>-3</v>
      </c>
      <c r="T339" s="9">
        <v>40</v>
      </c>
    </row>
    <row r="340" spans="2:20" s="6" customFormat="1" ht="13.8" hidden="1" x14ac:dyDescent="0.3">
      <c r="B340" s="7" t="s">
        <v>230</v>
      </c>
      <c r="C340" s="8" t="s">
        <v>45</v>
      </c>
      <c r="D340" s="10" t="s">
        <v>31</v>
      </c>
      <c r="E340" s="10">
        <v>46</v>
      </c>
      <c r="F340" s="10">
        <v>36</v>
      </c>
      <c r="G340" s="10"/>
      <c r="H340" s="10"/>
      <c r="I340" s="10"/>
      <c r="J340" s="10" t="s">
        <v>21</v>
      </c>
      <c r="K340" s="9"/>
      <c r="L340" s="9" t="s">
        <v>18</v>
      </c>
      <c r="M340" s="9" t="str">
        <f>IF(טבלה14[[#This Row],[מספר סטודנטים בתואר 1]]&gt;500,"yes","no")</f>
        <v>no</v>
      </c>
      <c r="N340" s="12">
        <f>טבלה14[[#This Row],[מספר סטודנטים בתואר 1]]/SUBTOTAL(109,טבלה14[מספר סטודנטים בתואר 1])</f>
        <v>6.6912010705921711E-4</v>
      </c>
      <c r="O340" s="11">
        <f>IFERROR(((טבלה14[[#This Row],[מספר סטודנטים בתואר 1]]-טבלה14[[#This Row],[נשים תואר 1]])/טבלה14[[#This Row],[מספר סטודנטים בתואר 1]]),"")</f>
        <v>0.21739130434782608</v>
      </c>
      <c r="P340" s="11">
        <f>IFERROR(טבלה14[[#This Row],[נשים תואר 1]]/טבלה14[[#This Row],[מספר סטודנטים בתואר 1]],"")</f>
        <v>0.78260869565217395</v>
      </c>
      <c r="Q34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34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40" s="13">
        <f>SUMIFS(T:T,D:D,"2007/08",B:B,B340)-טבלה14[[#This Row],[דירוג]]</f>
        <v>-121</v>
      </c>
      <c r="T340" s="9">
        <v>121</v>
      </c>
    </row>
    <row r="341" spans="2:20" s="6" customFormat="1" ht="13.8" hidden="1" x14ac:dyDescent="0.3">
      <c r="B341" s="7" t="s">
        <v>231</v>
      </c>
      <c r="C341" s="8" t="s">
        <v>25</v>
      </c>
      <c r="D341" s="9" t="s">
        <v>31</v>
      </c>
      <c r="E341" s="10">
        <v>43</v>
      </c>
      <c r="F341" s="10">
        <v>26</v>
      </c>
      <c r="G341" s="10">
        <v>38</v>
      </c>
      <c r="H341" s="10">
        <v>15</v>
      </c>
      <c r="I341" s="10">
        <v>11</v>
      </c>
      <c r="J341" s="10">
        <v>6</v>
      </c>
      <c r="K341" s="9"/>
      <c r="L341" s="9" t="s">
        <v>18</v>
      </c>
      <c r="M341" s="9" t="str">
        <f>IF(טבלה14[[#This Row],[מספר סטודנטים בתואר 1]]&gt;500,"yes","no")</f>
        <v>no</v>
      </c>
      <c r="N341" s="12">
        <f>טבלה14[[#This Row],[מספר סטודנטים בתואר 1]]/SUBTOTAL(109,טבלה14[מספר סטודנטים בתואר 1])</f>
        <v>6.254818392075291E-4</v>
      </c>
      <c r="O341" s="11">
        <f>IFERROR(((טבלה14[[#This Row],[מספר סטודנטים בתואר 1]]-טבלה14[[#This Row],[נשים תואר 1]])/טבלה14[[#This Row],[מספר סטודנטים בתואר 1]]),"")</f>
        <v>0.39534883720930231</v>
      </c>
      <c r="P341" s="11">
        <f>IFERROR(טבלה14[[#This Row],[נשים תואר 1]]/טבלה14[[#This Row],[מספר סטודנטים בתואר 1]],"")</f>
        <v>0.60465116279069764</v>
      </c>
      <c r="Q34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4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41" s="13">
        <f>SUMIFS(T:T,D:D,"2007/08",B:B,B341)-טבלה14[[#This Row],[דירוג]]</f>
        <v>-122</v>
      </c>
      <c r="T341" s="9">
        <v>122</v>
      </c>
    </row>
    <row r="342" spans="2:20" s="6" customFormat="1" ht="13.8" hidden="1" x14ac:dyDescent="0.3">
      <c r="B342" s="7" t="s">
        <v>232</v>
      </c>
      <c r="C342" s="8" t="s">
        <v>39</v>
      </c>
      <c r="D342" s="10" t="s">
        <v>31</v>
      </c>
      <c r="E342" s="10">
        <v>38</v>
      </c>
      <c r="F342" s="10">
        <v>20</v>
      </c>
      <c r="G342" s="10">
        <v>12</v>
      </c>
      <c r="H342" s="10">
        <v>7</v>
      </c>
      <c r="I342" s="10">
        <v>7</v>
      </c>
      <c r="J342" s="10"/>
      <c r="K342" s="9"/>
      <c r="L342" s="9" t="s">
        <v>18</v>
      </c>
      <c r="M342" s="9" t="str">
        <f>IF(טבלה14[[#This Row],[מספר סטודנטים בתואר 1]]&gt;500,"yes","no")</f>
        <v>no</v>
      </c>
      <c r="N342" s="12">
        <f>טבלה14[[#This Row],[מספר סטודנטים בתואר 1]]/SUBTOTAL(109,טבלה14[מספר סטודנטים בתואר 1])</f>
        <v>5.5275139278804892E-4</v>
      </c>
      <c r="O342" s="11">
        <f>IFERROR(((טבלה14[[#This Row],[מספר סטודנטים בתואר 1]]-טבלה14[[#This Row],[נשים תואר 1]])/טבלה14[[#This Row],[מספר סטודנטים בתואר 1]]),"")</f>
        <v>0.47368421052631576</v>
      </c>
      <c r="P342" s="11">
        <f>IFERROR(טבלה14[[#This Row],[נשים תואר 1]]/טבלה14[[#This Row],[מספר סטודנטים בתואר 1]],"")</f>
        <v>0.52631578947368418</v>
      </c>
      <c r="Q34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4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42" s="13">
        <f>SUMIFS(T:T,D:D,"2007/08",B:B,B342)-טבלה14[[#This Row],[דירוג]]</f>
        <v>-14</v>
      </c>
      <c r="T342" s="9">
        <v>123</v>
      </c>
    </row>
    <row r="343" spans="2:20" s="6" customFormat="1" ht="13.8" hidden="1" x14ac:dyDescent="0.3">
      <c r="B343" s="7" t="s">
        <v>233</v>
      </c>
      <c r="C343" s="8" t="s">
        <v>25</v>
      </c>
      <c r="D343" s="9" t="s">
        <v>31</v>
      </c>
      <c r="E343" s="10">
        <v>35</v>
      </c>
      <c r="F343" s="10">
        <v>15</v>
      </c>
      <c r="G343" s="10">
        <v>71</v>
      </c>
      <c r="H343" s="10">
        <v>28</v>
      </c>
      <c r="I343" s="10">
        <v>30</v>
      </c>
      <c r="J343" s="10">
        <v>4</v>
      </c>
      <c r="K343" s="9"/>
      <c r="L343" s="9" t="s">
        <v>18</v>
      </c>
      <c r="M343" s="9" t="str">
        <f>IF(טבלה14[[#This Row],[מספר סטודנטים בתואר 1]]&gt;500,"yes","no")</f>
        <v>no</v>
      </c>
      <c r="N343" s="12">
        <f>טבלה14[[#This Row],[מספר סטודנטים בתואר 1]]/SUBTOTAL(109,טבלה14[מספר סטודנטים בתואר 1])</f>
        <v>5.091131249363609E-4</v>
      </c>
      <c r="O343" s="11">
        <f>IFERROR(((טבלה14[[#This Row],[מספר סטודנטים בתואר 1]]-טבלה14[[#This Row],[נשים תואר 1]])/טבלה14[[#This Row],[מספר סטודנטים בתואר 1]]),"")</f>
        <v>0.5714285714285714</v>
      </c>
      <c r="P343" s="11">
        <f>IFERROR(טבלה14[[#This Row],[נשים תואר 1]]/טבלה14[[#This Row],[מספר סטודנטים בתואר 1]],"")</f>
        <v>0.42857142857142855</v>
      </c>
      <c r="Q34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4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43" s="13">
        <f>SUMIFS(T:T,D:D,"2007/08",B:B,B343)-טבלה14[[#This Row],[דירוג]]</f>
        <v>-16</v>
      </c>
      <c r="T343" s="9">
        <v>124</v>
      </c>
    </row>
    <row r="344" spans="2:20" s="6" customFormat="1" ht="13.8" hidden="1" x14ac:dyDescent="0.3">
      <c r="B344" s="7" t="s">
        <v>234</v>
      </c>
      <c r="C344" s="8" t="s">
        <v>25</v>
      </c>
      <c r="D344" s="10" t="s">
        <v>31</v>
      </c>
      <c r="E344" s="10">
        <v>34</v>
      </c>
      <c r="F344" s="10">
        <v>23</v>
      </c>
      <c r="G344" s="10">
        <v>65</v>
      </c>
      <c r="H344" s="10">
        <v>27</v>
      </c>
      <c r="I344" s="10">
        <v>68</v>
      </c>
      <c r="J344" s="10">
        <v>33</v>
      </c>
      <c r="K344" s="9"/>
      <c r="L344" s="9" t="s">
        <v>18</v>
      </c>
      <c r="M344" s="9" t="str">
        <f>IF(טבלה14[[#This Row],[מספר סטודנטים בתואר 1]]&gt;500,"yes","no")</f>
        <v>no</v>
      </c>
      <c r="N344" s="12">
        <f>טבלה14[[#This Row],[מספר סטודנטים בתואר 1]]/SUBTOTAL(109,טבלה14[מספר סטודנטים בתואר 1])</f>
        <v>4.9456703565246482E-4</v>
      </c>
      <c r="O344" s="11">
        <f>IFERROR(((טבלה14[[#This Row],[מספר סטודנטים בתואר 1]]-טבלה14[[#This Row],[נשים תואר 1]])/טבלה14[[#This Row],[מספר סטודנטים בתואר 1]]),"")</f>
        <v>0.3235294117647059</v>
      </c>
      <c r="P344" s="11">
        <f>IFERROR(טבלה14[[#This Row],[נשים תואר 1]]/טבלה14[[#This Row],[מספר סטודנטים בתואר 1]],"")</f>
        <v>0.67647058823529416</v>
      </c>
      <c r="Q34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4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44" s="13">
        <f>SUMIFS(T:T,D:D,"2007/08",B:B,B344)-טבלה14[[#This Row],[דירוג]]</f>
        <v>-9</v>
      </c>
      <c r="T344" s="9">
        <v>125</v>
      </c>
    </row>
    <row r="345" spans="2:20" s="6" customFormat="1" ht="13.8" hidden="1" x14ac:dyDescent="0.3">
      <c r="B345" s="7" t="s">
        <v>40</v>
      </c>
      <c r="C345" s="8" t="s">
        <v>16</v>
      </c>
      <c r="D345" s="9" t="s">
        <v>42</v>
      </c>
      <c r="E345" s="10">
        <v>634</v>
      </c>
      <c r="F345" s="10">
        <v>367</v>
      </c>
      <c r="G345" s="10">
        <v>148</v>
      </c>
      <c r="H345" s="10">
        <v>86</v>
      </c>
      <c r="I345" s="10">
        <v>29</v>
      </c>
      <c r="J345" s="10">
        <v>12</v>
      </c>
      <c r="K345" s="9"/>
      <c r="L345" s="9" t="s">
        <v>18</v>
      </c>
      <c r="M345" s="9" t="str">
        <f>IF(טבלה14[[#This Row],[מספר סטודנטים בתואר 1]]&gt;500,"yes","no")</f>
        <v>yes</v>
      </c>
      <c r="N345" s="12">
        <f>טבלה14[[#This Row],[מספר סטודנטים בתואר 1]]/SUBTOTAL(109,טבלה14[מספר סטודנטים בתואר 1])</f>
        <v>9.222220605990079E-3</v>
      </c>
      <c r="O345" s="11">
        <f>IFERROR(((טבלה14[[#This Row],[מספר סטודנטים בתואר 1]]-טבלה14[[#This Row],[נשים תואר 1]])/טבלה14[[#This Row],[מספר סטודנטים בתואר 1]]),"")</f>
        <v>0.42113564668769715</v>
      </c>
      <c r="P345" s="11">
        <f>IFERROR(טבלה14[[#This Row],[נשים תואר 1]]/טבלה14[[#This Row],[מספר סטודנטים בתואר 1]],"")</f>
        <v>0.57886435331230279</v>
      </c>
      <c r="Q34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4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45" s="13">
        <f>SUMIFS(T:T,D:D,"2007/08",B:B,B345)-טבלה14[[#This Row],[דירוג]]</f>
        <v>-3</v>
      </c>
      <c r="T345" s="9">
        <v>37</v>
      </c>
    </row>
    <row r="346" spans="2:20" s="6" customFormat="1" ht="13.8" hidden="1" x14ac:dyDescent="0.3">
      <c r="B346" s="7" t="s">
        <v>235</v>
      </c>
      <c r="C346" s="8" t="s">
        <v>45</v>
      </c>
      <c r="D346" s="10" t="s">
        <v>31</v>
      </c>
      <c r="E346" s="10">
        <v>31</v>
      </c>
      <c r="F346" s="10">
        <v>12</v>
      </c>
      <c r="G346" s="10">
        <v>11</v>
      </c>
      <c r="H346" s="10">
        <v>3</v>
      </c>
      <c r="I346" s="10">
        <v>44</v>
      </c>
      <c r="J346" s="10">
        <v>16</v>
      </c>
      <c r="K346" s="9"/>
      <c r="L346" s="9" t="s">
        <v>18</v>
      </c>
      <c r="M346" s="9" t="str">
        <f>IF(טבלה14[[#This Row],[מספר סטודנטים בתואר 1]]&gt;500,"yes","no")</f>
        <v>no</v>
      </c>
      <c r="N346" s="12">
        <f>טבלה14[[#This Row],[מספר סטודנטים בתואר 1]]/SUBTOTAL(109,טבלה14[מספר סטודנטים בתואר 1])</f>
        <v>4.5092876780077675E-4</v>
      </c>
      <c r="O346" s="11">
        <f>IFERROR(((טבלה14[[#This Row],[מספר סטודנטים בתואר 1]]-טבלה14[[#This Row],[נשים תואר 1]])/טבלה14[[#This Row],[מספר סטודנטים בתואר 1]]),"")</f>
        <v>0.61290322580645162</v>
      </c>
      <c r="P346" s="11">
        <f>IFERROR(טבלה14[[#This Row],[נשים תואר 1]]/טבלה14[[#This Row],[מספר סטודנטים בתואר 1]],"")</f>
        <v>0.38709677419354838</v>
      </c>
      <c r="Q34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4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46" s="13">
        <f>SUMIFS(T:T,D:D,"2007/08",B:B,B346)-טבלה14[[#This Row],[דירוג]]</f>
        <v>-127</v>
      </c>
      <c r="T346" s="9">
        <v>127</v>
      </c>
    </row>
    <row r="347" spans="2:20" s="6" customFormat="1" ht="13.8" hidden="1" x14ac:dyDescent="0.3">
      <c r="B347" s="7" t="s">
        <v>236</v>
      </c>
      <c r="C347" s="8" t="s">
        <v>34</v>
      </c>
      <c r="D347" s="9" t="s">
        <v>31</v>
      </c>
      <c r="E347" s="10">
        <v>30</v>
      </c>
      <c r="F347" s="10">
        <v>8</v>
      </c>
      <c r="G347" s="10"/>
      <c r="H347" s="10"/>
      <c r="I347" s="10"/>
      <c r="J347" s="10" t="s">
        <v>21</v>
      </c>
      <c r="K347" s="9"/>
      <c r="L347" s="9" t="s">
        <v>18</v>
      </c>
      <c r="M347" s="9" t="str">
        <f>IF(טבלה14[[#This Row],[מספר סטודנטים בתואר 1]]&gt;500,"yes","no")</f>
        <v>no</v>
      </c>
      <c r="N347" s="12">
        <f>טבלה14[[#This Row],[מספר סטודנטים בתואר 1]]/SUBTOTAL(109,טבלה14[מספר סטודנטים בתואר 1])</f>
        <v>4.3638267851688073E-4</v>
      </c>
      <c r="O347" s="11">
        <f>IFERROR(((טבלה14[[#This Row],[מספר סטודנטים בתואר 1]]-טבלה14[[#This Row],[נשים תואר 1]])/טבלה14[[#This Row],[מספר סטודנטים בתואר 1]]),"")</f>
        <v>0.73333333333333328</v>
      </c>
      <c r="P347" s="11">
        <f>IFERROR(טבלה14[[#This Row],[נשים תואר 1]]/טבלה14[[#This Row],[מספר סטודנטים בתואר 1]],"")</f>
        <v>0.26666666666666666</v>
      </c>
      <c r="Q34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47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347" s="13">
        <f>SUMIFS(T:T,D:D,"2007/08",B:B,B347)-טבלה14[[#This Row],[דירוג]]</f>
        <v>-128</v>
      </c>
      <c r="T347" s="9">
        <v>128</v>
      </c>
    </row>
    <row r="348" spans="2:20" s="6" customFormat="1" ht="13.8" hidden="1" x14ac:dyDescent="0.3">
      <c r="B348" s="7" t="s">
        <v>237</v>
      </c>
      <c r="C348" s="8" t="s">
        <v>39</v>
      </c>
      <c r="D348" s="10" t="s">
        <v>31</v>
      </c>
      <c r="E348" s="10">
        <v>27</v>
      </c>
      <c r="F348" s="10">
        <v>19</v>
      </c>
      <c r="G348" s="10">
        <v>10</v>
      </c>
      <c r="H348" s="10">
        <v>9</v>
      </c>
      <c r="I348" s="10"/>
      <c r="J348" s="10" t="s">
        <v>21</v>
      </c>
      <c r="K348" s="9"/>
      <c r="L348" s="9" t="s">
        <v>18</v>
      </c>
      <c r="M348" s="9" t="str">
        <f>IF(טבלה14[[#This Row],[מספר סטודנטים בתואר 1]]&gt;500,"yes","no")</f>
        <v>no</v>
      </c>
      <c r="N348" s="12">
        <f>טבלה14[[#This Row],[מספר סטודנטים בתואר 1]]/SUBTOTAL(109,טבלה14[מספר סטודנטים בתואר 1])</f>
        <v>3.9274441066519265E-4</v>
      </c>
      <c r="O348" s="11">
        <f>IFERROR(((טבלה14[[#This Row],[מספר סטודנטים בתואר 1]]-טבלה14[[#This Row],[נשים תואר 1]])/טבלה14[[#This Row],[מספר סטודנטים בתואר 1]]),"")</f>
        <v>0.29629629629629628</v>
      </c>
      <c r="P348" s="11">
        <f>IFERROR(טבלה14[[#This Row],[נשים תואר 1]]/טבלה14[[#This Row],[מספר סטודנטים בתואר 1]],"")</f>
        <v>0.70370370370370372</v>
      </c>
      <c r="Q34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34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48" s="13">
        <f>SUMIFS(T:T,D:D,"2007/08",B:B,B348)-טבלה14[[#This Row],[דירוג]]</f>
        <v>-28</v>
      </c>
      <c r="T348" s="9">
        <v>129</v>
      </c>
    </row>
    <row r="349" spans="2:20" s="6" customFormat="1" ht="13.8" hidden="1" x14ac:dyDescent="0.3">
      <c r="B349" s="7" t="s">
        <v>238</v>
      </c>
      <c r="C349" s="8" t="s">
        <v>25</v>
      </c>
      <c r="D349" s="9" t="s">
        <v>31</v>
      </c>
      <c r="E349" s="10">
        <v>24</v>
      </c>
      <c r="F349" s="10">
        <v>15</v>
      </c>
      <c r="G349" s="10">
        <v>114</v>
      </c>
      <c r="H349" s="10">
        <v>64</v>
      </c>
      <c r="I349" s="10">
        <v>30</v>
      </c>
      <c r="J349" s="10">
        <v>20</v>
      </c>
      <c r="K349" s="9"/>
      <c r="L349" s="9" t="s">
        <v>18</v>
      </c>
      <c r="M349" s="9" t="str">
        <f>IF(טבלה14[[#This Row],[מספר סטודנטים בתואר 1]]&gt;500,"yes","no")</f>
        <v>no</v>
      </c>
      <c r="N349" s="12">
        <f>טבלה14[[#This Row],[מספר סטודנטים בתואר 1]]/SUBTOTAL(109,טבלה14[מספר סטודנטים בתואר 1])</f>
        <v>3.4910614281350458E-4</v>
      </c>
      <c r="O349" s="11">
        <f>IFERROR(((טבלה14[[#This Row],[מספר סטודנטים בתואר 1]]-טבלה14[[#This Row],[נשים תואר 1]])/טבלה14[[#This Row],[מספר סטודנטים בתואר 1]]),"")</f>
        <v>0.375</v>
      </c>
      <c r="P349" s="11">
        <f>IFERROR(טבלה14[[#This Row],[נשים תואר 1]]/טבלה14[[#This Row],[מספר סטודנטים בתואר 1]],"")</f>
        <v>0.625</v>
      </c>
      <c r="Q34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4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49" s="13">
        <f>SUMIFS(T:T,D:D,"2007/08",B:B,B349)-טבלה14[[#This Row],[דירוג]]</f>
        <v>-49</v>
      </c>
      <c r="T349" s="9">
        <v>130</v>
      </c>
    </row>
    <row r="350" spans="2:20" s="6" customFormat="1" ht="13.8" hidden="1" x14ac:dyDescent="0.3">
      <c r="B350" s="7" t="s">
        <v>239</v>
      </c>
      <c r="C350" s="8" t="s">
        <v>39</v>
      </c>
      <c r="D350" s="10" t="s">
        <v>31</v>
      </c>
      <c r="E350" s="10">
        <v>23</v>
      </c>
      <c r="F350" s="10">
        <v>15</v>
      </c>
      <c r="G350" s="10"/>
      <c r="H350" s="10"/>
      <c r="I350" s="10"/>
      <c r="J350" s="10" t="s">
        <v>21</v>
      </c>
      <c r="K350" s="9"/>
      <c r="L350" s="9" t="s">
        <v>18</v>
      </c>
      <c r="M350" s="9" t="str">
        <f>IF(טבלה14[[#This Row],[מספר סטודנטים בתואר 1]]&gt;500,"yes","no")</f>
        <v>no</v>
      </c>
      <c r="N350" s="12">
        <f>טבלה14[[#This Row],[מספר סטודנטים בתואר 1]]/SUBTOTAL(109,טבלה14[מספר סטודנטים בתואר 1])</f>
        <v>3.3456005352960856E-4</v>
      </c>
      <c r="O350" s="11">
        <f>IFERROR(((טבלה14[[#This Row],[מספר סטודנטים בתואר 1]]-טבלה14[[#This Row],[נשים תואר 1]])/טבלה14[[#This Row],[מספר סטודנטים בתואר 1]]),"")</f>
        <v>0.34782608695652173</v>
      </c>
      <c r="P350" s="11">
        <f>IFERROR(טבלה14[[#This Row],[נשים תואר 1]]/טבלה14[[#This Row],[מספר סטודנטים בתואר 1]],"")</f>
        <v>0.65217391304347827</v>
      </c>
      <c r="Q35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5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50" s="13">
        <f>SUMIFS(T:T,D:D,"2007/08",B:B,B350)-טבלה14[[#This Row],[דירוג]]</f>
        <v>-131</v>
      </c>
      <c r="T350" s="9">
        <v>131</v>
      </c>
    </row>
    <row r="351" spans="2:20" s="6" customFormat="1" ht="13.8" hidden="1" x14ac:dyDescent="0.3">
      <c r="B351" s="7" t="s">
        <v>240</v>
      </c>
      <c r="C351" s="8" t="s">
        <v>39</v>
      </c>
      <c r="D351" s="9" t="s">
        <v>31</v>
      </c>
      <c r="E351" s="10">
        <v>21</v>
      </c>
      <c r="F351" s="10">
        <v>12</v>
      </c>
      <c r="G351" s="10"/>
      <c r="H351" s="10"/>
      <c r="I351" s="10">
        <v>3</v>
      </c>
      <c r="J351" s="10"/>
      <c r="K351" s="9"/>
      <c r="L351" s="9" t="s">
        <v>18</v>
      </c>
      <c r="M351" s="9" t="str">
        <f>IF(טבלה14[[#This Row],[מספר סטודנטים בתואר 1]]&gt;500,"yes","no")</f>
        <v>no</v>
      </c>
      <c r="N351" s="12">
        <f>טבלה14[[#This Row],[מספר סטודנטים בתואר 1]]/SUBTOTAL(109,טבלה14[מספר סטודנטים בתואר 1])</f>
        <v>3.0546787496181651E-4</v>
      </c>
      <c r="O351" s="11">
        <f>IFERROR(((טבלה14[[#This Row],[מספר סטודנטים בתואר 1]]-טבלה14[[#This Row],[נשים תואר 1]])/טבלה14[[#This Row],[מספר סטודנטים בתואר 1]]),"")</f>
        <v>0.42857142857142855</v>
      </c>
      <c r="P351" s="11">
        <f>IFERROR(טבלה14[[#This Row],[נשים תואר 1]]/טבלה14[[#This Row],[מספר סטודנטים בתואר 1]],"")</f>
        <v>0.5714285714285714</v>
      </c>
      <c r="Q35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5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51" s="13">
        <f>SUMIFS(T:T,D:D,"2007/08",B:B,B351)-טבלה14[[#This Row],[דירוג]]</f>
        <v>-8</v>
      </c>
      <c r="T351" s="9">
        <v>132</v>
      </c>
    </row>
    <row r="352" spans="2:20" s="6" customFormat="1" ht="13.8" hidden="1" x14ac:dyDescent="0.3">
      <c r="B352" s="7" t="s">
        <v>241</v>
      </c>
      <c r="C352" s="8" t="s">
        <v>45</v>
      </c>
      <c r="D352" s="10" t="s">
        <v>31</v>
      </c>
      <c r="E352" s="10">
        <v>20</v>
      </c>
      <c r="F352" s="10">
        <v>5</v>
      </c>
      <c r="G352" s="10"/>
      <c r="H352" s="10"/>
      <c r="I352" s="10"/>
      <c r="J352" s="10" t="s">
        <v>21</v>
      </c>
      <c r="K352" s="9"/>
      <c r="L352" s="9" t="s">
        <v>18</v>
      </c>
      <c r="M352" s="9" t="str">
        <f>IF(טבלה14[[#This Row],[מספר סטודנטים בתואר 1]]&gt;500,"yes","no")</f>
        <v>no</v>
      </c>
      <c r="N352" s="12">
        <f>טבלה14[[#This Row],[מספר סטודנטים בתואר 1]]/SUBTOTAL(109,טבלה14[מספר סטודנטים בתואר 1])</f>
        <v>2.9092178567792048E-4</v>
      </c>
      <c r="O352" s="11">
        <f>IFERROR(((טבלה14[[#This Row],[מספר סטודנטים בתואר 1]]-טבלה14[[#This Row],[נשים תואר 1]])/טבלה14[[#This Row],[מספר סטודנטים בתואר 1]]),"")</f>
        <v>0.75</v>
      </c>
      <c r="P352" s="11">
        <f>IFERROR(טבלה14[[#This Row],[נשים תואר 1]]/טבלה14[[#This Row],[מספר סטודנטים בתואר 1]],"")</f>
        <v>0.25</v>
      </c>
      <c r="Q35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52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352" s="13">
        <f>SUMIFS(T:T,D:D,"2007/08",B:B,B352)-טבלה14[[#This Row],[דירוג]]</f>
        <v>-21</v>
      </c>
      <c r="T352" s="9">
        <v>133</v>
      </c>
    </row>
    <row r="353" spans="2:20" s="6" customFormat="1" ht="13.8" hidden="1" x14ac:dyDescent="0.3">
      <c r="B353" s="7" t="s">
        <v>242</v>
      </c>
      <c r="C353" s="8" t="s">
        <v>48</v>
      </c>
      <c r="D353" s="9" t="s">
        <v>31</v>
      </c>
      <c r="E353" s="10">
        <v>19</v>
      </c>
      <c r="F353" s="10">
        <v>16</v>
      </c>
      <c r="G353" s="10">
        <v>94</v>
      </c>
      <c r="H353" s="10">
        <v>47</v>
      </c>
      <c r="I353" s="10">
        <v>164</v>
      </c>
      <c r="J353" s="10">
        <v>99</v>
      </c>
      <c r="K353" s="9"/>
      <c r="L353" s="9" t="s">
        <v>18</v>
      </c>
      <c r="M353" s="9" t="str">
        <f>IF(טבלה14[[#This Row],[מספר סטודנטים בתואר 1]]&gt;500,"yes","no")</f>
        <v>no</v>
      </c>
      <c r="N353" s="12">
        <f>טבלה14[[#This Row],[מספר סטודנטים בתואר 1]]/SUBTOTAL(109,טבלה14[מספר סטודנטים בתואר 1])</f>
        <v>2.7637569639402446E-4</v>
      </c>
      <c r="O353" s="11">
        <f>IFERROR(((טבלה14[[#This Row],[מספר סטודנטים בתואר 1]]-טבלה14[[#This Row],[נשים תואר 1]])/טבלה14[[#This Row],[מספר סטודנטים בתואר 1]]),"")</f>
        <v>0.15789473684210525</v>
      </c>
      <c r="P353" s="11">
        <f>IFERROR(טבלה14[[#This Row],[נשים תואר 1]]/טבלה14[[#This Row],[מספר סטודנטים בתואר 1]],"")</f>
        <v>0.84210526315789469</v>
      </c>
      <c r="Q35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35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53" s="13">
        <f>SUMIFS(T:T,D:D,"2007/08",B:B,B353)-טבלה14[[#This Row],[דירוג]]</f>
        <v>-31</v>
      </c>
      <c r="T353" s="9">
        <v>134</v>
      </c>
    </row>
    <row r="354" spans="2:20" s="6" customFormat="1" ht="13.8" hidden="1" x14ac:dyDescent="0.3">
      <c r="B354" s="7" t="s">
        <v>243</v>
      </c>
      <c r="C354" s="8" t="s">
        <v>39</v>
      </c>
      <c r="D354" s="10" t="s">
        <v>31</v>
      </c>
      <c r="E354" s="10">
        <v>15</v>
      </c>
      <c r="F354" s="10">
        <v>9</v>
      </c>
      <c r="G354" s="10">
        <v>59</v>
      </c>
      <c r="H354" s="10">
        <v>32</v>
      </c>
      <c r="I354" s="10">
        <v>17</v>
      </c>
      <c r="J354" s="10">
        <v>12</v>
      </c>
      <c r="K354" s="9"/>
      <c r="L354" s="9" t="s">
        <v>18</v>
      </c>
      <c r="M354" s="9" t="str">
        <f>IF(טבלה14[[#This Row],[מספר סטודנטים בתואר 1]]&gt;500,"yes","no")</f>
        <v>no</v>
      </c>
      <c r="N354" s="12">
        <f>טבלה14[[#This Row],[מספר סטודנטים בתואר 1]]/SUBTOTAL(109,טבלה14[מספר סטודנטים בתואר 1])</f>
        <v>2.1819133925844036E-4</v>
      </c>
      <c r="O354" s="11">
        <f>IFERROR(((טבלה14[[#This Row],[מספר סטודנטים בתואר 1]]-טבלה14[[#This Row],[נשים תואר 1]])/טבלה14[[#This Row],[מספר סטודנטים בתואר 1]]),"")</f>
        <v>0.4</v>
      </c>
      <c r="P354" s="11">
        <f>IFERROR(טבלה14[[#This Row],[נשים תואר 1]]/טבלה14[[#This Row],[מספר סטודנטים בתואר 1]],"")</f>
        <v>0.6</v>
      </c>
      <c r="Q35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5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54" s="13">
        <f>SUMIFS(T:T,D:D,"2007/08",B:B,B354)-טבלה14[[#This Row],[דירוג]]</f>
        <v>-135</v>
      </c>
      <c r="T354" s="9">
        <v>135</v>
      </c>
    </row>
    <row r="355" spans="2:20" s="6" customFormat="1" ht="13.8" hidden="1" x14ac:dyDescent="0.3">
      <c r="B355" s="7" t="s">
        <v>244</v>
      </c>
      <c r="C355" s="8" t="s">
        <v>39</v>
      </c>
      <c r="D355" s="9" t="s">
        <v>31</v>
      </c>
      <c r="E355" s="10">
        <v>14</v>
      </c>
      <c r="F355" s="10">
        <v>10</v>
      </c>
      <c r="G355" s="10">
        <v>109</v>
      </c>
      <c r="H355" s="10">
        <v>95</v>
      </c>
      <c r="I355" s="10">
        <v>84</v>
      </c>
      <c r="J355" s="10">
        <v>61</v>
      </c>
      <c r="K355" s="9"/>
      <c r="L355" s="9" t="s">
        <v>18</v>
      </c>
      <c r="M355" s="9" t="str">
        <f>IF(טבלה14[[#This Row],[מספר סטודנטים בתואר 1]]&gt;500,"yes","no")</f>
        <v>no</v>
      </c>
      <c r="N355" s="12">
        <f>טבלה14[[#This Row],[מספר סטודנטים בתואר 1]]/SUBTOTAL(109,טבלה14[מספר סטודנטים בתואר 1])</f>
        <v>2.0364524997454434E-4</v>
      </c>
      <c r="O355" s="11">
        <f>IFERROR(((טבלה14[[#This Row],[מספר סטודנטים בתואר 1]]-טבלה14[[#This Row],[נשים תואר 1]])/טבלה14[[#This Row],[מספר סטודנטים בתואר 1]]),"")</f>
        <v>0.2857142857142857</v>
      </c>
      <c r="P355" s="11">
        <f>IFERROR(טבלה14[[#This Row],[נשים תואר 1]]/טבלה14[[#This Row],[מספר סטודנטים בתואר 1]],"")</f>
        <v>0.7142857142857143</v>
      </c>
      <c r="Q35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35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55" s="13">
        <f>SUMIFS(T:T,D:D,"2007/08",B:B,B355)-טבלה14[[#This Row],[דירוג]]</f>
        <v>-136</v>
      </c>
      <c r="T355" s="9">
        <v>136</v>
      </c>
    </row>
    <row r="356" spans="2:20" s="6" customFormat="1" ht="13.8" hidden="1" x14ac:dyDescent="0.3">
      <c r="B356" s="7" t="s">
        <v>245</v>
      </c>
      <c r="C356" s="8" t="s">
        <v>39</v>
      </c>
      <c r="D356" s="10" t="s">
        <v>31</v>
      </c>
      <c r="E356" s="10">
        <v>9</v>
      </c>
      <c r="F356" s="10">
        <v>7</v>
      </c>
      <c r="G356" s="10">
        <v>19</v>
      </c>
      <c r="H356" s="10">
        <v>11</v>
      </c>
      <c r="I356" s="10"/>
      <c r="J356" s="10" t="s">
        <v>21</v>
      </c>
      <c r="K356" s="9"/>
      <c r="L356" s="9" t="s">
        <v>18</v>
      </c>
      <c r="M356" s="9" t="str">
        <f>IF(טבלה14[[#This Row],[מספר סטודנטים בתואר 1]]&gt;500,"yes","no")</f>
        <v>no</v>
      </c>
      <c r="N356" s="12">
        <f>טבלה14[[#This Row],[מספר סטודנטים בתואר 1]]/SUBTOTAL(109,טבלה14[מספר סטודנטים בתואר 1])</f>
        <v>1.3091480355506422E-4</v>
      </c>
      <c r="O356" s="11">
        <f>IFERROR(((טבלה14[[#This Row],[מספר סטודנטים בתואר 1]]-טבלה14[[#This Row],[נשים תואר 1]])/טבלה14[[#This Row],[מספר סטודנטים בתואר 1]]),"")</f>
        <v>0.22222222222222221</v>
      </c>
      <c r="P356" s="11">
        <f>IFERROR(טבלה14[[#This Row],[נשים תואר 1]]/טבלה14[[#This Row],[מספר סטודנטים בתואר 1]],"")</f>
        <v>0.77777777777777779</v>
      </c>
      <c r="Q35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35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56" s="13">
        <f>SUMIFS(T:T,D:D,"2007/08",B:B,B356)-טבלה14[[#This Row],[דירוג]]</f>
        <v>-137</v>
      </c>
      <c r="T356" s="9">
        <v>137</v>
      </c>
    </row>
    <row r="357" spans="2:20" s="6" customFormat="1" ht="13.8" hidden="1" x14ac:dyDescent="0.3">
      <c r="B357" s="7" t="s">
        <v>246</v>
      </c>
      <c r="C357" s="8" t="s">
        <v>48</v>
      </c>
      <c r="D357" s="9" t="s">
        <v>31</v>
      </c>
      <c r="E357" s="10">
        <v>8</v>
      </c>
      <c r="F357" s="10">
        <v>4</v>
      </c>
      <c r="G357" s="10">
        <v>4</v>
      </c>
      <c r="H357" s="10"/>
      <c r="I357" s="10"/>
      <c r="J357" s="10" t="s">
        <v>21</v>
      </c>
      <c r="K357" s="9"/>
      <c r="L357" s="9" t="s">
        <v>18</v>
      </c>
      <c r="M357" s="9" t="str">
        <f>IF(טבלה14[[#This Row],[מספר סטודנטים בתואר 1]]&gt;500,"yes","no")</f>
        <v>no</v>
      </c>
      <c r="N357" s="12">
        <f>טבלה14[[#This Row],[מספר סטודנטים בתואר 1]]/SUBTOTAL(109,טבלה14[מספר סטודנטים בתואר 1])</f>
        <v>1.1636871427116819E-4</v>
      </c>
      <c r="O357" s="11">
        <f>IFERROR(((טבלה14[[#This Row],[מספר סטודנטים בתואר 1]]-טבלה14[[#This Row],[נשים תואר 1]])/טבלה14[[#This Row],[מספר סטודנטים בתואר 1]]),"")</f>
        <v>0.5</v>
      </c>
      <c r="P357" s="11">
        <f>IFERROR(טבלה14[[#This Row],[נשים תואר 1]]/טבלה14[[#This Row],[מספר סטודנטים בתואר 1]],"")</f>
        <v>0.5</v>
      </c>
      <c r="Q35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5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57" s="13">
        <f>SUMIFS(T:T,D:D,"2007/08",B:B,B357)-טבלה14[[#This Row],[דירוג]]</f>
        <v>-18</v>
      </c>
      <c r="T357" s="9">
        <v>138</v>
      </c>
    </row>
    <row r="358" spans="2:20" s="6" customFormat="1" ht="13.8" hidden="1" x14ac:dyDescent="0.3">
      <c r="B358" s="7" t="s">
        <v>247</v>
      </c>
      <c r="C358" s="8" t="s">
        <v>52</v>
      </c>
      <c r="D358" s="10" t="s">
        <v>31</v>
      </c>
      <c r="E358" s="10">
        <v>7</v>
      </c>
      <c r="F358" s="10">
        <v>7</v>
      </c>
      <c r="G358" s="10">
        <v>6</v>
      </c>
      <c r="H358" s="10">
        <v>3</v>
      </c>
      <c r="I358" s="10"/>
      <c r="J358" s="10" t="s">
        <v>21</v>
      </c>
      <c r="K358" s="9"/>
      <c r="L358" s="9" t="s">
        <v>18</v>
      </c>
      <c r="M358" s="9" t="str">
        <f>IF(טבלה14[[#This Row],[מספר סטודנטים בתואר 1]]&gt;500,"yes","no")</f>
        <v>no</v>
      </c>
      <c r="N358" s="12">
        <f>טבלה14[[#This Row],[מספר סטודנטים בתואר 1]]/SUBTOTAL(109,טבלה14[מספר סטודנטים בתואר 1])</f>
        <v>1.0182262498727217E-4</v>
      </c>
      <c r="O358" s="11">
        <f>IFERROR(((טבלה14[[#This Row],[מספר סטודנטים בתואר 1]]-טבלה14[[#This Row],[נשים תואר 1]])/טבלה14[[#This Row],[מספר סטודנטים בתואר 1]]),"")</f>
        <v>0</v>
      </c>
      <c r="P358" s="11">
        <f>IFERROR(טבלה14[[#This Row],[נשים תואר 1]]/טבלה14[[#This Row],[מספר סטודנטים בתואר 1]],"")</f>
        <v>1</v>
      </c>
      <c r="Q35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35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358" s="13">
        <f>SUMIFS(T:T,D:D,"2007/08",B:B,B358)-טבלה14[[#This Row],[דירוג]]</f>
        <v>-68</v>
      </c>
      <c r="T358" s="9">
        <v>139</v>
      </c>
    </row>
    <row r="359" spans="2:20" s="6" customFormat="1" ht="13.8" hidden="1" x14ac:dyDescent="0.3">
      <c r="B359" s="7" t="s">
        <v>248</v>
      </c>
      <c r="C359" s="8" t="s">
        <v>39</v>
      </c>
      <c r="D359" s="9" t="s">
        <v>31</v>
      </c>
      <c r="E359" s="10">
        <v>5</v>
      </c>
      <c r="F359" s="10"/>
      <c r="G359" s="10">
        <v>9</v>
      </c>
      <c r="H359" s="10">
        <v>5</v>
      </c>
      <c r="I359" s="10"/>
      <c r="J359" s="10" t="s">
        <v>21</v>
      </c>
      <c r="K359" s="9"/>
      <c r="L359" s="9" t="s">
        <v>18</v>
      </c>
      <c r="M359" s="9" t="str">
        <f>IF(טבלה14[[#This Row],[מספר סטודנטים בתואר 1]]&gt;500,"yes","no")</f>
        <v>no</v>
      </c>
      <c r="N359" s="12">
        <f>טבלה14[[#This Row],[מספר סטודנטים בתואר 1]]/SUBTOTAL(109,טבלה14[מספר סטודנטים בתואר 1])</f>
        <v>7.2730446419480121E-5</v>
      </c>
      <c r="O359" s="11">
        <f>IFERROR(((טבלה14[[#This Row],[מספר סטודנטים בתואר 1]]-טבלה14[[#This Row],[נשים תואר 1]])/טבלה14[[#This Row],[מספר סטודנטים בתואר 1]]),"")</f>
        <v>1</v>
      </c>
      <c r="P359" s="11">
        <f>IFERROR(טבלה14[[#This Row],[נשים תואר 1]]/טבלה14[[#This Row],[מספר סטודנטים בתואר 1]],"")</f>
        <v>0</v>
      </c>
      <c r="Q35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359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359" s="13">
        <f>SUMIFS(T:T,D:D,"2007/08",B:B,B359)-טבלה14[[#This Row],[דירוג]]</f>
        <v>-140</v>
      </c>
      <c r="T359" s="9">
        <v>140</v>
      </c>
    </row>
    <row r="360" spans="2:20" s="6" customFormat="1" ht="13.8" hidden="1" x14ac:dyDescent="0.3">
      <c r="B360" s="7" t="s">
        <v>128</v>
      </c>
      <c r="C360" s="8" t="s">
        <v>45</v>
      </c>
      <c r="D360" s="10" t="s">
        <v>31</v>
      </c>
      <c r="E360" s="10"/>
      <c r="F360" s="10"/>
      <c r="G360" s="10">
        <v>5</v>
      </c>
      <c r="H360" s="10"/>
      <c r="I360" s="10">
        <v>12</v>
      </c>
      <c r="J360" s="10">
        <v>5</v>
      </c>
      <c r="K360" s="9"/>
      <c r="L360" s="9"/>
      <c r="M360" s="9" t="str">
        <f>IF(טבלה14[[#This Row],[מספר סטודנטים בתואר 1]]&gt;500,"yes","no")</f>
        <v>no</v>
      </c>
      <c r="N360" s="12">
        <f>טבלה14[[#This Row],[מספר סטודנטים בתואר 1]]/SUBTOTAL(109,טבלה14[מספר סטודנטים בתואר 1])</f>
        <v>0</v>
      </c>
      <c r="O360" s="11" t="str">
        <f>IFERROR(((טבלה14[[#This Row],[מספר סטודנטים בתואר 1]]-טבלה14[[#This Row],[נשים תואר 1]])/טבלה14[[#This Row],[מספר סטודנטים בתואר 1]]),"")</f>
        <v/>
      </c>
      <c r="P360" s="11" t="str">
        <f>IFERROR(טבלה14[[#This Row],[נשים תואר 1]]/טבלה14[[#This Row],[מספר סטודנטים בתואר 1]],"")</f>
        <v/>
      </c>
      <c r="Q36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36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360" s="13">
        <f>SUMIFS(T:T,D:D,"2007/08",B:B,B360)-טבלה14[[#This Row],[דירוג]]</f>
        <v>-158</v>
      </c>
      <c r="T360" s="9">
        <v>158</v>
      </c>
    </row>
    <row r="361" spans="2:20" s="6" customFormat="1" ht="13.8" hidden="1" x14ac:dyDescent="0.3">
      <c r="B361" s="7" t="s">
        <v>249</v>
      </c>
      <c r="C361" s="8" t="s">
        <v>39</v>
      </c>
      <c r="D361" s="9" t="s">
        <v>31</v>
      </c>
      <c r="E361" s="10"/>
      <c r="F361" s="10"/>
      <c r="G361" s="10">
        <v>7</v>
      </c>
      <c r="H361" s="10">
        <v>4</v>
      </c>
      <c r="I361" s="10">
        <v>4</v>
      </c>
      <c r="J361" s="10" t="s">
        <v>21</v>
      </c>
      <c r="K361" s="9"/>
      <c r="L361" s="9"/>
      <c r="M361" s="9" t="str">
        <f>IF(טבלה14[[#This Row],[מספר סטודנטים בתואר 1]]&gt;500,"yes","no")</f>
        <v>no</v>
      </c>
      <c r="N361" s="12">
        <f>טבלה14[[#This Row],[מספר סטודנטים בתואר 1]]/SUBTOTAL(109,טבלה14[מספר סטודנטים בתואר 1])</f>
        <v>0</v>
      </c>
      <c r="O361" s="11" t="str">
        <f>IFERROR(((טבלה14[[#This Row],[מספר סטודנטים בתואר 1]]-טבלה14[[#This Row],[נשים תואר 1]])/טבלה14[[#This Row],[מספר סטודנטים בתואר 1]]),"")</f>
        <v/>
      </c>
      <c r="P361" s="11" t="str">
        <f>IFERROR(טבלה14[[#This Row],[נשים תואר 1]]/טבלה14[[#This Row],[מספר סטודנטים בתואר 1]],"")</f>
        <v/>
      </c>
      <c r="Q36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36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361" s="13">
        <f>SUMIFS(T:T,D:D,"2007/08",B:B,B361)-טבלה14[[#This Row],[דירוג]]</f>
        <v>-206</v>
      </c>
      <c r="T361" s="9">
        <v>206</v>
      </c>
    </row>
    <row r="362" spans="2:20" s="6" customFormat="1" ht="13.8" hidden="1" x14ac:dyDescent="0.3">
      <c r="B362" s="7" t="s">
        <v>129</v>
      </c>
      <c r="C362" s="8" t="s">
        <v>48</v>
      </c>
      <c r="D362" s="10" t="s">
        <v>31</v>
      </c>
      <c r="E362" s="10"/>
      <c r="F362" s="10"/>
      <c r="G362" s="10">
        <v>45</v>
      </c>
      <c r="H362" s="10">
        <v>21</v>
      </c>
      <c r="I362" s="10"/>
      <c r="J362" s="10" t="s">
        <v>21</v>
      </c>
      <c r="K362" s="9"/>
      <c r="L362" s="9"/>
      <c r="M362" s="9" t="str">
        <f>IF(טבלה14[[#This Row],[מספר סטודנטים בתואר 1]]&gt;500,"yes","no")</f>
        <v>no</v>
      </c>
      <c r="N362" s="12">
        <f>טבלה14[[#This Row],[מספר סטודנטים בתואר 1]]/SUBTOTAL(109,טבלה14[מספר סטודנטים בתואר 1])</f>
        <v>0</v>
      </c>
      <c r="O362" s="11" t="str">
        <f>IFERROR(((טבלה14[[#This Row],[מספר סטודנטים בתואר 1]]-טבלה14[[#This Row],[נשים תואר 1]])/טבלה14[[#This Row],[מספר סטודנטים בתואר 1]]),"")</f>
        <v/>
      </c>
      <c r="P362" s="11" t="str">
        <f>IFERROR(טבלה14[[#This Row],[נשים תואר 1]]/טבלה14[[#This Row],[מספר סטודנטים בתואר 1]],"")</f>
        <v/>
      </c>
      <c r="Q36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36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362" s="13">
        <f>SUMIFS(T:T,D:D,"2007/08",B:B,B362)-טבלה14[[#This Row],[דירוג]]</f>
        <v>-13</v>
      </c>
      <c r="T362" s="9">
        <v>142</v>
      </c>
    </row>
    <row r="363" spans="2:20" s="6" customFormat="1" ht="13.8" hidden="1" x14ac:dyDescent="0.3">
      <c r="B363" s="7" t="s">
        <v>130</v>
      </c>
      <c r="C363" s="8" t="s">
        <v>48</v>
      </c>
      <c r="D363" s="9" t="s">
        <v>31</v>
      </c>
      <c r="E363" s="10"/>
      <c r="F363" s="10"/>
      <c r="G363" s="10">
        <v>8</v>
      </c>
      <c r="H363" s="10">
        <v>5</v>
      </c>
      <c r="I363" s="10">
        <v>22</v>
      </c>
      <c r="J363" s="10">
        <v>19</v>
      </c>
      <c r="K363" s="9"/>
      <c r="L363" s="9"/>
      <c r="M363" s="9" t="str">
        <f>IF(טבלה14[[#This Row],[מספר סטודנטים בתואר 1]]&gt;500,"yes","no")</f>
        <v>no</v>
      </c>
      <c r="N363" s="12">
        <f>טבלה14[[#This Row],[מספר סטודנטים בתואר 1]]/SUBTOTAL(109,טבלה14[מספר סטודנטים בתואר 1])</f>
        <v>0</v>
      </c>
      <c r="O363" s="11" t="str">
        <f>IFERROR(((טבלה14[[#This Row],[מספר סטודנטים בתואר 1]]-טבלה14[[#This Row],[נשים תואר 1]])/טבלה14[[#This Row],[מספר סטודנטים בתואר 1]]),"")</f>
        <v/>
      </c>
      <c r="P363" s="11" t="str">
        <f>IFERROR(טבלה14[[#This Row],[נשים תואר 1]]/טבלה14[[#This Row],[מספר סטודנטים בתואר 1]],"")</f>
        <v/>
      </c>
      <c r="Q36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36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363" s="13">
        <f>SUMIFS(T:T,D:D,"2007/08",B:B,B363)-טבלה14[[#This Row],[דירוג]]</f>
        <v>-13</v>
      </c>
      <c r="T363" s="9">
        <v>143</v>
      </c>
    </row>
    <row r="364" spans="2:20" s="6" customFormat="1" ht="13.8" hidden="1" x14ac:dyDescent="0.3">
      <c r="B364" s="7" t="s">
        <v>131</v>
      </c>
      <c r="C364" s="8" t="s">
        <v>48</v>
      </c>
      <c r="D364" s="10" t="s">
        <v>31</v>
      </c>
      <c r="E364" s="10"/>
      <c r="F364" s="10"/>
      <c r="G364" s="10">
        <v>63</v>
      </c>
      <c r="H364" s="10">
        <v>29</v>
      </c>
      <c r="I364" s="10">
        <v>53</v>
      </c>
      <c r="J364" s="10">
        <v>30</v>
      </c>
      <c r="K364" s="9"/>
      <c r="L364" s="9"/>
      <c r="M364" s="9" t="str">
        <f>IF(טבלה14[[#This Row],[מספר סטודנטים בתואר 1]]&gt;500,"yes","no")</f>
        <v>no</v>
      </c>
      <c r="N364" s="12">
        <f>טבלה14[[#This Row],[מספר סטודנטים בתואר 1]]/SUBTOTAL(109,טבלה14[מספר סטודנטים בתואר 1])</f>
        <v>0</v>
      </c>
      <c r="O364" s="11" t="str">
        <f>IFERROR(((טבלה14[[#This Row],[מספר סטודנטים בתואר 1]]-טבלה14[[#This Row],[נשים תואר 1]])/טבלה14[[#This Row],[מספר סטודנטים בתואר 1]]),"")</f>
        <v/>
      </c>
      <c r="P364" s="11" t="str">
        <f>IFERROR(טבלה14[[#This Row],[נשים תואר 1]]/טבלה14[[#This Row],[מספר סטודנטים בתואר 1]],"")</f>
        <v/>
      </c>
      <c r="Q36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36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364" s="13">
        <f>SUMIFS(T:T,D:D,"2007/08",B:B,B364)-טבלה14[[#This Row],[דירוג]]</f>
        <v>-13</v>
      </c>
      <c r="T364" s="9">
        <v>144</v>
      </c>
    </row>
    <row r="365" spans="2:20" s="6" customFormat="1" ht="13.8" hidden="1" x14ac:dyDescent="0.3">
      <c r="B365" s="7" t="s">
        <v>132</v>
      </c>
      <c r="C365" s="8" t="s">
        <v>34</v>
      </c>
      <c r="D365" s="9" t="s">
        <v>31</v>
      </c>
      <c r="E365" s="10"/>
      <c r="F365" s="10"/>
      <c r="G365" s="10">
        <v>3</v>
      </c>
      <c r="H365" s="10"/>
      <c r="I365" s="10">
        <v>9</v>
      </c>
      <c r="J365" s="10">
        <v>3</v>
      </c>
      <c r="K365" s="9"/>
      <c r="L365" s="9"/>
      <c r="M365" s="9" t="str">
        <f>IF(טבלה14[[#This Row],[מספר סטודנטים בתואר 1]]&gt;500,"yes","no")</f>
        <v>no</v>
      </c>
      <c r="N365" s="12">
        <f>טבלה14[[#This Row],[מספר סטודנטים בתואר 1]]/SUBTOTAL(109,טבלה14[מספר סטודנטים בתואר 1])</f>
        <v>0</v>
      </c>
      <c r="O365" s="11" t="str">
        <f>IFERROR(((טבלה14[[#This Row],[מספר סטודנטים בתואר 1]]-טבלה14[[#This Row],[נשים תואר 1]])/טבלה14[[#This Row],[מספר סטודנטים בתואר 1]]),"")</f>
        <v/>
      </c>
      <c r="P365" s="11" t="str">
        <f>IFERROR(טבלה14[[#This Row],[נשים תואר 1]]/טבלה14[[#This Row],[מספר סטודנטים בתואר 1]],"")</f>
        <v/>
      </c>
      <c r="Q36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36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365" s="13">
        <f>SUMIFS(T:T,D:D,"2007/08",B:B,B365)-טבלה14[[#This Row],[דירוג]]</f>
        <v>-165</v>
      </c>
      <c r="T365" s="9">
        <v>165</v>
      </c>
    </row>
    <row r="366" spans="2:20" s="6" customFormat="1" ht="13.8" hidden="1" x14ac:dyDescent="0.3">
      <c r="B366" s="7" t="s">
        <v>133</v>
      </c>
      <c r="C366" s="8" t="s">
        <v>48</v>
      </c>
      <c r="D366" s="10" t="s">
        <v>31</v>
      </c>
      <c r="E366" s="10"/>
      <c r="F366" s="10"/>
      <c r="G366" s="10">
        <v>49</v>
      </c>
      <c r="H366" s="10">
        <v>27</v>
      </c>
      <c r="I366" s="10">
        <v>33</v>
      </c>
      <c r="J366" s="10">
        <v>20</v>
      </c>
      <c r="K366" s="9"/>
      <c r="L366" s="9"/>
      <c r="M366" s="9" t="str">
        <f>IF(טבלה14[[#This Row],[מספר סטודנטים בתואר 1]]&gt;500,"yes","no")</f>
        <v>no</v>
      </c>
      <c r="N366" s="12">
        <f>טבלה14[[#This Row],[מספר סטודנטים בתואר 1]]/SUBTOTAL(109,טבלה14[מספר סטודנטים בתואר 1])</f>
        <v>0</v>
      </c>
      <c r="O366" s="11" t="str">
        <f>IFERROR(((טבלה14[[#This Row],[מספר סטודנטים בתואר 1]]-טבלה14[[#This Row],[נשים תואר 1]])/טבלה14[[#This Row],[מספר סטודנטים בתואר 1]]),"")</f>
        <v/>
      </c>
      <c r="P366" s="11" t="str">
        <f>IFERROR(טבלה14[[#This Row],[נשים תואר 1]]/טבלה14[[#This Row],[מספר סטודנטים בתואר 1]],"")</f>
        <v/>
      </c>
      <c r="Q36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36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366" s="13">
        <f>SUMIFS(T:T,D:D,"2007/08",B:B,B366)-טבלה14[[#This Row],[דירוג]]</f>
        <v>-145</v>
      </c>
      <c r="T366" s="9">
        <v>145</v>
      </c>
    </row>
    <row r="367" spans="2:20" s="6" customFormat="1" ht="13.8" hidden="1" x14ac:dyDescent="0.3">
      <c r="B367" s="7" t="s">
        <v>134</v>
      </c>
      <c r="C367" s="8" t="s">
        <v>58</v>
      </c>
      <c r="D367" s="9" t="s">
        <v>31</v>
      </c>
      <c r="E367" s="10"/>
      <c r="F367" s="10"/>
      <c r="G367" s="10">
        <v>40</v>
      </c>
      <c r="H367" s="10">
        <v>16</v>
      </c>
      <c r="I367" s="10"/>
      <c r="J367" s="10" t="s">
        <v>21</v>
      </c>
      <c r="K367" s="9"/>
      <c r="L367" s="9"/>
      <c r="M367" s="9" t="str">
        <f>IF(טבלה14[[#This Row],[מספר סטודנטים בתואר 1]]&gt;500,"yes","no")</f>
        <v>no</v>
      </c>
      <c r="N367" s="12">
        <f>טבלה14[[#This Row],[מספר סטודנטים בתואר 1]]/SUBTOTAL(109,טבלה14[מספר סטודנטים בתואר 1])</f>
        <v>0</v>
      </c>
      <c r="O367" s="11" t="str">
        <f>IFERROR(((טבלה14[[#This Row],[מספר סטודנטים בתואר 1]]-טבלה14[[#This Row],[נשים תואר 1]])/טבלה14[[#This Row],[מספר סטודנטים בתואר 1]]),"")</f>
        <v/>
      </c>
      <c r="P367" s="11" t="str">
        <f>IFERROR(טבלה14[[#This Row],[נשים תואר 1]]/טבלה14[[#This Row],[מספר סטודנטים בתואר 1]],"")</f>
        <v/>
      </c>
      <c r="Q36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36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367" s="13">
        <f>SUMIFS(T:T,D:D,"2007/08",B:B,B367)-טבלה14[[#This Row],[דירוג]]</f>
        <v>-42</v>
      </c>
      <c r="T367" s="9">
        <v>194</v>
      </c>
    </row>
    <row r="368" spans="2:20" s="6" customFormat="1" ht="13.8" hidden="1" x14ac:dyDescent="0.3">
      <c r="B368" s="7" t="s">
        <v>135</v>
      </c>
      <c r="C368" s="8" t="s">
        <v>58</v>
      </c>
      <c r="D368" s="10" t="s">
        <v>31</v>
      </c>
      <c r="E368" s="10"/>
      <c r="F368" s="10"/>
      <c r="G368" s="10">
        <v>900</v>
      </c>
      <c r="H368" s="10">
        <v>705</v>
      </c>
      <c r="I368" s="10">
        <v>57</v>
      </c>
      <c r="J368" s="10">
        <v>47</v>
      </c>
      <c r="K368" s="9"/>
      <c r="L368" s="9"/>
      <c r="M368" s="9" t="str">
        <f>IF(טבלה14[[#This Row],[מספר סטודנטים בתואר 1]]&gt;500,"yes","no")</f>
        <v>no</v>
      </c>
      <c r="N368" s="12">
        <f>טבלה14[[#This Row],[מספר סטודנטים בתואר 1]]/SUBTOTAL(109,טבלה14[מספר סטודנטים בתואר 1])</f>
        <v>0</v>
      </c>
      <c r="O368" s="11" t="str">
        <f>IFERROR(((טבלה14[[#This Row],[מספר סטודנטים בתואר 1]]-טבלה14[[#This Row],[נשים תואר 1]])/טבלה14[[#This Row],[מספר סטודנטים בתואר 1]]),"")</f>
        <v/>
      </c>
      <c r="P368" s="11" t="str">
        <f>IFERROR(טבלה14[[#This Row],[נשים תואר 1]]/טבלה14[[#This Row],[מספר סטודנטים בתואר 1]],"")</f>
        <v/>
      </c>
      <c r="Q36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36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368" s="13">
        <f>SUMIFS(T:T,D:D,"2007/08",B:B,B368)-טבלה14[[#This Row],[דירוג]]</f>
        <v>-42</v>
      </c>
      <c r="T368" s="9">
        <v>195</v>
      </c>
    </row>
    <row r="369" spans="2:20" s="6" customFormat="1" ht="13.8" hidden="1" x14ac:dyDescent="0.3">
      <c r="B369" s="7" t="s">
        <v>136</v>
      </c>
      <c r="C369" s="8" t="s">
        <v>58</v>
      </c>
      <c r="D369" s="9" t="s">
        <v>31</v>
      </c>
      <c r="E369" s="10"/>
      <c r="F369" s="10"/>
      <c r="G369" s="10">
        <v>114</v>
      </c>
      <c r="H369" s="10">
        <v>105</v>
      </c>
      <c r="I369" s="10">
        <v>21</v>
      </c>
      <c r="J369" s="10">
        <v>17</v>
      </c>
      <c r="K369" s="9"/>
      <c r="L369" s="9"/>
      <c r="M369" s="9" t="str">
        <f>IF(טבלה14[[#This Row],[מספר סטודנטים בתואר 1]]&gt;500,"yes","no")</f>
        <v>no</v>
      </c>
      <c r="N369" s="12">
        <f>טבלה14[[#This Row],[מספר סטודנטים בתואר 1]]/SUBTOTAL(109,טבלה14[מספר סטודנטים בתואר 1])</f>
        <v>0</v>
      </c>
      <c r="O369" s="11" t="str">
        <f>IFERROR(((טבלה14[[#This Row],[מספר סטודנטים בתואר 1]]-טבלה14[[#This Row],[נשים תואר 1]])/טבלה14[[#This Row],[מספר סטודנטים בתואר 1]]),"")</f>
        <v/>
      </c>
      <c r="P369" s="11" t="str">
        <f>IFERROR(טבלה14[[#This Row],[נשים תואר 1]]/טבלה14[[#This Row],[מספר סטודנטים בתואר 1]],"")</f>
        <v/>
      </c>
      <c r="Q36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36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369" s="13">
        <f>SUMIFS(T:T,D:D,"2007/08",B:B,B369)-טבלה14[[#This Row],[דירוג]]</f>
        <v>-42</v>
      </c>
      <c r="T369" s="9">
        <v>196</v>
      </c>
    </row>
    <row r="370" spans="2:20" s="6" customFormat="1" ht="13.8" hidden="1" x14ac:dyDescent="0.3">
      <c r="B370" s="7" t="s">
        <v>137</v>
      </c>
      <c r="C370" s="8" t="s">
        <v>34</v>
      </c>
      <c r="D370" s="10" t="s">
        <v>31</v>
      </c>
      <c r="E370" s="10"/>
      <c r="F370" s="10"/>
      <c r="G370" s="10">
        <v>18</v>
      </c>
      <c r="H370" s="10">
        <v>5</v>
      </c>
      <c r="I370" s="10">
        <v>3</v>
      </c>
      <c r="J370" s="10" t="s">
        <v>21</v>
      </c>
      <c r="K370" s="9"/>
      <c r="L370" s="9"/>
      <c r="M370" s="9" t="str">
        <f>IF(טבלה14[[#This Row],[מספר סטודנטים בתואר 1]]&gt;500,"yes","no")</f>
        <v>no</v>
      </c>
      <c r="N370" s="12">
        <f>טבלה14[[#This Row],[מספר סטודנטים בתואר 1]]/SUBTOTAL(109,טבלה14[מספר סטודנטים בתואר 1])</f>
        <v>0</v>
      </c>
      <c r="O370" s="11" t="str">
        <f>IFERROR(((טבלה14[[#This Row],[מספר סטודנטים בתואר 1]]-טבלה14[[#This Row],[נשים תואר 1]])/טבלה14[[#This Row],[מספר סטודנטים בתואר 1]]),"")</f>
        <v/>
      </c>
      <c r="P370" s="11" t="str">
        <f>IFERROR(טבלה14[[#This Row],[נשים תואר 1]]/טבלה14[[#This Row],[מספר סטודנטים בתואר 1]],"")</f>
        <v/>
      </c>
      <c r="Q37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37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370" s="13">
        <f>SUMIFS(T:T,D:D,"2007/08",B:B,B370)-טבלה14[[#This Row],[דירוג]]</f>
        <v>-166</v>
      </c>
      <c r="T370" s="9">
        <v>166</v>
      </c>
    </row>
    <row r="371" spans="2:20" s="6" customFormat="1" ht="13.8" hidden="1" x14ac:dyDescent="0.3">
      <c r="B371" s="7" t="s">
        <v>138</v>
      </c>
      <c r="C371" s="8" t="s">
        <v>45</v>
      </c>
      <c r="D371" s="9" t="s">
        <v>31</v>
      </c>
      <c r="E371" s="10"/>
      <c r="F371" s="10"/>
      <c r="G371" s="10">
        <v>20</v>
      </c>
      <c r="H371" s="10">
        <v>6</v>
      </c>
      <c r="I371" s="10">
        <v>30</v>
      </c>
      <c r="J371" s="10">
        <v>10</v>
      </c>
      <c r="K371" s="9"/>
      <c r="L371" s="9"/>
      <c r="M371" s="9" t="str">
        <f>IF(טבלה14[[#This Row],[מספר סטודנטים בתואר 1]]&gt;500,"yes","no")</f>
        <v>no</v>
      </c>
      <c r="N371" s="12">
        <f>טבלה14[[#This Row],[מספר סטודנטים בתואר 1]]/SUBTOTAL(109,טבלה14[מספר סטודנטים בתואר 1])</f>
        <v>0</v>
      </c>
      <c r="O371" s="11" t="str">
        <f>IFERROR(((טבלה14[[#This Row],[מספר סטודנטים בתואר 1]]-טבלה14[[#This Row],[נשים תואר 1]])/טבלה14[[#This Row],[מספר סטודנטים בתואר 1]]),"")</f>
        <v/>
      </c>
      <c r="P371" s="11" t="str">
        <f>IFERROR(טבלה14[[#This Row],[נשים תואר 1]]/טבלה14[[#This Row],[מספר סטודנטים בתואר 1]],"")</f>
        <v/>
      </c>
      <c r="Q37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37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371" s="13">
        <f>SUMIFS(T:T,D:D,"2007/08",B:B,B371)-טבלה14[[#This Row],[דירוג]]</f>
        <v>-159</v>
      </c>
      <c r="T371" s="9">
        <v>159</v>
      </c>
    </row>
    <row r="372" spans="2:20" s="6" customFormat="1" ht="13.8" hidden="1" x14ac:dyDescent="0.3">
      <c r="B372" s="7" t="s">
        <v>139</v>
      </c>
      <c r="C372" s="8" t="s">
        <v>48</v>
      </c>
      <c r="D372" s="10" t="s">
        <v>31</v>
      </c>
      <c r="E372" s="10"/>
      <c r="F372" s="10"/>
      <c r="G372" s="10">
        <v>36</v>
      </c>
      <c r="H372" s="10">
        <v>9</v>
      </c>
      <c r="I372" s="10">
        <v>15</v>
      </c>
      <c r="J372" s="10">
        <v>4</v>
      </c>
      <c r="K372" s="9"/>
      <c r="L372" s="9"/>
      <c r="M372" s="9" t="str">
        <f>IF(טבלה14[[#This Row],[מספר סטודנטים בתואר 1]]&gt;500,"yes","no")</f>
        <v>no</v>
      </c>
      <c r="N372" s="12">
        <f>טבלה14[[#This Row],[מספר סטודנטים בתואר 1]]/SUBTOTAL(109,טבלה14[מספר סטודנטים בתואר 1])</f>
        <v>0</v>
      </c>
      <c r="O372" s="11" t="str">
        <f>IFERROR(((טבלה14[[#This Row],[מספר סטודנטים בתואר 1]]-טבלה14[[#This Row],[נשים תואר 1]])/טבלה14[[#This Row],[מספר סטודנטים בתואר 1]]),"")</f>
        <v/>
      </c>
      <c r="P372" s="11" t="str">
        <f>IFERROR(טבלה14[[#This Row],[נשים תואר 1]]/טבלה14[[#This Row],[מספר סטודנטים בתואר 1]],"")</f>
        <v/>
      </c>
      <c r="Q37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37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372" s="13">
        <f>SUMIFS(T:T,D:D,"2007/08",B:B,B372)-טבלה14[[#This Row],[דירוג]]</f>
        <v>-14</v>
      </c>
      <c r="T372" s="9">
        <v>146</v>
      </c>
    </row>
    <row r="373" spans="2:20" s="6" customFormat="1" ht="13.8" hidden="1" x14ac:dyDescent="0.3">
      <c r="B373" s="7" t="s">
        <v>140</v>
      </c>
      <c r="C373" s="8" t="s">
        <v>48</v>
      </c>
      <c r="D373" s="9" t="s">
        <v>31</v>
      </c>
      <c r="E373" s="10"/>
      <c r="F373" s="10"/>
      <c r="G373" s="10">
        <v>29</v>
      </c>
      <c r="H373" s="10">
        <v>18</v>
      </c>
      <c r="I373" s="10"/>
      <c r="J373" s="10" t="s">
        <v>21</v>
      </c>
      <c r="K373" s="9"/>
      <c r="L373" s="9"/>
      <c r="M373" s="9" t="str">
        <f>IF(טבלה14[[#This Row],[מספר סטודנטים בתואר 1]]&gt;500,"yes","no")</f>
        <v>no</v>
      </c>
      <c r="N373" s="12">
        <f>טבלה14[[#This Row],[מספר סטודנטים בתואר 1]]/SUBTOTAL(109,טבלה14[מספר סטודנטים בתואר 1])</f>
        <v>0</v>
      </c>
      <c r="O373" s="11" t="str">
        <f>IFERROR(((טבלה14[[#This Row],[מספר סטודנטים בתואר 1]]-טבלה14[[#This Row],[נשים תואר 1]])/טבלה14[[#This Row],[מספר סטודנטים בתואר 1]]),"")</f>
        <v/>
      </c>
      <c r="P373" s="11" t="str">
        <f>IFERROR(טבלה14[[#This Row],[נשים תואר 1]]/טבלה14[[#This Row],[מספר סטודנטים בתואר 1]],"")</f>
        <v/>
      </c>
      <c r="Q37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37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373" s="13">
        <f>SUMIFS(T:T,D:D,"2007/08",B:B,B373)-טבלה14[[#This Row],[דירוג]]</f>
        <v>-147</v>
      </c>
      <c r="T373" s="9">
        <v>147</v>
      </c>
    </row>
    <row r="374" spans="2:20" s="6" customFormat="1" ht="13.8" hidden="1" x14ac:dyDescent="0.3">
      <c r="B374" s="7" t="s">
        <v>141</v>
      </c>
      <c r="C374" s="8" t="s">
        <v>48</v>
      </c>
      <c r="D374" s="10" t="s">
        <v>31</v>
      </c>
      <c r="E374" s="10"/>
      <c r="F374" s="10"/>
      <c r="G374" s="10">
        <v>83</v>
      </c>
      <c r="H374" s="10">
        <v>51</v>
      </c>
      <c r="I374" s="10">
        <v>185</v>
      </c>
      <c r="J374" s="10">
        <v>107</v>
      </c>
      <c r="K374" s="9"/>
      <c r="L374" s="9"/>
      <c r="M374" s="9" t="str">
        <f>IF(טבלה14[[#This Row],[מספר סטודנטים בתואר 1]]&gt;500,"yes","no")</f>
        <v>no</v>
      </c>
      <c r="N374" s="12">
        <f>טבלה14[[#This Row],[מספר סטודנטים בתואר 1]]/SUBTOTAL(109,טבלה14[מספר סטודנטים בתואר 1])</f>
        <v>0</v>
      </c>
      <c r="O374" s="11" t="str">
        <f>IFERROR(((טבלה14[[#This Row],[מספר סטודנטים בתואר 1]]-טבלה14[[#This Row],[נשים תואר 1]])/טבלה14[[#This Row],[מספר סטודנטים בתואר 1]]),"")</f>
        <v/>
      </c>
      <c r="P374" s="11" t="str">
        <f>IFERROR(טבלה14[[#This Row],[נשים תואר 1]]/טבלה14[[#This Row],[מספר סטודנטים בתואר 1]],"")</f>
        <v/>
      </c>
      <c r="Q37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37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374" s="13">
        <f>SUMIFS(T:T,D:D,"2007/08",B:B,B374)-טבלה14[[#This Row],[דירוג]]</f>
        <v>-15</v>
      </c>
      <c r="T374" s="9">
        <v>148</v>
      </c>
    </row>
    <row r="375" spans="2:20" s="6" customFormat="1" ht="13.8" hidden="1" x14ac:dyDescent="0.3">
      <c r="B375" s="7" t="s">
        <v>142</v>
      </c>
      <c r="C375" s="8" t="s">
        <v>48</v>
      </c>
      <c r="D375" s="9" t="s">
        <v>31</v>
      </c>
      <c r="E375" s="10"/>
      <c r="F375" s="10"/>
      <c r="G375" s="10">
        <v>15</v>
      </c>
      <c r="H375" s="10">
        <v>3</v>
      </c>
      <c r="I375" s="10">
        <v>27</v>
      </c>
      <c r="J375" s="10">
        <v>5</v>
      </c>
      <c r="K375" s="9"/>
      <c r="L375" s="9"/>
      <c r="M375" s="9" t="str">
        <f>IF(טבלה14[[#This Row],[מספר סטודנטים בתואר 1]]&gt;500,"yes","no")</f>
        <v>no</v>
      </c>
      <c r="N375" s="12">
        <f>טבלה14[[#This Row],[מספר סטודנטים בתואר 1]]/SUBTOTAL(109,טבלה14[מספר סטודנטים בתואר 1])</f>
        <v>0</v>
      </c>
      <c r="O375" s="11" t="str">
        <f>IFERROR(((טבלה14[[#This Row],[מספר סטודנטים בתואר 1]]-טבלה14[[#This Row],[נשים תואר 1]])/טבלה14[[#This Row],[מספר סטודנטים בתואר 1]]),"")</f>
        <v/>
      </c>
      <c r="P375" s="11" t="str">
        <f>IFERROR(טבלה14[[#This Row],[נשים תואר 1]]/טבלה14[[#This Row],[מספר סטודנטים בתואר 1]],"")</f>
        <v/>
      </c>
      <c r="Q37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37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375" s="13">
        <f>SUMIFS(T:T,D:D,"2007/08",B:B,B375)-טבלה14[[#This Row],[דירוג]]</f>
        <v>-15</v>
      </c>
      <c r="T375" s="9">
        <v>149</v>
      </c>
    </row>
    <row r="376" spans="2:20" s="6" customFormat="1" ht="13.8" hidden="1" x14ac:dyDescent="0.3">
      <c r="B376" s="7" t="s">
        <v>143</v>
      </c>
      <c r="C376" s="8" t="s">
        <v>52</v>
      </c>
      <c r="D376" s="10" t="s">
        <v>31</v>
      </c>
      <c r="E376" s="10"/>
      <c r="F376" s="10"/>
      <c r="G376" s="10">
        <v>234</v>
      </c>
      <c r="H376" s="10">
        <v>199</v>
      </c>
      <c r="I376" s="10">
        <v>25</v>
      </c>
      <c r="J376" s="10">
        <v>23</v>
      </c>
      <c r="K376" s="9"/>
      <c r="L376" s="9"/>
      <c r="M376" s="9" t="str">
        <f>IF(טבלה14[[#This Row],[מספר סטודנטים בתואר 1]]&gt;500,"yes","no")</f>
        <v>no</v>
      </c>
      <c r="N376" s="12">
        <f>טבלה14[[#This Row],[מספר סטודנטים בתואר 1]]/SUBTOTAL(109,טבלה14[מספר סטודנטים בתואר 1])</f>
        <v>0</v>
      </c>
      <c r="O376" s="11" t="str">
        <f>IFERROR(((טבלה14[[#This Row],[מספר סטודנטים בתואר 1]]-טבלה14[[#This Row],[נשים תואר 1]])/טבלה14[[#This Row],[מספר סטודנטים בתואר 1]]),"")</f>
        <v/>
      </c>
      <c r="P376" s="11" t="str">
        <f>IFERROR(טבלה14[[#This Row],[נשים תואר 1]]/טבלה14[[#This Row],[מספר סטודנטים בתואר 1]],"")</f>
        <v/>
      </c>
      <c r="Q37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37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376" s="13">
        <f>SUMIFS(T:T,D:D,"2007/08",B:B,B376)-טבלה14[[#This Row],[דירוג]]</f>
        <v>-29</v>
      </c>
      <c r="T376" s="9">
        <v>177</v>
      </c>
    </row>
    <row r="377" spans="2:20" s="6" customFormat="1" ht="13.8" hidden="1" x14ac:dyDescent="0.3">
      <c r="B377" s="7" t="s">
        <v>144</v>
      </c>
      <c r="C377" s="8" t="s">
        <v>52</v>
      </c>
      <c r="D377" s="9" t="s">
        <v>31</v>
      </c>
      <c r="E377" s="10"/>
      <c r="F377" s="10"/>
      <c r="G377" s="10">
        <v>58</v>
      </c>
      <c r="H377" s="10">
        <v>37</v>
      </c>
      <c r="I377" s="10">
        <v>13</v>
      </c>
      <c r="J377" s="10">
        <v>7</v>
      </c>
      <c r="K377" s="9"/>
      <c r="L377" s="9"/>
      <c r="M377" s="9" t="str">
        <f>IF(טבלה14[[#This Row],[מספר סטודנטים בתואר 1]]&gt;500,"yes","no")</f>
        <v>no</v>
      </c>
      <c r="N377" s="12">
        <f>טבלה14[[#This Row],[מספר סטודנטים בתואר 1]]/SUBTOTAL(109,טבלה14[מספר סטודנטים בתואר 1])</f>
        <v>0</v>
      </c>
      <c r="O377" s="11" t="str">
        <f>IFERROR(((טבלה14[[#This Row],[מספר סטודנטים בתואר 1]]-טבלה14[[#This Row],[נשים תואר 1]])/טבלה14[[#This Row],[מספר סטודנטים בתואר 1]]),"")</f>
        <v/>
      </c>
      <c r="P377" s="11" t="str">
        <f>IFERROR(טבלה14[[#This Row],[נשים תואר 1]]/טבלה14[[#This Row],[מספר סטודנטים בתואר 1]],"")</f>
        <v/>
      </c>
      <c r="Q37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37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377" s="13">
        <f>SUMIFS(T:T,D:D,"2007/08",B:B,B377)-טבלה14[[#This Row],[דירוג]]</f>
        <v>-178</v>
      </c>
      <c r="T377" s="9">
        <v>178</v>
      </c>
    </row>
    <row r="378" spans="2:20" s="6" customFormat="1" ht="13.8" hidden="1" x14ac:dyDescent="0.3">
      <c r="B378" s="7" t="s">
        <v>145</v>
      </c>
      <c r="C378" s="8" t="s">
        <v>52</v>
      </c>
      <c r="D378" s="10" t="s">
        <v>31</v>
      </c>
      <c r="E378" s="10"/>
      <c r="F378" s="10"/>
      <c r="G378" s="10">
        <v>49</v>
      </c>
      <c r="H378" s="10">
        <v>45</v>
      </c>
      <c r="I378" s="10"/>
      <c r="J378" s="10" t="s">
        <v>21</v>
      </c>
      <c r="K378" s="9"/>
      <c r="L378" s="9"/>
      <c r="M378" s="9" t="str">
        <f>IF(טבלה14[[#This Row],[מספר סטודנטים בתואר 1]]&gt;500,"yes","no")</f>
        <v>no</v>
      </c>
      <c r="N378" s="12">
        <f>טבלה14[[#This Row],[מספר סטודנטים בתואר 1]]/SUBTOTAL(109,טבלה14[מספר סטודנטים בתואר 1])</f>
        <v>0</v>
      </c>
      <c r="O378" s="11" t="str">
        <f>IFERROR(((טבלה14[[#This Row],[מספר סטודנטים בתואר 1]]-טבלה14[[#This Row],[נשים תואר 1]])/טבלה14[[#This Row],[מספר סטודנטים בתואר 1]]),"")</f>
        <v/>
      </c>
      <c r="P378" s="11" t="str">
        <f>IFERROR(טבלה14[[#This Row],[נשים תואר 1]]/טבלה14[[#This Row],[מספר סטודנטים בתואר 1]],"")</f>
        <v/>
      </c>
      <c r="Q37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37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378" s="13">
        <f>SUMIFS(T:T,D:D,"2007/08",B:B,B378)-טבלה14[[#This Row],[דירוג]]</f>
        <v>-179</v>
      </c>
      <c r="T378" s="9">
        <v>179</v>
      </c>
    </row>
    <row r="379" spans="2:20" s="6" customFormat="1" ht="13.8" hidden="1" x14ac:dyDescent="0.3">
      <c r="B379" s="7" t="s">
        <v>146</v>
      </c>
      <c r="C379" s="8" t="s">
        <v>45</v>
      </c>
      <c r="D379" s="9" t="s">
        <v>31</v>
      </c>
      <c r="E379" s="10"/>
      <c r="F379" s="10"/>
      <c r="G379" s="10">
        <v>31</v>
      </c>
      <c r="H379" s="10">
        <v>13</v>
      </c>
      <c r="I379" s="10">
        <v>11</v>
      </c>
      <c r="J379" s="10"/>
      <c r="K379" s="9"/>
      <c r="L379" s="9"/>
      <c r="M379" s="9" t="str">
        <f>IF(טבלה14[[#This Row],[מספר סטודנטים בתואר 1]]&gt;500,"yes","no")</f>
        <v>no</v>
      </c>
      <c r="N379" s="12">
        <f>טבלה14[[#This Row],[מספר סטודנטים בתואר 1]]/SUBTOTAL(109,טבלה14[מספר סטודנטים בתואר 1])</f>
        <v>0</v>
      </c>
      <c r="O379" s="11" t="str">
        <f>IFERROR(((טבלה14[[#This Row],[מספר סטודנטים בתואר 1]]-טבלה14[[#This Row],[נשים תואר 1]])/טבלה14[[#This Row],[מספר סטודנטים בתואר 1]]),"")</f>
        <v/>
      </c>
      <c r="P379" s="11" t="str">
        <f>IFERROR(טבלה14[[#This Row],[נשים תואר 1]]/טבלה14[[#This Row],[מספר סטודנטים בתואר 1]],"")</f>
        <v/>
      </c>
      <c r="Q37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37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379" s="13">
        <f>SUMIFS(T:T,D:D,"2007/08",B:B,B379)-טבלה14[[#This Row],[דירוג]]</f>
        <v>-160</v>
      </c>
      <c r="T379" s="9">
        <v>160</v>
      </c>
    </row>
    <row r="380" spans="2:20" s="6" customFormat="1" ht="13.8" hidden="1" x14ac:dyDescent="0.3">
      <c r="B380" s="7" t="s">
        <v>147</v>
      </c>
      <c r="C380" s="8" t="s">
        <v>16</v>
      </c>
      <c r="D380" s="10" t="s">
        <v>31</v>
      </c>
      <c r="E380" s="10"/>
      <c r="F380" s="10"/>
      <c r="G380" s="10">
        <v>118</v>
      </c>
      <c r="H380" s="10">
        <v>94</v>
      </c>
      <c r="I380" s="10"/>
      <c r="J380" s="10" t="s">
        <v>21</v>
      </c>
      <c r="K380" s="9"/>
      <c r="L380" s="9"/>
      <c r="M380" s="9" t="str">
        <f>IF(טבלה14[[#This Row],[מספר סטודנטים בתואר 1]]&gt;500,"yes","no")</f>
        <v>no</v>
      </c>
      <c r="N380" s="12">
        <f>טבלה14[[#This Row],[מספר סטודנטים בתואר 1]]/SUBTOTAL(109,טבלה14[מספר סטודנטים בתואר 1])</f>
        <v>0</v>
      </c>
      <c r="O380" s="11" t="str">
        <f>IFERROR(((טבלה14[[#This Row],[מספר סטודנטים בתואר 1]]-טבלה14[[#This Row],[נשים תואר 1]])/טבלה14[[#This Row],[מספר סטודנטים בתואר 1]]),"")</f>
        <v/>
      </c>
      <c r="P380" s="11" t="str">
        <f>IFERROR(טבלה14[[#This Row],[נשים תואר 1]]/טבלה14[[#This Row],[מספר סטודנטים בתואר 1]],"")</f>
        <v/>
      </c>
      <c r="Q38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38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380" s="13">
        <f>SUMIFS(T:T,D:D,"2007/08",B:B,B380)-טבלה14[[#This Row],[דירוג]]</f>
        <v>-181</v>
      </c>
      <c r="T380" s="9">
        <v>181</v>
      </c>
    </row>
    <row r="381" spans="2:20" s="6" customFormat="1" ht="13.8" hidden="1" x14ac:dyDescent="0.3">
      <c r="B381" s="7" t="s">
        <v>148</v>
      </c>
      <c r="C381" s="8" t="s">
        <v>34</v>
      </c>
      <c r="D381" s="9" t="s">
        <v>31</v>
      </c>
      <c r="E381" s="10"/>
      <c r="F381" s="10"/>
      <c r="G381" s="10">
        <v>13</v>
      </c>
      <c r="H381" s="10">
        <v>3</v>
      </c>
      <c r="I381" s="10">
        <v>14</v>
      </c>
      <c r="J381" s="10"/>
      <c r="K381" s="9"/>
      <c r="L381" s="9"/>
      <c r="M381" s="9" t="str">
        <f>IF(טבלה14[[#This Row],[מספר סטודנטים בתואר 1]]&gt;500,"yes","no")</f>
        <v>no</v>
      </c>
      <c r="N381" s="12">
        <f>טבלה14[[#This Row],[מספר סטודנטים בתואר 1]]/SUBTOTAL(109,טבלה14[מספר סטודנטים בתואר 1])</f>
        <v>0</v>
      </c>
      <c r="O381" s="11" t="str">
        <f>IFERROR(((טבלה14[[#This Row],[מספר סטודנטים בתואר 1]]-טבלה14[[#This Row],[נשים תואר 1]])/טבלה14[[#This Row],[מספר סטודנטים בתואר 1]]),"")</f>
        <v/>
      </c>
      <c r="P381" s="11" t="str">
        <f>IFERROR(טבלה14[[#This Row],[נשים תואר 1]]/טבלה14[[#This Row],[מספר סטודנטים בתואר 1]],"")</f>
        <v/>
      </c>
      <c r="Q38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38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381" s="13">
        <f>SUMIFS(T:T,D:D,"2007/08",B:B,B381)-טבלה14[[#This Row],[דירוג]]</f>
        <v>-53</v>
      </c>
      <c r="T381" s="9">
        <v>167</v>
      </c>
    </row>
    <row r="382" spans="2:20" s="6" customFormat="1" ht="13.8" hidden="1" x14ac:dyDescent="0.3">
      <c r="B382" s="7" t="s">
        <v>149</v>
      </c>
      <c r="C382" s="8" t="s">
        <v>34</v>
      </c>
      <c r="D382" s="10" t="s">
        <v>31</v>
      </c>
      <c r="E382" s="10"/>
      <c r="F382" s="10"/>
      <c r="G382" s="10">
        <v>6</v>
      </c>
      <c r="H382" s="10"/>
      <c r="I382" s="10">
        <v>6</v>
      </c>
      <c r="J382" s="10"/>
      <c r="K382" s="9"/>
      <c r="L382" s="9"/>
      <c r="M382" s="9" t="str">
        <f>IF(טבלה14[[#This Row],[מספר סטודנטים בתואר 1]]&gt;500,"yes","no")</f>
        <v>no</v>
      </c>
      <c r="N382" s="12">
        <f>טבלה14[[#This Row],[מספר סטודנטים בתואר 1]]/SUBTOTAL(109,טבלה14[מספר סטודנטים בתואר 1])</f>
        <v>0</v>
      </c>
      <c r="O382" s="11" t="str">
        <f>IFERROR(((טבלה14[[#This Row],[מספר סטודנטים בתואר 1]]-טבלה14[[#This Row],[נשים תואר 1]])/טבלה14[[#This Row],[מספר סטודנטים בתואר 1]]),"")</f>
        <v/>
      </c>
      <c r="P382" s="11" t="str">
        <f>IFERROR(טבלה14[[#This Row],[נשים תואר 1]]/טבלה14[[#This Row],[מספר סטודנטים בתואר 1]],"")</f>
        <v/>
      </c>
      <c r="Q38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38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382" s="13">
        <f>SUMIFS(T:T,D:D,"2007/08",B:B,B382)-טבלה14[[#This Row],[דירוג]]</f>
        <v>-168</v>
      </c>
      <c r="T382" s="9">
        <v>168</v>
      </c>
    </row>
    <row r="383" spans="2:20" s="6" customFormat="1" ht="13.8" hidden="1" x14ac:dyDescent="0.3">
      <c r="B383" s="7" t="s">
        <v>150</v>
      </c>
      <c r="C383" s="8" t="s">
        <v>34</v>
      </c>
      <c r="D383" s="9" t="s">
        <v>31</v>
      </c>
      <c r="E383" s="10"/>
      <c r="F383" s="10"/>
      <c r="G383" s="10">
        <v>51</v>
      </c>
      <c r="H383" s="10">
        <v>10</v>
      </c>
      <c r="I383" s="10"/>
      <c r="J383" s="10" t="s">
        <v>21</v>
      </c>
      <c r="K383" s="9"/>
      <c r="L383" s="9"/>
      <c r="M383" s="9" t="str">
        <f>IF(טבלה14[[#This Row],[מספר סטודנטים בתואר 1]]&gt;500,"yes","no")</f>
        <v>no</v>
      </c>
      <c r="N383" s="12">
        <f>טבלה14[[#This Row],[מספר סטודנטים בתואר 1]]/SUBTOTAL(109,טבלה14[מספר סטודנטים בתואר 1])</f>
        <v>0</v>
      </c>
      <c r="O383" s="11" t="str">
        <f>IFERROR(((טבלה14[[#This Row],[מספר סטודנטים בתואר 1]]-טבלה14[[#This Row],[נשים תואר 1]])/טבלה14[[#This Row],[מספר סטודנטים בתואר 1]]),"")</f>
        <v/>
      </c>
      <c r="P383" s="11" t="str">
        <f>IFERROR(טבלה14[[#This Row],[נשים תואר 1]]/טבלה14[[#This Row],[מספר סטודנטים בתואר 1]],"")</f>
        <v/>
      </c>
      <c r="Q38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38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383" s="13">
        <f>SUMIFS(T:T,D:D,"2007/08",B:B,B383)-טבלה14[[#This Row],[דירוג]]</f>
        <v>-169</v>
      </c>
      <c r="T383" s="9">
        <v>169</v>
      </c>
    </row>
    <row r="384" spans="2:20" s="6" customFormat="1" ht="13.8" hidden="1" x14ac:dyDescent="0.3">
      <c r="B384" s="7" t="s">
        <v>151</v>
      </c>
      <c r="C384" s="8" t="s">
        <v>34</v>
      </c>
      <c r="D384" s="10" t="s">
        <v>31</v>
      </c>
      <c r="E384" s="10"/>
      <c r="F384" s="10"/>
      <c r="G384" s="10">
        <v>9</v>
      </c>
      <c r="H384" s="10"/>
      <c r="I384" s="10">
        <v>14</v>
      </c>
      <c r="J384" s="10">
        <v>5</v>
      </c>
      <c r="K384" s="9"/>
      <c r="L384" s="9"/>
      <c r="M384" s="9" t="str">
        <f>IF(טבלה14[[#This Row],[מספר סטודנטים בתואר 1]]&gt;500,"yes","no")</f>
        <v>no</v>
      </c>
      <c r="N384" s="12">
        <f>טבלה14[[#This Row],[מספר סטודנטים בתואר 1]]/SUBTOTAL(109,טבלה14[מספר סטודנטים בתואר 1])</f>
        <v>0</v>
      </c>
      <c r="O384" s="11" t="str">
        <f>IFERROR(((טבלה14[[#This Row],[מספר סטודנטים בתואר 1]]-טבלה14[[#This Row],[נשים תואר 1]])/טבלה14[[#This Row],[מספר סטודנטים בתואר 1]]),"")</f>
        <v/>
      </c>
      <c r="P384" s="11" t="str">
        <f>IFERROR(טבלה14[[#This Row],[נשים תואר 1]]/טבלה14[[#This Row],[מספר סטודנטים בתואר 1]],"")</f>
        <v/>
      </c>
      <c r="Q38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38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384" s="13">
        <f>SUMIFS(T:T,D:D,"2007/08",B:B,B384)-טבלה14[[#This Row],[דירוג]]</f>
        <v>-170</v>
      </c>
      <c r="T384" s="9">
        <v>170</v>
      </c>
    </row>
    <row r="385" spans="2:20" s="6" customFormat="1" ht="13.8" hidden="1" x14ac:dyDescent="0.3">
      <c r="B385" s="7" t="s">
        <v>152</v>
      </c>
      <c r="C385" s="8" t="s">
        <v>34</v>
      </c>
      <c r="D385" s="9" t="s">
        <v>31</v>
      </c>
      <c r="E385" s="10"/>
      <c r="F385" s="10"/>
      <c r="G385" s="10">
        <v>199</v>
      </c>
      <c r="H385" s="10">
        <v>31</v>
      </c>
      <c r="I385" s="10"/>
      <c r="J385" s="10" t="s">
        <v>21</v>
      </c>
      <c r="K385" s="9"/>
      <c r="L385" s="9"/>
      <c r="M385" s="9" t="str">
        <f>IF(טבלה14[[#This Row],[מספר סטודנטים בתואר 1]]&gt;500,"yes","no")</f>
        <v>no</v>
      </c>
      <c r="N385" s="12">
        <f>טבלה14[[#This Row],[מספר סטודנטים בתואר 1]]/SUBTOTAL(109,טבלה14[מספר סטודנטים בתואר 1])</f>
        <v>0</v>
      </c>
      <c r="O385" s="11" t="str">
        <f>IFERROR(((טבלה14[[#This Row],[מספר סטודנטים בתואר 1]]-טבלה14[[#This Row],[נשים תואר 1]])/טבלה14[[#This Row],[מספר סטודנטים בתואר 1]]),"")</f>
        <v/>
      </c>
      <c r="P385" s="11" t="str">
        <f>IFERROR(טבלה14[[#This Row],[נשים תואר 1]]/טבלה14[[#This Row],[מספר סטודנטים בתואר 1]],"")</f>
        <v/>
      </c>
      <c r="Q38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38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385" s="13">
        <f>SUMIFS(T:T,D:D,"2007/08",B:B,B385)-טבלה14[[#This Row],[דירוג]]</f>
        <v>-171</v>
      </c>
      <c r="T385" s="9">
        <v>171</v>
      </c>
    </row>
    <row r="386" spans="2:20" s="6" customFormat="1" ht="13.8" hidden="1" x14ac:dyDescent="0.3">
      <c r="B386" s="7" t="s">
        <v>153</v>
      </c>
      <c r="C386" s="8" t="s">
        <v>34</v>
      </c>
      <c r="D386" s="10" t="s">
        <v>31</v>
      </c>
      <c r="E386" s="10"/>
      <c r="F386" s="10"/>
      <c r="G386" s="10">
        <v>9</v>
      </c>
      <c r="H386" s="10">
        <v>4</v>
      </c>
      <c r="I386" s="10"/>
      <c r="J386" s="10"/>
      <c r="K386" s="9"/>
      <c r="L386" s="9"/>
      <c r="M386" s="9" t="str">
        <f>IF(טבלה14[[#This Row],[מספר סטודנטים בתואר 1]]&gt;500,"yes","no")</f>
        <v>no</v>
      </c>
      <c r="N386" s="12">
        <f>טבלה14[[#This Row],[מספר סטודנטים בתואר 1]]/SUBTOTAL(109,טבלה14[מספר סטודנטים בתואר 1])</f>
        <v>0</v>
      </c>
      <c r="O386" s="11" t="str">
        <f>IFERROR(((טבלה14[[#This Row],[מספר סטודנטים בתואר 1]]-טבלה14[[#This Row],[נשים תואר 1]])/טבלה14[[#This Row],[מספר סטודנטים בתואר 1]]),"")</f>
        <v/>
      </c>
      <c r="P386" s="11" t="str">
        <f>IFERROR(טבלה14[[#This Row],[נשים תואר 1]]/טבלה14[[#This Row],[מספר סטודנטים בתואר 1]],"")</f>
        <v/>
      </c>
      <c r="Q38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38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386" s="13">
        <f>SUMIFS(T:T,D:D,"2007/08",B:B,B386)-טבלה14[[#This Row],[דירוג]]</f>
        <v>-172</v>
      </c>
      <c r="T386" s="9">
        <v>172</v>
      </c>
    </row>
    <row r="387" spans="2:20" s="6" customFormat="1" ht="13.8" hidden="1" x14ac:dyDescent="0.3">
      <c r="B387" s="7" t="s">
        <v>154</v>
      </c>
      <c r="C387" s="8" t="s">
        <v>34</v>
      </c>
      <c r="D387" s="9" t="s">
        <v>31</v>
      </c>
      <c r="E387" s="10"/>
      <c r="F387" s="10"/>
      <c r="G387" s="10">
        <v>47</v>
      </c>
      <c r="H387" s="10">
        <v>11</v>
      </c>
      <c r="I387" s="10">
        <v>12</v>
      </c>
      <c r="J387" s="10"/>
      <c r="K387" s="9"/>
      <c r="L387" s="9"/>
      <c r="M387" s="9" t="str">
        <f>IF(טבלה14[[#This Row],[מספר סטודנטים בתואר 1]]&gt;500,"yes","no")</f>
        <v>no</v>
      </c>
      <c r="N387" s="12">
        <f>טבלה14[[#This Row],[מספר סטודנטים בתואר 1]]/SUBTOTAL(109,טבלה14[מספר סטודנטים בתואר 1])</f>
        <v>0</v>
      </c>
      <c r="O387" s="11" t="str">
        <f>IFERROR(((טבלה14[[#This Row],[מספר סטודנטים בתואר 1]]-טבלה14[[#This Row],[נשים תואר 1]])/טבלה14[[#This Row],[מספר סטודנטים בתואר 1]]),"")</f>
        <v/>
      </c>
      <c r="P387" s="11" t="str">
        <f>IFERROR(טבלה14[[#This Row],[נשים תואר 1]]/טבלה14[[#This Row],[מספר סטודנטים בתואר 1]],"")</f>
        <v/>
      </c>
      <c r="Q38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38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387" s="13">
        <f>SUMIFS(T:T,D:D,"2007/08",B:B,B387)-טבלה14[[#This Row],[דירוג]]</f>
        <v>-173</v>
      </c>
      <c r="T387" s="9">
        <v>173</v>
      </c>
    </row>
    <row r="388" spans="2:20" s="6" customFormat="1" ht="13.8" hidden="1" x14ac:dyDescent="0.3">
      <c r="B388" s="7" t="s">
        <v>155</v>
      </c>
      <c r="C388" s="8" t="s">
        <v>34</v>
      </c>
      <c r="D388" s="10" t="s">
        <v>31</v>
      </c>
      <c r="E388" s="10"/>
      <c r="F388" s="10"/>
      <c r="G388" s="10">
        <v>25</v>
      </c>
      <c r="H388" s="10"/>
      <c r="I388" s="10"/>
      <c r="J388" s="10" t="s">
        <v>21</v>
      </c>
      <c r="K388" s="9"/>
      <c r="L388" s="9"/>
      <c r="M388" s="9" t="str">
        <f>IF(טבלה14[[#This Row],[מספר סטודנטים בתואר 1]]&gt;500,"yes","no")</f>
        <v>no</v>
      </c>
      <c r="N388" s="12">
        <f>טבלה14[[#This Row],[מספר סטודנטים בתואר 1]]/SUBTOTAL(109,טבלה14[מספר סטודנטים בתואר 1])</f>
        <v>0</v>
      </c>
      <c r="O388" s="11" t="str">
        <f>IFERROR(((טבלה14[[#This Row],[מספר סטודנטים בתואר 1]]-טבלה14[[#This Row],[נשים תואר 1]])/טבלה14[[#This Row],[מספר סטודנטים בתואר 1]]),"")</f>
        <v/>
      </c>
      <c r="P388" s="11" t="str">
        <f>IFERROR(טבלה14[[#This Row],[נשים תואר 1]]/טבלה14[[#This Row],[מספר סטודנטים בתואר 1]],"")</f>
        <v/>
      </c>
      <c r="Q38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38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388" s="13">
        <f>SUMIFS(T:T,D:D,"2007/08",B:B,B388)-טבלה14[[#This Row],[דירוג]]</f>
        <v>-174</v>
      </c>
      <c r="T388" s="9">
        <v>174</v>
      </c>
    </row>
    <row r="389" spans="2:20" s="6" customFormat="1" ht="13.8" hidden="1" x14ac:dyDescent="0.3">
      <c r="B389" s="7" t="s">
        <v>156</v>
      </c>
      <c r="C389" s="8" t="s">
        <v>48</v>
      </c>
      <c r="D389" s="9" t="s">
        <v>31</v>
      </c>
      <c r="E389" s="10"/>
      <c r="F389" s="10"/>
      <c r="G389" s="10">
        <v>72</v>
      </c>
      <c r="H389" s="10">
        <v>46</v>
      </c>
      <c r="I389" s="10">
        <v>86</v>
      </c>
      <c r="J389" s="10">
        <v>46</v>
      </c>
      <c r="K389" s="9"/>
      <c r="L389" s="9"/>
      <c r="M389" s="9" t="str">
        <f>IF(טבלה14[[#This Row],[מספר סטודנטים בתואר 1]]&gt;500,"yes","no")</f>
        <v>no</v>
      </c>
      <c r="N389" s="12">
        <f>טבלה14[[#This Row],[מספר סטודנטים בתואר 1]]/SUBTOTAL(109,טבלה14[מספר סטודנטים בתואר 1])</f>
        <v>0</v>
      </c>
      <c r="O389" s="11" t="str">
        <f>IFERROR(((טבלה14[[#This Row],[מספר סטודנטים בתואר 1]]-טבלה14[[#This Row],[נשים תואר 1]])/טבלה14[[#This Row],[מספר סטודנטים בתואר 1]]),"")</f>
        <v/>
      </c>
      <c r="P389" s="11" t="str">
        <f>IFERROR(טבלה14[[#This Row],[נשים תואר 1]]/טבלה14[[#This Row],[מספר סטודנטים בתואר 1]],"")</f>
        <v/>
      </c>
      <c r="Q38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38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389" s="13">
        <f>SUMIFS(T:T,D:D,"2007/08",B:B,B389)-טבלה14[[#This Row],[דירוג]]</f>
        <v>-15</v>
      </c>
      <c r="T389" s="9">
        <v>150</v>
      </c>
    </row>
    <row r="390" spans="2:20" s="6" customFormat="1" ht="13.8" hidden="1" x14ac:dyDescent="0.3">
      <c r="B390" s="7" t="s">
        <v>157</v>
      </c>
      <c r="C390" s="8" t="s">
        <v>16</v>
      </c>
      <c r="D390" s="10" t="s">
        <v>31</v>
      </c>
      <c r="E390" s="10"/>
      <c r="F390" s="10"/>
      <c r="G390" s="10">
        <v>242</v>
      </c>
      <c r="H390" s="10">
        <v>178</v>
      </c>
      <c r="I390" s="10">
        <v>23</v>
      </c>
      <c r="J390" s="10">
        <v>13</v>
      </c>
      <c r="K390" s="9"/>
      <c r="L390" s="9"/>
      <c r="M390" s="9" t="str">
        <f>IF(טבלה14[[#This Row],[מספר סטודנטים בתואר 1]]&gt;500,"yes","no")</f>
        <v>no</v>
      </c>
      <c r="N390" s="12">
        <f>טבלה14[[#This Row],[מספר סטודנטים בתואר 1]]/SUBTOTAL(109,טבלה14[מספר סטודנטים בתואר 1])</f>
        <v>0</v>
      </c>
      <c r="O390" s="11" t="str">
        <f>IFERROR(((טבלה14[[#This Row],[מספר סטודנטים בתואר 1]]-טבלה14[[#This Row],[נשים תואר 1]])/טבלה14[[#This Row],[מספר סטודנטים בתואר 1]]),"")</f>
        <v/>
      </c>
      <c r="P390" s="11" t="str">
        <f>IFERROR(טבלה14[[#This Row],[נשים תואר 1]]/טבלה14[[#This Row],[מספר סטודנטים בתואר 1]],"")</f>
        <v/>
      </c>
      <c r="Q39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39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390" s="13">
        <f>SUMIFS(T:T,D:D,"2007/08",B:B,B390)-טבלה14[[#This Row],[דירוג]]</f>
        <v>-182</v>
      </c>
      <c r="T390" s="9">
        <v>182</v>
      </c>
    </row>
    <row r="391" spans="2:20" s="6" customFormat="1" ht="13.8" hidden="1" x14ac:dyDescent="0.3">
      <c r="B391" s="7" t="s">
        <v>158</v>
      </c>
      <c r="C391" s="8" t="s">
        <v>58</v>
      </c>
      <c r="D391" s="9" t="s">
        <v>31</v>
      </c>
      <c r="E391" s="10"/>
      <c r="F391" s="10"/>
      <c r="G391" s="10">
        <v>573</v>
      </c>
      <c r="H391" s="10">
        <v>522</v>
      </c>
      <c r="I391" s="10">
        <v>44</v>
      </c>
      <c r="J391" s="10">
        <v>44</v>
      </c>
      <c r="K391" s="9"/>
      <c r="L391" s="9"/>
      <c r="M391" s="9" t="str">
        <f>IF(טבלה14[[#This Row],[מספר סטודנטים בתואר 1]]&gt;500,"yes","no")</f>
        <v>no</v>
      </c>
      <c r="N391" s="12">
        <f>טבלה14[[#This Row],[מספר סטודנטים בתואר 1]]/SUBTOTAL(109,טבלה14[מספר סטודנטים בתואר 1])</f>
        <v>0</v>
      </c>
      <c r="O391" s="11" t="str">
        <f>IFERROR(((טבלה14[[#This Row],[מספר סטודנטים בתואר 1]]-טבלה14[[#This Row],[נשים תואר 1]])/טבלה14[[#This Row],[מספר סטודנטים בתואר 1]]),"")</f>
        <v/>
      </c>
      <c r="P391" s="11" t="str">
        <f>IFERROR(טבלה14[[#This Row],[נשים תואר 1]]/טבלה14[[#This Row],[מספר סטודנטים בתואר 1]],"")</f>
        <v/>
      </c>
      <c r="Q39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39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391" s="13">
        <f>SUMIFS(T:T,D:D,"2007/08",B:B,B391)-טבלה14[[#This Row],[דירוג]]</f>
        <v>-197</v>
      </c>
      <c r="T391" s="9">
        <v>197</v>
      </c>
    </row>
    <row r="392" spans="2:20" s="6" customFormat="1" ht="13.8" hidden="1" x14ac:dyDescent="0.3">
      <c r="B392" s="7" t="s">
        <v>159</v>
      </c>
      <c r="C392" s="8" t="s">
        <v>25</v>
      </c>
      <c r="D392" s="10" t="s">
        <v>31</v>
      </c>
      <c r="E392" s="10"/>
      <c r="F392" s="10"/>
      <c r="G392" s="10">
        <v>53</v>
      </c>
      <c r="H392" s="10">
        <v>28</v>
      </c>
      <c r="I392" s="10">
        <v>32</v>
      </c>
      <c r="J392" s="10">
        <v>14</v>
      </c>
      <c r="K392" s="9"/>
      <c r="L392" s="9"/>
      <c r="M392" s="9" t="str">
        <f>IF(טבלה14[[#This Row],[מספר סטודנטים בתואר 1]]&gt;500,"yes","no")</f>
        <v>no</v>
      </c>
      <c r="N392" s="12">
        <f>טבלה14[[#This Row],[מספר סטודנטים בתואר 1]]/SUBTOTAL(109,טבלה14[מספר סטודנטים בתואר 1])</f>
        <v>0</v>
      </c>
      <c r="O392" s="11" t="str">
        <f>IFERROR(((טבלה14[[#This Row],[מספר סטודנטים בתואר 1]]-טבלה14[[#This Row],[נשים תואר 1]])/טבלה14[[#This Row],[מספר סטודנטים בתואר 1]]),"")</f>
        <v/>
      </c>
      <c r="P392" s="11" t="str">
        <f>IFERROR(טבלה14[[#This Row],[נשים תואר 1]]/טבלה14[[#This Row],[מספר סטודנטים בתואר 1]],"")</f>
        <v/>
      </c>
      <c r="Q39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39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392" s="13">
        <f>SUMIFS(T:T,D:D,"2007/08",B:B,B392)-טבלה14[[#This Row],[דירוג]]</f>
        <v>-101</v>
      </c>
      <c r="T392" s="9">
        <v>189</v>
      </c>
    </row>
    <row r="393" spans="2:20" s="6" customFormat="1" ht="13.8" hidden="1" x14ac:dyDescent="0.3">
      <c r="B393" s="7" t="s">
        <v>160</v>
      </c>
      <c r="C393" s="8" t="s">
        <v>25</v>
      </c>
      <c r="D393" s="9" t="s">
        <v>31</v>
      </c>
      <c r="E393" s="10"/>
      <c r="F393" s="10"/>
      <c r="G393" s="10">
        <v>15</v>
      </c>
      <c r="H393" s="10">
        <v>7</v>
      </c>
      <c r="I393" s="10">
        <v>9</v>
      </c>
      <c r="J393" s="10">
        <v>7</v>
      </c>
      <c r="K393" s="9"/>
      <c r="L393" s="9"/>
      <c r="M393" s="9" t="str">
        <f>IF(טבלה14[[#This Row],[מספר סטודנטים בתואר 1]]&gt;500,"yes","no")</f>
        <v>no</v>
      </c>
      <c r="N393" s="12">
        <f>טבלה14[[#This Row],[מספר סטודנטים בתואר 1]]/SUBTOTAL(109,טבלה14[מספר סטודנטים בתואר 1])</f>
        <v>0</v>
      </c>
      <c r="O393" s="11" t="str">
        <f>IFERROR(((טבלה14[[#This Row],[מספר סטודנטים בתואר 1]]-טבלה14[[#This Row],[נשים תואר 1]])/טבלה14[[#This Row],[מספר סטודנטים בתואר 1]]),"")</f>
        <v/>
      </c>
      <c r="P393" s="11" t="str">
        <f>IFERROR(טבלה14[[#This Row],[נשים תואר 1]]/טבלה14[[#This Row],[מספר סטודנטים בתואר 1]],"")</f>
        <v/>
      </c>
      <c r="Q39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39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393" s="13">
        <f>SUMIFS(T:T,D:D,"2007/08",B:B,B393)-טבלה14[[#This Row],[דירוג]]</f>
        <v>-190</v>
      </c>
      <c r="T393" s="9">
        <v>190</v>
      </c>
    </row>
    <row r="394" spans="2:20" s="6" customFormat="1" ht="13.8" hidden="1" x14ac:dyDescent="0.3">
      <c r="B394" s="7" t="s">
        <v>250</v>
      </c>
      <c r="C394" s="8" t="s">
        <v>45</v>
      </c>
      <c r="D394" s="10" t="s">
        <v>31</v>
      </c>
      <c r="E394" s="10"/>
      <c r="F394" s="10"/>
      <c r="G394" s="10">
        <v>20</v>
      </c>
      <c r="H394" s="10">
        <v>10</v>
      </c>
      <c r="I394" s="10">
        <v>38</v>
      </c>
      <c r="J394" s="10">
        <v>18</v>
      </c>
      <c r="K394" s="9"/>
      <c r="L394" s="9"/>
      <c r="M394" s="9" t="str">
        <f>IF(טבלה14[[#This Row],[מספר סטודנטים בתואר 1]]&gt;500,"yes","no")</f>
        <v>no</v>
      </c>
      <c r="N394" s="12">
        <f>טבלה14[[#This Row],[מספר סטודנטים בתואר 1]]/SUBTOTAL(109,טבלה14[מספר סטודנטים בתואר 1])</f>
        <v>0</v>
      </c>
      <c r="O394" s="11" t="str">
        <f>IFERROR(((טבלה14[[#This Row],[מספר סטודנטים בתואר 1]]-טבלה14[[#This Row],[נשים תואר 1]])/טבלה14[[#This Row],[מספר סטודנטים בתואר 1]]),"")</f>
        <v/>
      </c>
      <c r="P394" s="11" t="str">
        <f>IFERROR(טבלה14[[#This Row],[נשים תואר 1]]/טבלה14[[#This Row],[מספר סטודנטים בתואר 1]],"")</f>
        <v/>
      </c>
      <c r="Q39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39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394" s="13">
        <f>SUMIFS(T:T,D:D,"2007/08",B:B,B394)-טבלה14[[#This Row],[דירוג]]</f>
        <v>-161</v>
      </c>
      <c r="T394" s="9">
        <v>161</v>
      </c>
    </row>
    <row r="395" spans="2:20" s="6" customFormat="1" ht="13.8" hidden="1" x14ac:dyDescent="0.3">
      <c r="B395" s="7" t="s">
        <v>161</v>
      </c>
      <c r="C395" s="8" t="s">
        <v>16</v>
      </c>
      <c r="D395" s="9" t="s">
        <v>31</v>
      </c>
      <c r="E395" s="10"/>
      <c r="F395" s="10"/>
      <c r="G395" s="10">
        <v>55</v>
      </c>
      <c r="H395" s="10">
        <v>28</v>
      </c>
      <c r="I395" s="10"/>
      <c r="J395" s="10" t="s">
        <v>21</v>
      </c>
      <c r="K395" s="9"/>
      <c r="L395" s="9"/>
      <c r="M395" s="9" t="str">
        <f>IF(טבלה14[[#This Row],[מספר סטודנטים בתואר 1]]&gt;500,"yes","no")</f>
        <v>no</v>
      </c>
      <c r="N395" s="12">
        <f>טבלה14[[#This Row],[מספר סטודנטים בתואר 1]]/SUBTOTAL(109,טבלה14[מספר סטודנטים בתואר 1])</f>
        <v>0</v>
      </c>
      <c r="O395" s="11" t="str">
        <f>IFERROR(((טבלה14[[#This Row],[מספר סטודנטים בתואר 1]]-טבלה14[[#This Row],[נשים תואר 1]])/טבלה14[[#This Row],[מספר סטודנטים בתואר 1]]),"")</f>
        <v/>
      </c>
      <c r="P395" s="11" t="str">
        <f>IFERROR(טבלה14[[#This Row],[נשים תואר 1]]/טבלה14[[#This Row],[מספר סטודנטים בתואר 1]],"")</f>
        <v/>
      </c>
      <c r="Q39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39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395" s="13">
        <f>SUMIFS(T:T,D:D,"2007/08",B:B,B395)-טבלה14[[#This Row],[דירוג]]</f>
        <v>-183</v>
      </c>
      <c r="T395" s="9">
        <v>183</v>
      </c>
    </row>
    <row r="396" spans="2:20" s="6" customFormat="1" ht="13.8" hidden="1" x14ac:dyDescent="0.3">
      <c r="B396" s="7" t="s">
        <v>162</v>
      </c>
      <c r="C396" s="8" t="s">
        <v>16</v>
      </c>
      <c r="D396" s="10" t="s">
        <v>31</v>
      </c>
      <c r="E396" s="10"/>
      <c r="F396" s="10"/>
      <c r="G396" s="10">
        <v>29</v>
      </c>
      <c r="H396" s="10">
        <v>18</v>
      </c>
      <c r="I396" s="10"/>
      <c r="J396" s="10" t="s">
        <v>21</v>
      </c>
      <c r="K396" s="9"/>
      <c r="L396" s="9"/>
      <c r="M396" s="9" t="str">
        <f>IF(טבלה14[[#This Row],[מספר סטודנטים בתואר 1]]&gt;500,"yes","no")</f>
        <v>no</v>
      </c>
      <c r="N396" s="12">
        <f>טבלה14[[#This Row],[מספר סטודנטים בתואר 1]]/SUBTOTAL(109,טבלה14[מספר סטודנטים בתואר 1])</f>
        <v>0</v>
      </c>
      <c r="O396" s="11" t="str">
        <f>IFERROR(((טבלה14[[#This Row],[מספר סטודנטים בתואר 1]]-טבלה14[[#This Row],[נשים תואר 1]])/טבלה14[[#This Row],[מספר סטודנטים בתואר 1]]),"")</f>
        <v/>
      </c>
      <c r="P396" s="11" t="str">
        <f>IFERROR(טבלה14[[#This Row],[נשים תואר 1]]/טבלה14[[#This Row],[מספר סטודנטים בתואר 1]],"")</f>
        <v/>
      </c>
      <c r="Q39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39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396" s="13">
        <f>SUMIFS(T:T,D:D,"2007/08",B:B,B396)-טבלה14[[#This Row],[דירוג]]</f>
        <v>-184</v>
      </c>
      <c r="T396" s="9">
        <v>184</v>
      </c>
    </row>
    <row r="397" spans="2:20" s="6" customFormat="1" ht="13.8" hidden="1" x14ac:dyDescent="0.3">
      <c r="B397" s="7" t="s">
        <v>163</v>
      </c>
      <c r="C397" s="8" t="s">
        <v>48</v>
      </c>
      <c r="D397" s="9" t="s">
        <v>31</v>
      </c>
      <c r="E397" s="10"/>
      <c r="F397" s="10"/>
      <c r="G397" s="10">
        <v>52</v>
      </c>
      <c r="H397" s="10">
        <v>26</v>
      </c>
      <c r="I397" s="10">
        <v>110</v>
      </c>
      <c r="J397" s="10">
        <v>55</v>
      </c>
      <c r="K397" s="9"/>
      <c r="L397" s="9"/>
      <c r="M397" s="9" t="str">
        <f>IF(טבלה14[[#This Row],[מספר סטודנטים בתואר 1]]&gt;500,"yes","no")</f>
        <v>no</v>
      </c>
      <c r="N397" s="12">
        <f>טבלה14[[#This Row],[מספר סטודנטים בתואר 1]]/SUBTOTAL(109,טבלה14[מספר סטודנטים בתואר 1])</f>
        <v>0</v>
      </c>
      <c r="O397" s="11" t="str">
        <f>IFERROR(((טבלה14[[#This Row],[מספר סטודנטים בתואר 1]]-טבלה14[[#This Row],[נשים תואר 1]])/טבלה14[[#This Row],[מספר סטודנטים בתואר 1]]),"")</f>
        <v/>
      </c>
      <c r="P397" s="11" t="str">
        <f>IFERROR(טבלה14[[#This Row],[נשים תואר 1]]/טבלה14[[#This Row],[מספר סטודנטים בתואר 1]],"")</f>
        <v/>
      </c>
      <c r="Q39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39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397" s="13">
        <f>SUMIFS(T:T,D:D,"2007/08",B:B,B397)-טבלה14[[#This Row],[דירוג]]</f>
        <v>-15</v>
      </c>
      <c r="T397" s="9">
        <v>151</v>
      </c>
    </row>
    <row r="398" spans="2:20" s="6" customFormat="1" ht="13.8" hidden="1" x14ac:dyDescent="0.3">
      <c r="B398" s="7" t="s">
        <v>164</v>
      </c>
      <c r="C398" s="8" t="s">
        <v>58</v>
      </c>
      <c r="D398" s="10" t="s">
        <v>31</v>
      </c>
      <c r="E398" s="10"/>
      <c r="F398" s="10"/>
      <c r="G398" s="10">
        <v>220</v>
      </c>
      <c r="H398" s="10">
        <v>182</v>
      </c>
      <c r="I398" s="10">
        <v>37</v>
      </c>
      <c r="J398" s="10">
        <v>27</v>
      </c>
      <c r="K398" s="9"/>
      <c r="L398" s="9"/>
      <c r="M398" s="9" t="str">
        <f>IF(טבלה14[[#This Row],[מספר סטודנטים בתואר 1]]&gt;500,"yes","no")</f>
        <v>no</v>
      </c>
      <c r="N398" s="12">
        <f>טבלה14[[#This Row],[מספר סטודנטים בתואר 1]]/SUBTOTAL(109,טבלה14[מספר סטודנטים בתואר 1])</f>
        <v>0</v>
      </c>
      <c r="O398" s="11" t="str">
        <f>IFERROR(((טבלה14[[#This Row],[מספר סטודנטים בתואר 1]]-טבלה14[[#This Row],[נשים תואר 1]])/טבלה14[[#This Row],[מספר סטודנטים בתואר 1]]),"")</f>
        <v/>
      </c>
      <c r="P398" s="11" t="str">
        <f>IFERROR(טבלה14[[#This Row],[נשים תואר 1]]/טבלה14[[#This Row],[מספר סטודנטים בתואר 1]],"")</f>
        <v/>
      </c>
      <c r="Q39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39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398" s="13">
        <f>SUMIFS(T:T,D:D,"2007/08",B:B,B398)-טבלה14[[#This Row],[דירוג]]</f>
        <v>-198</v>
      </c>
      <c r="T398" s="9">
        <v>198</v>
      </c>
    </row>
    <row r="399" spans="2:20" s="6" customFormat="1" ht="13.8" hidden="1" x14ac:dyDescent="0.3">
      <c r="B399" s="7" t="s">
        <v>165</v>
      </c>
      <c r="C399" s="8" t="s">
        <v>16</v>
      </c>
      <c r="D399" s="9" t="s">
        <v>31</v>
      </c>
      <c r="E399" s="10"/>
      <c r="F399" s="10"/>
      <c r="G399" s="10">
        <v>38</v>
      </c>
      <c r="H399" s="10">
        <v>33</v>
      </c>
      <c r="I399" s="10"/>
      <c r="J399" s="10" t="s">
        <v>21</v>
      </c>
      <c r="K399" s="9"/>
      <c r="L399" s="9"/>
      <c r="M399" s="9" t="str">
        <f>IF(טבלה14[[#This Row],[מספר סטודנטים בתואר 1]]&gt;500,"yes","no")</f>
        <v>no</v>
      </c>
      <c r="N399" s="12">
        <f>טבלה14[[#This Row],[מספר סטודנטים בתואר 1]]/SUBTOTAL(109,טבלה14[מספר סטודנטים בתואר 1])</f>
        <v>0</v>
      </c>
      <c r="O399" s="11" t="str">
        <f>IFERROR(((טבלה14[[#This Row],[מספר סטודנטים בתואר 1]]-טבלה14[[#This Row],[נשים תואר 1]])/טבלה14[[#This Row],[מספר סטודנטים בתואר 1]]),"")</f>
        <v/>
      </c>
      <c r="P399" s="11" t="str">
        <f>IFERROR(טבלה14[[#This Row],[נשים תואר 1]]/טבלה14[[#This Row],[מספר סטודנטים בתואר 1]],"")</f>
        <v/>
      </c>
      <c r="Q39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39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399" s="13">
        <f>SUMIFS(T:T,D:D,"2007/08",B:B,B399)-טבלה14[[#This Row],[דירוג]]</f>
        <v>-185</v>
      </c>
      <c r="T399" s="9">
        <v>185</v>
      </c>
    </row>
    <row r="400" spans="2:20" s="6" customFormat="1" ht="13.8" hidden="1" x14ac:dyDescent="0.3">
      <c r="B400" s="7" t="s">
        <v>166</v>
      </c>
      <c r="C400" s="8" t="s">
        <v>16</v>
      </c>
      <c r="D400" s="10" t="s">
        <v>31</v>
      </c>
      <c r="E400" s="10"/>
      <c r="F400" s="10"/>
      <c r="G400" s="10">
        <v>224</v>
      </c>
      <c r="H400" s="10">
        <v>207</v>
      </c>
      <c r="I400" s="10"/>
      <c r="J400" s="10"/>
      <c r="K400" s="9"/>
      <c r="L400" s="9"/>
      <c r="M400" s="9" t="str">
        <f>IF(טבלה14[[#This Row],[מספר סטודנטים בתואר 1]]&gt;500,"yes","no")</f>
        <v>no</v>
      </c>
      <c r="N400" s="12">
        <f>טבלה14[[#This Row],[מספר סטודנטים בתואר 1]]/SUBTOTAL(109,טבלה14[מספר סטודנטים בתואר 1])</f>
        <v>0</v>
      </c>
      <c r="O400" s="11" t="str">
        <f>IFERROR(((טבלה14[[#This Row],[מספר סטודנטים בתואר 1]]-טבלה14[[#This Row],[נשים תואר 1]])/טבלה14[[#This Row],[מספר סטודנטים בתואר 1]]),"")</f>
        <v/>
      </c>
      <c r="P400" s="11" t="str">
        <f>IFERROR(טבלה14[[#This Row],[נשים תואר 1]]/טבלה14[[#This Row],[מספר סטודנטים בתואר 1]],"")</f>
        <v/>
      </c>
      <c r="Q40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40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400" s="13">
        <f>SUMIFS(T:T,D:D,"2007/08",B:B,B400)-טבלה14[[#This Row],[דירוג]]</f>
        <v>-186</v>
      </c>
      <c r="T400" s="9">
        <v>186</v>
      </c>
    </row>
    <row r="401" spans="2:20" s="6" customFormat="1" ht="13.8" hidden="1" x14ac:dyDescent="0.3">
      <c r="B401" s="7" t="s">
        <v>167</v>
      </c>
      <c r="C401" s="8" t="s">
        <v>39</v>
      </c>
      <c r="D401" s="9" t="s">
        <v>31</v>
      </c>
      <c r="E401" s="10"/>
      <c r="F401" s="10"/>
      <c r="G401" s="10">
        <v>17</v>
      </c>
      <c r="H401" s="10">
        <v>10</v>
      </c>
      <c r="I401" s="10">
        <v>159</v>
      </c>
      <c r="J401" s="10">
        <v>116</v>
      </c>
      <c r="K401" s="9"/>
      <c r="L401" s="9"/>
      <c r="M401" s="9" t="str">
        <f>IF(טבלה14[[#This Row],[מספר סטודנטים בתואר 1]]&gt;500,"yes","no")</f>
        <v>no</v>
      </c>
      <c r="N401" s="12">
        <f>טבלה14[[#This Row],[מספר סטודנטים בתואר 1]]/SUBTOTAL(109,טבלה14[מספר סטודנטים בתואר 1])</f>
        <v>0</v>
      </c>
      <c r="O401" s="11" t="str">
        <f>IFERROR(((טבלה14[[#This Row],[מספר סטודנטים בתואר 1]]-טבלה14[[#This Row],[נשים תואר 1]])/טבלה14[[#This Row],[מספר סטודנטים בתואר 1]]),"")</f>
        <v/>
      </c>
      <c r="P401" s="11" t="str">
        <f>IFERROR(טבלה14[[#This Row],[נשים תואר 1]]/טבלה14[[#This Row],[מספר סטודנטים בתואר 1]],"")</f>
        <v/>
      </c>
      <c r="Q40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40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401" s="13">
        <f>SUMIFS(T:T,D:D,"2007/08",B:B,B401)-טבלה14[[#This Row],[דירוג]]</f>
        <v>-207</v>
      </c>
      <c r="T401" s="9">
        <v>207</v>
      </c>
    </row>
    <row r="402" spans="2:20" s="6" customFormat="1" ht="13.8" hidden="1" x14ac:dyDescent="0.3">
      <c r="B402" s="7" t="s">
        <v>168</v>
      </c>
      <c r="C402" s="8" t="s">
        <v>25</v>
      </c>
      <c r="D402" s="10" t="s">
        <v>31</v>
      </c>
      <c r="E402" s="10"/>
      <c r="F402" s="10"/>
      <c r="G402" s="10">
        <v>66</v>
      </c>
      <c r="H402" s="10">
        <v>50</v>
      </c>
      <c r="I402" s="10"/>
      <c r="J402" s="10" t="s">
        <v>21</v>
      </c>
      <c r="K402" s="9"/>
      <c r="L402" s="9"/>
      <c r="M402" s="9" t="str">
        <f>IF(טבלה14[[#This Row],[מספר סטודנטים בתואר 1]]&gt;500,"yes","no")</f>
        <v>no</v>
      </c>
      <c r="N402" s="12">
        <f>טבלה14[[#This Row],[מספר סטודנטים בתואר 1]]/SUBTOTAL(109,טבלה14[מספר סטודנטים בתואר 1])</f>
        <v>0</v>
      </c>
      <c r="O402" s="11" t="str">
        <f>IFERROR(((טבלה14[[#This Row],[מספר סטודנטים בתואר 1]]-טבלה14[[#This Row],[נשים תואר 1]])/טבלה14[[#This Row],[מספר סטודנטים בתואר 1]]),"")</f>
        <v/>
      </c>
      <c r="P402" s="11" t="str">
        <f>IFERROR(טבלה14[[#This Row],[נשים תואר 1]]/טבלה14[[#This Row],[מספר סטודנטים בתואר 1]],"")</f>
        <v/>
      </c>
      <c r="Q40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40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402" s="13">
        <f>SUMIFS(T:T,D:D,"2007/08",B:B,B402)-טבלה14[[#This Row],[דירוג]]</f>
        <v>-191</v>
      </c>
      <c r="T402" s="9">
        <v>191</v>
      </c>
    </row>
    <row r="403" spans="2:20" s="6" customFormat="1" ht="13.8" hidden="1" x14ac:dyDescent="0.3">
      <c r="B403" s="7" t="s">
        <v>169</v>
      </c>
      <c r="C403" s="8" t="s">
        <v>39</v>
      </c>
      <c r="D403" s="9" t="s">
        <v>31</v>
      </c>
      <c r="E403" s="10"/>
      <c r="F403" s="10"/>
      <c r="G403" s="10">
        <v>40</v>
      </c>
      <c r="H403" s="10">
        <v>32</v>
      </c>
      <c r="I403" s="10">
        <v>8</v>
      </c>
      <c r="J403" s="10">
        <v>4</v>
      </c>
      <c r="K403" s="9"/>
      <c r="L403" s="9"/>
      <c r="M403" s="9" t="str">
        <f>IF(טבלה14[[#This Row],[מספר סטודנטים בתואר 1]]&gt;500,"yes","no")</f>
        <v>no</v>
      </c>
      <c r="N403" s="12">
        <f>טבלה14[[#This Row],[מספר סטודנטים בתואר 1]]/SUBTOTAL(109,טבלה14[מספר סטודנטים בתואר 1])</f>
        <v>0</v>
      </c>
      <c r="O403" s="11" t="str">
        <f>IFERROR(((טבלה14[[#This Row],[מספר סטודנטים בתואר 1]]-טבלה14[[#This Row],[נשים תואר 1]])/טבלה14[[#This Row],[מספר סטודנטים בתואר 1]]),"")</f>
        <v/>
      </c>
      <c r="P403" s="11" t="str">
        <f>IFERROR(טבלה14[[#This Row],[נשים תואר 1]]/טבלה14[[#This Row],[מספר סטודנטים בתואר 1]],"")</f>
        <v/>
      </c>
      <c r="Q40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40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403" s="13">
        <f>SUMIFS(T:T,D:D,"2007/08",B:B,B403)-טבלה14[[#This Row],[דירוג]]</f>
        <v>-208</v>
      </c>
      <c r="T403" s="9">
        <v>208</v>
      </c>
    </row>
    <row r="404" spans="2:20" s="6" customFormat="1" ht="13.8" hidden="1" x14ac:dyDescent="0.3">
      <c r="B404" s="7" t="s">
        <v>170</v>
      </c>
      <c r="C404" s="8" t="s">
        <v>16</v>
      </c>
      <c r="D404" s="10" t="s">
        <v>31</v>
      </c>
      <c r="E404" s="10"/>
      <c r="F404" s="10"/>
      <c r="G404" s="10">
        <v>273</v>
      </c>
      <c r="H404" s="10">
        <v>162</v>
      </c>
      <c r="I404" s="10">
        <v>16</v>
      </c>
      <c r="J404" s="10">
        <v>9</v>
      </c>
      <c r="K404" s="9"/>
      <c r="L404" s="9"/>
      <c r="M404" s="9" t="str">
        <f>IF(טבלה14[[#This Row],[מספר סטודנטים בתואר 1]]&gt;500,"yes","no")</f>
        <v>no</v>
      </c>
      <c r="N404" s="12">
        <f>טבלה14[[#This Row],[מספר סטודנטים בתואר 1]]/SUBTOTAL(109,טבלה14[מספר סטודנטים בתואר 1])</f>
        <v>0</v>
      </c>
      <c r="O404" s="11" t="str">
        <f>IFERROR(((טבלה14[[#This Row],[מספר סטודנטים בתואר 1]]-טבלה14[[#This Row],[נשים תואר 1]])/טבלה14[[#This Row],[מספר סטודנטים בתואר 1]]),"")</f>
        <v/>
      </c>
      <c r="P404" s="11" t="str">
        <f>IFERROR(טבלה14[[#This Row],[נשים תואר 1]]/טבלה14[[#This Row],[מספר סטודנטים בתואר 1]],"")</f>
        <v/>
      </c>
      <c r="Q40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40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404" s="13">
        <f>SUMIFS(T:T,D:D,"2007/08",B:B,B404)-טבלה14[[#This Row],[דירוג]]</f>
        <v>-36</v>
      </c>
      <c r="T404" s="9">
        <v>187</v>
      </c>
    </row>
    <row r="405" spans="2:20" s="6" customFormat="1" ht="13.8" hidden="1" x14ac:dyDescent="0.3">
      <c r="B405" s="7" t="s">
        <v>251</v>
      </c>
      <c r="C405" s="8" t="s">
        <v>45</v>
      </c>
      <c r="D405" s="9" t="s">
        <v>31</v>
      </c>
      <c r="E405" s="10"/>
      <c r="F405" s="10"/>
      <c r="G405" s="10">
        <v>7</v>
      </c>
      <c r="H405" s="10"/>
      <c r="I405" s="10">
        <v>4</v>
      </c>
      <c r="J405" s="10" t="s">
        <v>21</v>
      </c>
      <c r="K405" s="9"/>
      <c r="L405" s="9"/>
      <c r="M405" s="9" t="str">
        <f>IF(טבלה14[[#This Row],[מספר סטודנטים בתואר 1]]&gt;500,"yes","no")</f>
        <v>no</v>
      </c>
      <c r="N405" s="12">
        <f>טבלה14[[#This Row],[מספר סטודנטים בתואר 1]]/SUBTOTAL(109,טבלה14[מספר סטודנטים בתואר 1])</f>
        <v>0</v>
      </c>
      <c r="O405" s="11" t="str">
        <f>IFERROR(((טבלה14[[#This Row],[מספר סטודנטים בתואר 1]]-טבלה14[[#This Row],[נשים תואר 1]])/טבלה14[[#This Row],[מספר סטודנטים בתואר 1]]),"")</f>
        <v/>
      </c>
      <c r="P405" s="11" t="str">
        <f>IFERROR(טבלה14[[#This Row],[נשים תואר 1]]/טבלה14[[#This Row],[מספר סטודנטים בתואר 1]],"")</f>
        <v/>
      </c>
      <c r="Q40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40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405" s="13">
        <f>SUMIFS(T:T,D:D,"2007/08",B:B,B405)-טבלה14[[#This Row],[דירוג]]</f>
        <v>-35</v>
      </c>
      <c r="T405" s="9">
        <v>162</v>
      </c>
    </row>
    <row r="406" spans="2:20" s="6" customFormat="1" ht="13.8" hidden="1" x14ac:dyDescent="0.3">
      <c r="B406" s="7" t="s">
        <v>171</v>
      </c>
      <c r="C406" s="8" t="s">
        <v>48</v>
      </c>
      <c r="D406" s="10" t="s">
        <v>31</v>
      </c>
      <c r="E406" s="10"/>
      <c r="F406" s="10"/>
      <c r="G406" s="10">
        <v>11</v>
      </c>
      <c r="H406" s="10">
        <v>5</v>
      </c>
      <c r="I406" s="10"/>
      <c r="J406" s="10" t="s">
        <v>21</v>
      </c>
      <c r="K406" s="9"/>
      <c r="L406" s="9"/>
      <c r="M406" s="9" t="str">
        <f>IF(טבלה14[[#This Row],[מספר סטודנטים בתואר 1]]&gt;500,"yes","no")</f>
        <v>no</v>
      </c>
      <c r="N406" s="12">
        <f>טבלה14[[#This Row],[מספר סטודנטים בתואר 1]]/SUBTOTAL(109,טבלה14[מספר סטודנטים בתואר 1])</f>
        <v>0</v>
      </c>
      <c r="O406" s="11" t="str">
        <f>IFERROR(((טבלה14[[#This Row],[מספר סטודנטים בתואר 1]]-טבלה14[[#This Row],[נשים תואר 1]])/טבלה14[[#This Row],[מספר סטודנטים בתואר 1]]),"")</f>
        <v/>
      </c>
      <c r="P406" s="11" t="str">
        <f>IFERROR(טבלה14[[#This Row],[נשים תואר 1]]/טבלה14[[#This Row],[מספר סטודנטים בתואר 1]],"")</f>
        <v/>
      </c>
      <c r="Q40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40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406" s="13">
        <f>SUMIFS(T:T,D:D,"2007/08",B:B,B406)-טבלה14[[#This Row],[דירוג]]</f>
        <v>-152</v>
      </c>
      <c r="T406" s="9">
        <v>152</v>
      </c>
    </row>
    <row r="407" spans="2:20" s="6" customFormat="1" ht="13.8" hidden="1" x14ac:dyDescent="0.3">
      <c r="B407" s="7" t="s">
        <v>172</v>
      </c>
      <c r="C407" s="8" t="s">
        <v>69</v>
      </c>
      <c r="D407" s="9" t="s">
        <v>31</v>
      </c>
      <c r="E407" s="10"/>
      <c r="F407" s="10"/>
      <c r="G407" s="10">
        <v>59</v>
      </c>
      <c r="H407" s="10">
        <v>48</v>
      </c>
      <c r="I407" s="10">
        <v>24</v>
      </c>
      <c r="J407" s="10">
        <v>17</v>
      </c>
      <c r="K407" s="9"/>
      <c r="L407" s="9"/>
      <c r="M407" s="9" t="str">
        <f>IF(טבלה14[[#This Row],[מספר סטודנטים בתואר 1]]&gt;500,"yes","no")</f>
        <v>no</v>
      </c>
      <c r="N407" s="12">
        <f>טבלה14[[#This Row],[מספר סטודנטים בתואר 1]]/SUBTOTAL(109,טבלה14[מספר סטודנטים בתואר 1])</f>
        <v>0</v>
      </c>
      <c r="O407" s="11" t="str">
        <f>IFERROR(((טבלה14[[#This Row],[מספר סטודנטים בתואר 1]]-טבלה14[[#This Row],[נשים תואר 1]])/טבלה14[[#This Row],[מספר סטודנטים בתואר 1]]),"")</f>
        <v/>
      </c>
      <c r="P407" s="11" t="str">
        <f>IFERROR(טבלה14[[#This Row],[נשים תואר 1]]/טבלה14[[#This Row],[מספר סטודנטים בתואר 1]],"")</f>
        <v/>
      </c>
      <c r="Q40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40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407" s="13">
        <f>SUMIFS(T:T,D:D,"2007/08",B:B,B407)-טבלה14[[#This Row],[דירוג]]</f>
        <v>-42</v>
      </c>
      <c r="T407" s="9">
        <v>199</v>
      </c>
    </row>
    <row r="408" spans="2:20" s="6" customFormat="1" ht="13.8" hidden="1" x14ac:dyDescent="0.3">
      <c r="B408" s="7" t="s">
        <v>173</v>
      </c>
      <c r="C408" s="8" t="s">
        <v>69</v>
      </c>
      <c r="D408" s="10" t="s">
        <v>31</v>
      </c>
      <c r="E408" s="10"/>
      <c r="F408" s="10"/>
      <c r="G408" s="10">
        <v>40</v>
      </c>
      <c r="H408" s="10">
        <v>6</v>
      </c>
      <c r="I408" s="10">
        <v>11</v>
      </c>
      <c r="J408" s="10">
        <v>6</v>
      </c>
      <c r="K408" s="9"/>
      <c r="L408" s="9"/>
      <c r="M408" s="9" t="str">
        <f>IF(טבלה14[[#This Row],[מספר סטודנטים בתואר 1]]&gt;500,"yes","no")</f>
        <v>no</v>
      </c>
      <c r="N408" s="12">
        <f>טבלה14[[#This Row],[מספר סטודנטים בתואר 1]]/SUBTOTAL(109,טבלה14[מספר סטודנטים בתואר 1])</f>
        <v>0</v>
      </c>
      <c r="O408" s="11" t="str">
        <f>IFERROR(((טבלה14[[#This Row],[מספר סטודנטים בתואר 1]]-טבלה14[[#This Row],[נשים תואר 1]])/טבלה14[[#This Row],[מספר סטודנטים בתואר 1]]),"")</f>
        <v/>
      </c>
      <c r="P408" s="11" t="str">
        <f>IFERROR(טבלה14[[#This Row],[נשים תואר 1]]/טבלה14[[#This Row],[מספר סטודנטים בתואר 1]],"")</f>
        <v/>
      </c>
      <c r="Q40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40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408" s="13">
        <f>SUMIFS(T:T,D:D,"2007/08",B:B,B408)-טבלה14[[#This Row],[דירוג]]</f>
        <v>-200</v>
      </c>
      <c r="T408" s="9">
        <v>200</v>
      </c>
    </row>
    <row r="409" spans="2:20" s="6" customFormat="1" ht="13.8" hidden="1" x14ac:dyDescent="0.3">
      <c r="B409" s="7" t="s">
        <v>252</v>
      </c>
      <c r="C409" s="8" t="s">
        <v>48</v>
      </c>
      <c r="D409" s="9" t="s">
        <v>31</v>
      </c>
      <c r="E409" s="10"/>
      <c r="F409" s="10"/>
      <c r="G409" s="10">
        <v>10</v>
      </c>
      <c r="H409" s="10">
        <v>7</v>
      </c>
      <c r="I409" s="10"/>
      <c r="J409" s="10" t="s">
        <v>21</v>
      </c>
      <c r="K409" s="9"/>
      <c r="L409" s="9"/>
      <c r="M409" s="9" t="str">
        <f>IF(טבלה14[[#This Row],[מספר סטודנטים בתואר 1]]&gt;500,"yes","no")</f>
        <v>no</v>
      </c>
      <c r="N409" s="12">
        <f>טבלה14[[#This Row],[מספר סטודנטים בתואר 1]]/SUBTOTAL(109,טבלה14[מספר סטודנטים בתואר 1])</f>
        <v>0</v>
      </c>
      <c r="O409" s="11" t="str">
        <f>IFERROR(((טבלה14[[#This Row],[מספר סטודנטים בתואר 1]]-טבלה14[[#This Row],[נשים תואר 1]])/טבלה14[[#This Row],[מספר סטודנטים בתואר 1]]),"")</f>
        <v/>
      </c>
      <c r="P409" s="11" t="str">
        <f>IFERROR(טבלה14[[#This Row],[נשים תואר 1]]/טבלה14[[#This Row],[מספר סטודנטים בתואר 1]],"")</f>
        <v/>
      </c>
      <c r="Q40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40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409" s="13">
        <f>SUMIFS(T:T,D:D,"2007/08",B:B,B409)-טבלה14[[#This Row],[דירוג]]</f>
        <v>-141</v>
      </c>
      <c r="T409" s="9">
        <v>141</v>
      </c>
    </row>
    <row r="410" spans="2:20" s="6" customFormat="1" ht="13.8" hidden="1" x14ac:dyDescent="0.3">
      <c r="B410" s="7" t="s">
        <v>174</v>
      </c>
      <c r="C410" s="8" t="s">
        <v>39</v>
      </c>
      <c r="D410" s="10" t="s">
        <v>31</v>
      </c>
      <c r="E410" s="10"/>
      <c r="F410" s="10"/>
      <c r="G410" s="10">
        <v>29</v>
      </c>
      <c r="H410" s="10">
        <v>25</v>
      </c>
      <c r="I410" s="10"/>
      <c r="J410" s="10" t="s">
        <v>21</v>
      </c>
      <c r="K410" s="9"/>
      <c r="L410" s="9"/>
      <c r="M410" s="9" t="str">
        <f>IF(טבלה14[[#This Row],[מספר סטודנטים בתואר 1]]&gt;500,"yes","no")</f>
        <v>no</v>
      </c>
      <c r="N410" s="12">
        <f>טבלה14[[#This Row],[מספר סטודנטים בתואר 1]]/SUBTOTAL(109,טבלה14[מספר סטודנטים בתואר 1])</f>
        <v>0</v>
      </c>
      <c r="O410" s="11" t="str">
        <f>IFERROR(((טבלה14[[#This Row],[מספר סטודנטים בתואר 1]]-טבלה14[[#This Row],[נשים תואר 1]])/טבלה14[[#This Row],[מספר סטודנטים בתואר 1]]),"")</f>
        <v/>
      </c>
      <c r="P410" s="11" t="str">
        <f>IFERROR(טבלה14[[#This Row],[נשים תואר 1]]/טבלה14[[#This Row],[מספר סטודנטים בתואר 1]],"")</f>
        <v/>
      </c>
      <c r="Q41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41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410" s="13">
        <f>SUMIFS(T:T,D:D,"2007/08",B:B,B410)-טבלה14[[#This Row],[דירוג]]</f>
        <v>-209</v>
      </c>
      <c r="T410" s="9">
        <v>209</v>
      </c>
    </row>
    <row r="411" spans="2:20" s="6" customFormat="1" ht="13.8" hidden="1" x14ac:dyDescent="0.3">
      <c r="B411" s="7" t="s">
        <v>175</v>
      </c>
      <c r="C411" s="8" t="s">
        <v>48</v>
      </c>
      <c r="D411" s="9" t="s">
        <v>31</v>
      </c>
      <c r="E411" s="10"/>
      <c r="F411" s="10"/>
      <c r="G411" s="10">
        <v>33</v>
      </c>
      <c r="H411" s="10">
        <v>7</v>
      </c>
      <c r="I411" s="10">
        <v>5</v>
      </c>
      <c r="J411" s="10">
        <v>3</v>
      </c>
      <c r="K411" s="9"/>
      <c r="L411" s="9"/>
      <c r="M411" s="9" t="str">
        <f>IF(טבלה14[[#This Row],[מספר סטודנטים בתואר 1]]&gt;500,"yes","no")</f>
        <v>no</v>
      </c>
      <c r="N411" s="12">
        <f>טבלה14[[#This Row],[מספר סטודנטים בתואר 1]]/SUBTOTAL(109,טבלה14[מספר סטודנטים בתואר 1])</f>
        <v>0</v>
      </c>
      <c r="O411" s="11" t="str">
        <f>IFERROR(((טבלה14[[#This Row],[מספר סטודנטים בתואר 1]]-טבלה14[[#This Row],[נשים תואר 1]])/טבלה14[[#This Row],[מספר סטודנטים בתואר 1]]),"")</f>
        <v/>
      </c>
      <c r="P411" s="11" t="str">
        <f>IFERROR(טבלה14[[#This Row],[נשים תואר 1]]/טבלה14[[#This Row],[מספר סטודנטים בתואר 1]],"")</f>
        <v/>
      </c>
      <c r="Q41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41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411" s="13">
        <f>SUMIFS(T:T,D:D,"2007/08",B:B,B411)-טבלה14[[#This Row],[דירוג]]</f>
        <v>-16</v>
      </c>
      <c r="T411" s="9">
        <v>153</v>
      </c>
    </row>
    <row r="412" spans="2:20" s="6" customFormat="1" ht="13.8" hidden="1" x14ac:dyDescent="0.3">
      <c r="B412" s="7" t="s">
        <v>176</v>
      </c>
      <c r="C412" s="8" t="s">
        <v>48</v>
      </c>
      <c r="D412" s="10" t="s">
        <v>31</v>
      </c>
      <c r="E412" s="10"/>
      <c r="F412" s="10"/>
      <c r="G412" s="10">
        <v>140</v>
      </c>
      <c r="H412" s="10">
        <v>91</v>
      </c>
      <c r="I412" s="10">
        <v>300</v>
      </c>
      <c r="J412" s="10">
        <v>183</v>
      </c>
      <c r="K412" s="9"/>
      <c r="L412" s="9"/>
      <c r="M412" s="9" t="str">
        <f>IF(טבלה14[[#This Row],[מספר סטודנטים בתואר 1]]&gt;500,"yes","no")</f>
        <v>no</v>
      </c>
      <c r="N412" s="12">
        <f>טבלה14[[#This Row],[מספר סטודנטים בתואר 1]]/SUBTOTAL(109,טבלה14[מספר סטודנטים בתואר 1])</f>
        <v>0</v>
      </c>
      <c r="O412" s="11" t="str">
        <f>IFERROR(((טבלה14[[#This Row],[מספר סטודנטים בתואר 1]]-טבלה14[[#This Row],[נשים תואר 1]])/טבלה14[[#This Row],[מספר סטודנטים בתואר 1]]),"")</f>
        <v/>
      </c>
      <c r="P412" s="11" t="str">
        <f>IFERROR(טבלה14[[#This Row],[נשים תואר 1]]/טבלה14[[#This Row],[מספר סטודנטים בתואר 1]],"")</f>
        <v/>
      </c>
      <c r="Q41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41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412" s="13">
        <f>SUMIFS(T:T,D:D,"2007/08",B:B,B412)-טבלה14[[#This Row],[דירוג]]</f>
        <v>-16</v>
      </c>
      <c r="T412" s="9">
        <v>154</v>
      </c>
    </row>
    <row r="413" spans="2:20" s="6" customFormat="1" ht="13.8" hidden="1" x14ac:dyDescent="0.3">
      <c r="B413" s="7" t="s">
        <v>178</v>
      </c>
      <c r="C413" s="8" t="s">
        <v>69</v>
      </c>
      <c r="D413" s="9" t="s">
        <v>31</v>
      </c>
      <c r="E413" s="10"/>
      <c r="F413" s="10"/>
      <c r="G413" s="10">
        <v>626</v>
      </c>
      <c r="H413" s="10">
        <v>384</v>
      </c>
      <c r="I413" s="10">
        <v>36</v>
      </c>
      <c r="J413" s="10">
        <v>19</v>
      </c>
      <c r="K413" s="9"/>
      <c r="L413" s="9"/>
      <c r="M413" s="9" t="str">
        <f>IF(טבלה14[[#This Row],[מספר סטודנטים בתואר 1]]&gt;500,"yes","no")</f>
        <v>no</v>
      </c>
      <c r="N413" s="12">
        <f>טבלה14[[#This Row],[מספר סטודנטים בתואר 1]]/SUBTOTAL(109,טבלה14[מספר סטודנטים בתואר 1])</f>
        <v>0</v>
      </c>
      <c r="O413" s="11" t="str">
        <f>IFERROR(((טבלה14[[#This Row],[מספר סטודנטים בתואר 1]]-טבלה14[[#This Row],[נשים תואר 1]])/טבלה14[[#This Row],[מספר סטודנטים בתואר 1]]),"")</f>
        <v/>
      </c>
      <c r="P413" s="11" t="str">
        <f>IFERROR(טבלה14[[#This Row],[נשים תואר 1]]/טבלה14[[#This Row],[מספר סטודנטים בתואר 1]],"")</f>
        <v/>
      </c>
      <c r="Q41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41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413" s="13">
        <f>SUMIFS(T:T,D:D,"2007/08",B:B,B413)-טבלה14[[#This Row],[דירוג]]</f>
        <v>-40</v>
      </c>
      <c r="T413" s="9">
        <v>201</v>
      </c>
    </row>
    <row r="414" spans="2:20" s="6" customFormat="1" ht="13.8" hidden="1" x14ac:dyDescent="0.3">
      <c r="B414" s="7" t="s">
        <v>179</v>
      </c>
      <c r="C414" s="8" t="s">
        <v>48</v>
      </c>
      <c r="D414" s="10" t="s">
        <v>31</v>
      </c>
      <c r="E414" s="10"/>
      <c r="F414" s="10"/>
      <c r="G414" s="10">
        <v>29</v>
      </c>
      <c r="H414" s="10">
        <v>19</v>
      </c>
      <c r="I414" s="10">
        <v>48</v>
      </c>
      <c r="J414" s="10">
        <v>30</v>
      </c>
      <c r="K414" s="9"/>
      <c r="L414" s="9"/>
      <c r="M414" s="9" t="str">
        <f>IF(טבלה14[[#This Row],[מספר סטודנטים בתואר 1]]&gt;500,"yes","no")</f>
        <v>no</v>
      </c>
      <c r="N414" s="12">
        <f>טבלה14[[#This Row],[מספר סטודנטים בתואר 1]]/SUBTOTAL(109,טבלה14[מספר סטודנטים בתואר 1])</f>
        <v>0</v>
      </c>
      <c r="O414" s="11" t="str">
        <f>IFERROR(((טבלה14[[#This Row],[מספר סטודנטים בתואר 1]]-טבלה14[[#This Row],[נשים תואר 1]])/טבלה14[[#This Row],[מספר סטודנטים בתואר 1]]),"")</f>
        <v/>
      </c>
      <c r="P414" s="11" t="str">
        <f>IFERROR(טבלה14[[#This Row],[נשים תואר 1]]/טבלה14[[#This Row],[מספר סטודנטים בתואר 1]],"")</f>
        <v/>
      </c>
      <c r="Q41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41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414" s="13">
        <f>SUMIFS(T:T,D:D,"2007/08",B:B,B414)-טבלה14[[#This Row],[דירוג]]</f>
        <v>-16</v>
      </c>
      <c r="T414" s="9">
        <v>155</v>
      </c>
    </row>
    <row r="415" spans="2:20" s="6" customFormat="1" ht="13.8" hidden="1" x14ac:dyDescent="0.3">
      <c r="B415" s="7" t="s">
        <v>180</v>
      </c>
      <c r="C415" s="8" t="s">
        <v>69</v>
      </c>
      <c r="D415" s="9" t="s">
        <v>31</v>
      </c>
      <c r="E415" s="10"/>
      <c r="F415" s="10"/>
      <c r="G415" s="10">
        <v>7</v>
      </c>
      <c r="H415" s="10"/>
      <c r="I415" s="10">
        <v>4</v>
      </c>
      <c r="J415" s="10">
        <v>3</v>
      </c>
      <c r="K415" s="9"/>
      <c r="L415" s="9"/>
      <c r="M415" s="9" t="str">
        <f>IF(טבלה14[[#This Row],[מספר סטודנטים בתואר 1]]&gt;500,"yes","no")</f>
        <v>no</v>
      </c>
      <c r="N415" s="12">
        <f>טבלה14[[#This Row],[מספר סטודנטים בתואר 1]]/SUBTOTAL(109,טבלה14[מספר סטודנטים בתואר 1])</f>
        <v>0</v>
      </c>
      <c r="O415" s="11" t="str">
        <f>IFERROR(((טבלה14[[#This Row],[מספר סטודנטים בתואר 1]]-טבלה14[[#This Row],[נשים תואר 1]])/טבלה14[[#This Row],[מספר סטודנטים בתואר 1]]),"")</f>
        <v/>
      </c>
      <c r="P415" s="11" t="str">
        <f>IFERROR(טבלה14[[#This Row],[נשים תואר 1]]/טבלה14[[#This Row],[מספר סטודנטים בתואר 1]],"")</f>
        <v/>
      </c>
      <c r="Q41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41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415" s="13">
        <f>SUMIFS(T:T,D:D,"2007/08",B:B,B415)-טבלה14[[#This Row],[דירוג]]</f>
        <v>-202</v>
      </c>
      <c r="T415" s="9">
        <v>202</v>
      </c>
    </row>
    <row r="416" spans="2:20" s="6" customFormat="1" ht="13.8" hidden="1" x14ac:dyDescent="0.3">
      <c r="B416" s="7" t="s">
        <v>181</v>
      </c>
      <c r="C416" s="8" t="s">
        <v>34</v>
      </c>
      <c r="D416" s="10" t="s">
        <v>31</v>
      </c>
      <c r="E416" s="10"/>
      <c r="F416" s="10"/>
      <c r="G416" s="10">
        <v>47</v>
      </c>
      <c r="H416" s="10">
        <v>11</v>
      </c>
      <c r="I416" s="10"/>
      <c r="J416" s="10" t="s">
        <v>21</v>
      </c>
      <c r="K416" s="9"/>
      <c r="L416" s="9"/>
      <c r="M416" s="9" t="str">
        <f>IF(טבלה14[[#This Row],[מספר סטודנטים בתואר 1]]&gt;500,"yes","no")</f>
        <v>no</v>
      </c>
      <c r="N416" s="12">
        <f>טבלה14[[#This Row],[מספר סטודנטים בתואר 1]]/SUBTOTAL(109,טבלה14[מספר סטודנטים בתואר 1])</f>
        <v>0</v>
      </c>
      <c r="O416" s="11" t="str">
        <f>IFERROR(((טבלה14[[#This Row],[מספר סטודנטים בתואר 1]]-טבלה14[[#This Row],[נשים תואר 1]])/טבלה14[[#This Row],[מספר סטודנטים בתואר 1]]),"")</f>
        <v/>
      </c>
      <c r="P416" s="11" t="str">
        <f>IFERROR(טבלה14[[#This Row],[נשים תואר 1]]/טבלה14[[#This Row],[מספר סטודנטים בתואר 1]],"")</f>
        <v/>
      </c>
      <c r="Q41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41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416" s="13">
        <f>SUMIFS(T:T,D:D,"2007/08",B:B,B416)-טבלה14[[#This Row],[דירוג]]</f>
        <v>-175</v>
      </c>
      <c r="T416" s="9">
        <v>175</v>
      </c>
    </row>
    <row r="417" spans="2:20" s="6" customFormat="1" ht="13.8" hidden="1" x14ac:dyDescent="0.3">
      <c r="B417" s="7" t="s">
        <v>182</v>
      </c>
      <c r="C417" s="8" t="s">
        <v>69</v>
      </c>
      <c r="D417" s="9" t="s">
        <v>31</v>
      </c>
      <c r="E417" s="10"/>
      <c r="F417" s="10"/>
      <c r="G417" s="10">
        <v>59</v>
      </c>
      <c r="H417" s="10">
        <v>31</v>
      </c>
      <c r="I417" s="10">
        <v>39</v>
      </c>
      <c r="J417" s="10">
        <v>19</v>
      </c>
      <c r="K417" s="9"/>
      <c r="L417" s="9"/>
      <c r="M417" s="9" t="str">
        <f>IF(טבלה14[[#This Row],[מספר סטודנטים בתואר 1]]&gt;500,"yes","no")</f>
        <v>no</v>
      </c>
      <c r="N417" s="12">
        <f>טבלה14[[#This Row],[מספר סטודנטים בתואר 1]]/SUBTOTAL(109,טבלה14[מספר סטודנטים בתואר 1])</f>
        <v>0</v>
      </c>
      <c r="O417" s="11" t="str">
        <f>IFERROR(((טבלה14[[#This Row],[מספר סטודנטים בתואר 1]]-טבלה14[[#This Row],[נשים תואר 1]])/טבלה14[[#This Row],[מספר סטודנטים בתואר 1]]),"")</f>
        <v/>
      </c>
      <c r="P417" s="11" t="str">
        <f>IFERROR(טבלה14[[#This Row],[נשים תואר 1]]/טבלה14[[#This Row],[מספר סטודנטים בתואר 1]],"")</f>
        <v/>
      </c>
      <c r="Q41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41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417" s="13">
        <f>SUMIFS(T:T,D:D,"2007/08",B:B,B417)-טבלה14[[#This Row],[דירוג]]</f>
        <v>-40</v>
      </c>
      <c r="T417" s="9">
        <v>203</v>
      </c>
    </row>
    <row r="418" spans="2:20" s="6" customFormat="1" ht="13.8" hidden="1" x14ac:dyDescent="0.3">
      <c r="B418" s="7" t="s">
        <v>183</v>
      </c>
      <c r="C418" s="8" t="s">
        <v>69</v>
      </c>
      <c r="D418" s="10" t="s">
        <v>31</v>
      </c>
      <c r="E418" s="10"/>
      <c r="F418" s="10"/>
      <c r="G418" s="10">
        <v>30</v>
      </c>
      <c r="H418" s="10">
        <v>4</v>
      </c>
      <c r="I418" s="10"/>
      <c r="J418" s="10" t="s">
        <v>21</v>
      </c>
      <c r="K418" s="9"/>
      <c r="L418" s="9"/>
      <c r="M418" s="9" t="str">
        <f>IF(טבלה14[[#This Row],[מספר סטודנטים בתואר 1]]&gt;500,"yes","no")</f>
        <v>no</v>
      </c>
      <c r="N418" s="12">
        <f>טבלה14[[#This Row],[מספר סטודנטים בתואר 1]]/SUBTOTAL(109,טבלה14[מספר סטודנטים בתואר 1])</f>
        <v>0</v>
      </c>
      <c r="O418" s="11" t="str">
        <f>IFERROR(((טבלה14[[#This Row],[מספר סטודנטים בתואר 1]]-טבלה14[[#This Row],[נשים תואר 1]])/טבלה14[[#This Row],[מספר סטודנטים בתואר 1]]),"")</f>
        <v/>
      </c>
      <c r="P418" s="11" t="str">
        <f>IFERROR(טבלה14[[#This Row],[נשים תואר 1]]/טבלה14[[#This Row],[מספר סטודנטים בתואר 1]],"")</f>
        <v/>
      </c>
      <c r="Q41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41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418" s="13">
        <f>SUMIFS(T:T,D:D,"2007/08",B:B,B418)-טבלה14[[#This Row],[דירוג]]</f>
        <v>-204</v>
      </c>
      <c r="T418" s="9">
        <v>204</v>
      </c>
    </row>
    <row r="419" spans="2:20" s="6" customFormat="1" ht="13.8" hidden="1" x14ac:dyDescent="0.3">
      <c r="B419" s="7" t="s">
        <v>184</v>
      </c>
      <c r="C419" s="8" t="s">
        <v>45</v>
      </c>
      <c r="D419" s="9" t="s">
        <v>31</v>
      </c>
      <c r="E419" s="10"/>
      <c r="F419" s="10"/>
      <c r="G419" s="10">
        <v>23</v>
      </c>
      <c r="H419" s="10">
        <v>12</v>
      </c>
      <c r="I419" s="10">
        <v>23</v>
      </c>
      <c r="J419" s="10">
        <v>10</v>
      </c>
      <c r="K419" s="9"/>
      <c r="L419" s="9"/>
      <c r="M419" s="9" t="str">
        <f>IF(טבלה14[[#This Row],[מספר סטודנטים בתואר 1]]&gt;500,"yes","no")</f>
        <v>no</v>
      </c>
      <c r="N419" s="12">
        <f>טבלה14[[#This Row],[מספר סטודנטים בתואר 1]]/SUBTOTAL(109,טבלה14[מספר סטודנטים בתואר 1])</f>
        <v>0</v>
      </c>
      <c r="O419" s="11" t="str">
        <f>IFERROR(((טבלה14[[#This Row],[מספר סטודנטים בתואר 1]]-טבלה14[[#This Row],[נשים תואר 1]])/טבלה14[[#This Row],[מספר סטודנטים בתואר 1]]),"")</f>
        <v/>
      </c>
      <c r="P419" s="11" t="str">
        <f>IFERROR(טבלה14[[#This Row],[נשים תואר 1]]/טבלה14[[#This Row],[מספר סטודנטים בתואר 1]],"")</f>
        <v/>
      </c>
      <c r="Q41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41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419" s="13">
        <f>SUMIFS(T:T,D:D,"2007/08",B:B,B419)-טבלה14[[#This Row],[דירוג]]</f>
        <v>-21</v>
      </c>
      <c r="T419" s="9">
        <v>163</v>
      </c>
    </row>
    <row r="420" spans="2:20" s="6" customFormat="1" ht="13.8" hidden="1" x14ac:dyDescent="0.3">
      <c r="B420" s="7" t="s">
        <v>185</v>
      </c>
      <c r="C420" s="8" t="s">
        <v>34</v>
      </c>
      <c r="D420" s="10" t="s">
        <v>31</v>
      </c>
      <c r="E420" s="10"/>
      <c r="F420" s="10"/>
      <c r="G420" s="10">
        <v>23</v>
      </c>
      <c r="H420" s="10">
        <v>11</v>
      </c>
      <c r="I420" s="10">
        <v>6</v>
      </c>
      <c r="J420" s="10">
        <v>4</v>
      </c>
      <c r="K420" s="9"/>
      <c r="L420" s="9"/>
      <c r="M420" s="9" t="str">
        <f>IF(טבלה14[[#This Row],[מספר סטודנטים בתואר 1]]&gt;500,"yes","no")</f>
        <v>no</v>
      </c>
      <c r="N420" s="12">
        <f>טבלה14[[#This Row],[מספר סטודנטים בתואר 1]]/SUBTOTAL(109,טבלה14[מספר סטודנטים בתואר 1])</f>
        <v>0</v>
      </c>
      <c r="O420" s="11" t="str">
        <f>IFERROR(((טבלה14[[#This Row],[מספר סטודנטים בתואר 1]]-טבלה14[[#This Row],[נשים תואר 1]])/טבלה14[[#This Row],[מספר סטודנטים בתואר 1]]),"")</f>
        <v/>
      </c>
      <c r="P420" s="11" t="str">
        <f>IFERROR(טבלה14[[#This Row],[נשים תואר 1]]/טבלה14[[#This Row],[מספר סטודנטים בתואר 1]],"")</f>
        <v/>
      </c>
      <c r="Q42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42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420" s="13">
        <f>SUMIFS(T:T,D:D,"2007/08",B:B,B420)-טבלה14[[#This Row],[דירוג]]</f>
        <v>-29</v>
      </c>
      <c r="T420" s="9">
        <v>176</v>
      </c>
    </row>
    <row r="421" spans="2:20" s="6" customFormat="1" ht="13.8" hidden="1" x14ac:dyDescent="0.3">
      <c r="B421" s="7" t="s">
        <v>186</v>
      </c>
      <c r="C421" s="8" t="s">
        <v>39</v>
      </c>
      <c r="D421" s="9" t="s">
        <v>31</v>
      </c>
      <c r="E421" s="10"/>
      <c r="F421" s="10"/>
      <c r="G421" s="10">
        <v>20</v>
      </c>
      <c r="H421" s="10">
        <v>12</v>
      </c>
      <c r="I421" s="10">
        <v>7</v>
      </c>
      <c r="J421" s="10">
        <v>5</v>
      </c>
      <c r="K421" s="9"/>
      <c r="L421" s="9"/>
      <c r="M421" s="9" t="str">
        <f>IF(טבלה14[[#This Row],[מספר סטודנטים בתואר 1]]&gt;500,"yes","no")</f>
        <v>no</v>
      </c>
      <c r="N421" s="12">
        <f>טבלה14[[#This Row],[מספר סטודנטים בתואר 1]]/SUBTOTAL(109,טבלה14[מספר סטודנטים בתואר 1])</f>
        <v>0</v>
      </c>
      <c r="O421" s="11" t="str">
        <f>IFERROR(((טבלה14[[#This Row],[מספר סטודנטים בתואר 1]]-טבלה14[[#This Row],[נשים תואר 1]])/טבלה14[[#This Row],[מספר סטודנטים בתואר 1]]),"")</f>
        <v/>
      </c>
      <c r="P421" s="11" t="str">
        <f>IFERROR(טבלה14[[#This Row],[נשים תואר 1]]/טבלה14[[#This Row],[מספר סטודנטים בתואר 1]],"")</f>
        <v/>
      </c>
      <c r="Q42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42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421" s="13">
        <f>SUMIFS(T:T,D:D,"2007/08",B:B,B421)-טבלה14[[#This Row],[דירוג]]</f>
        <v>-210</v>
      </c>
      <c r="T421" s="9">
        <v>210</v>
      </c>
    </row>
    <row r="422" spans="2:20" s="6" customFormat="1" ht="13.8" hidden="1" x14ac:dyDescent="0.3">
      <c r="B422" s="7" t="s">
        <v>187</v>
      </c>
      <c r="C422" s="8" t="s">
        <v>48</v>
      </c>
      <c r="D422" s="10" t="s">
        <v>31</v>
      </c>
      <c r="E422" s="10"/>
      <c r="F422" s="10"/>
      <c r="G422" s="10">
        <v>20</v>
      </c>
      <c r="H422" s="10">
        <v>11</v>
      </c>
      <c r="I422" s="10">
        <v>18</v>
      </c>
      <c r="J422" s="10">
        <v>9</v>
      </c>
      <c r="K422" s="9"/>
      <c r="L422" s="9"/>
      <c r="M422" s="9" t="str">
        <f>IF(טבלה14[[#This Row],[מספר סטודנטים בתואר 1]]&gt;500,"yes","no")</f>
        <v>no</v>
      </c>
      <c r="N422" s="12">
        <f>טבלה14[[#This Row],[מספר סטודנטים בתואר 1]]/SUBTOTAL(109,טבלה14[מספר סטודנטים בתואר 1])</f>
        <v>0</v>
      </c>
      <c r="O422" s="11" t="str">
        <f>IFERROR(((טבלה14[[#This Row],[מספר סטודנטים בתואר 1]]-טבלה14[[#This Row],[נשים תואר 1]])/טבלה14[[#This Row],[מספר סטודנטים בתואר 1]]),"")</f>
        <v/>
      </c>
      <c r="P422" s="11" t="str">
        <f>IFERROR(טבלה14[[#This Row],[נשים תואר 1]]/טבלה14[[#This Row],[מספר סטודנטים בתואר 1]],"")</f>
        <v/>
      </c>
      <c r="Q42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42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422" s="13">
        <f>SUMIFS(T:T,D:D,"2007/08",B:B,B422)-טבלה14[[#This Row],[דירוג]]</f>
        <v>-16</v>
      </c>
      <c r="T422" s="9">
        <v>156</v>
      </c>
    </row>
    <row r="423" spans="2:20" s="6" customFormat="1" ht="13.8" hidden="1" x14ac:dyDescent="0.3">
      <c r="B423" s="7" t="s">
        <v>188</v>
      </c>
      <c r="C423" s="8" t="s">
        <v>45</v>
      </c>
      <c r="D423" s="9" t="s">
        <v>31</v>
      </c>
      <c r="E423" s="10"/>
      <c r="F423" s="10"/>
      <c r="G423" s="10">
        <v>45</v>
      </c>
      <c r="H423" s="10">
        <v>8</v>
      </c>
      <c r="I423" s="10">
        <v>42</v>
      </c>
      <c r="J423" s="10">
        <v>6</v>
      </c>
      <c r="K423" s="9"/>
      <c r="L423" s="9"/>
      <c r="M423" s="9" t="str">
        <f>IF(טבלה14[[#This Row],[מספר סטודנטים בתואר 1]]&gt;500,"yes","no")</f>
        <v>no</v>
      </c>
      <c r="N423" s="12">
        <f>טבלה14[[#This Row],[מספר סטודנטים בתואר 1]]/SUBTOTAL(109,טבלה14[מספר סטודנטים בתואר 1])</f>
        <v>0</v>
      </c>
      <c r="O423" s="11" t="str">
        <f>IFERROR(((טבלה14[[#This Row],[מספר סטודנטים בתואר 1]]-טבלה14[[#This Row],[נשים תואר 1]])/טבלה14[[#This Row],[מספר סטודנטים בתואר 1]]),"")</f>
        <v/>
      </c>
      <c r="P423" s="11" t="str">
        <f>IFERROR(טבלה14[[#This Row],[נשים תואר 1]]/טבלה14[[#This Row],[מספר סטודנטים בתואר 1]],"")</f>
        <v/>
      </c>
      <c r="Q42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42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423" s="13">
        <f>SUMIFS(T:T,D:D,"2007/08",B:B,B423)-טבלה14[[#This Row],[דירוג]]</f>
        <v>-21</v>
      </c>
      <c r="T423" s="9">
        <v>164</v>
      </c>
    </row>
    <row r="424" spans="2:20" s="6" customFormat="1" ht="13.8" hidden="1" x14ac:dyDescent="0.3">
      <c r="B424" s="7" t="s">
        <v>189</v>
      </c>
      <c r="C424" s="8" t="s">
        <v>25</v>
      </c>
      <c r="D424" s="10" t="s">
        <v>31</v>
      </c>
      <c r="E424" s="10"/>
      <c r="F424" s="10"/>
      <c r="G424" s="10">
        <v>103</v>
      </c>
      <c r="H424" s="10">
        <v>45</v>
      </c>
      <c r="I424" s="10">
        <v>31</v>
      </c>
      <c r="J424" s="10">
        <v>16</v>
      </c>
      <c r="K424" s="9"/>
      <c r="L424" s="9"/>
      <c r="M424" s="9" t="str">
        <f>IF(טבלה14[[#This Row],[מספר סטודנטים בתואר 1]]&gt;500,"yes","no")</f>
        <v>no</v>
      </c>
      <c r="N424" s="12">
        <f>טבלה14[[#This Row],[מספר סטודנטים בתואר 1]]/SUBTOTAL(109,טבלה14[מספר סטודנטים בתואר 1])</f>
        <v>0</v>
      </c>
      <c r="O424" s="11" t="str">
        <f>IFERROR(((טבלה14[[#This Row],[מספר סטודנטים בתואר 1]]-טבלה14[[#This Row],[נשים תואר 1]])/טבלה14[[#This Row],[מספר סטודנטים בתואר 1]]),"")</f>
        <v/>
      </c>
      <c r="P424" s="11" t="str">
        <f>IFERROR(טבלה14[[#This Row],[נשים תואר 1]]/טבלה14[[#This Row],[מספר סטודנטים בתואר 1]],"")</f>
        <v/>
      </c>
      <c r="Q42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42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424" s="13">
        <f>SUMIFS(T:T,D:D,"2007/08",B:B,B424)-טבלה14[[#This Row],[דירוג]]</f>
        <v>-192</v>
      </c>
      <c r="T424" s="9">
        <v>192</v>
      </c>
    </row>
    <row r="425" spans="2:20" s="6" customFormat="1" ht="13.8" hidden="1" x14ac:dyDescent="0.3">
      <c r="B425" s="7" t="s">
        <v>190</v>
      </c>
      <c r="C425" s="8" t="s">
        <v>16</v>
      </c>
      <c r="D425" s="9" t="s">
        <v>31</v>
      </c>
      <c r="E425" s="10"/>
      <c r="F425" s="10"/>
      <c r="G425" s="10">
        <v>58</v>
      </c>
      <c r="H425" s="10">
        <v>48</v>
      </c>
      <c r="I425" s="10"/>
      <c r="J425" s="10" t="s">
        <v>21</v>
      </c>
      <c r="K425" s="9"/>
      <c r="L425" s="9"/>
      <c r="M425" s="9" t="str">
        <f>IF(טבלה14[[#This Row],[מספר סטודנטים בתואר 1]]&gt;500,"yes","no")</f>
        <v>no</v>
      </c>
      <c r="N425" s="12">
        <f>טבלה14[[#This Row],[מספר סטודנטים בתואר 1]]/SUBTOTAL(109,טבלה14[מספר סטודנטים בתואר 1])</f>
        <v>0</v>
      </c>
      <c r="O425" s="11" t="str">
        <f>IFERROR(((טבלה14[[#This Row],[מספר סטודנטים בתואר 1]]-טבלה14[[#This Row],[נשים תואר 1]])/טבלה14[[#This Row],[מספר סטודנטים בתואר 1]]),"")</f>
        <v/>
      </c>
      <c r="P425" s="11" t="str">
        <f>IFERROR(טבלה14[[#This Row],[נשים תואר 1]]/טבלה14[[#This Row],[מספר סטודנטים בתואר 1]],"")</f>
        <v/>
      </c>
      <c r="Q42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42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425" s="13">
        <f>SUMIFS(T:T,D:D,"2007/08",B:B,B425)-טבלה14[[#This Row],[דירוג]]</f>
        <v>-188</v>
      </c>
      <c r="T425" s="9">
        <v>188</v>
      </c>
    </row>
    <row r="426" spans="2:20" s="6" customFormat="1" ht="13.8" hidden="1" x14ac:dyDescent="0.3">
      <c r="B426" s="7" t="s">
        <v>191</v>
      </c>
      <c r="C426" s="8" t="s">
        <v>52</v>
      </c>
      <c r="D426" s="10" t="s">
        <v>31</v>
      </c>
      <c r="E426" s="10"/>
      <c r="F426" s="10"/>
      <c r="G426" s="10">
        <v>120</v>
      </c>
      <c r="H426" s="10">
        <v>94</v>
      </c>
      <c r="I426" s="10"/>
      <c r="J426" s="10" t="s">
        <v>21</v>
      </c>
      <c r="K426" s="9"/>
      <c r="L426" s="9"/>
      <c r="M426" s="9" t="str">
        <f>IF(טבלה14[[#This Row],[מספר סטודנטים בתואר 1]]&gt;500,"yes","no")</f>
        <v>no</v>
      </c>
      <c r="N426" s="12">
        <f>טבלה14[[#This Row],[מספר סטודנטים בתואר 1]]/SUBTOTAL(109,טבלה14[מספר סטודנטים בתואר 1])</f>
        <v>0</v>
      </c>
      <c r="O426" s="11" t="str">
        <f>IFERROR(((טבלה14[[#This Row],[מספר סטודנטים בתואר 1]]-טבלה14[[#This Row],[נשים תואר 1]])/טבלה14[[#This Row],[מספר סטודנטים בתואר 1]]),"")</f>
        <v/>
      </c>
      <c r="P426" s="11" t="str">
        <f>IFERROR(טבלה14[[#This Row],[נשים תואר 1]]/טבלה14[[#This Row],[מספר סטודנטים בתואר 1]],"")</f>
        <v/>
      </c>
      <c r="Q42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42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426" s="13">
        <f>SUMIFS(T:T,D:D,"2007/08",B:B,B426)-טבלה14[[#This Row],[דירוג]]</f>
        <v>-30</v>
      </c>
      <c r="T426" s="9">
        <v>180</v>
      </c>
    </row>
    <row r="427" spans="2:20" s="6" customFormat="1" ht="13.8" hidden="1" x14ac:dyDescent="0.3">
      <c r="B427" s="7" t="s">
        <v>192</v>
      </c>
      <c r="C427" s="8" t="s">
        <v>48</v>
      </c>
      <c r="D427" s="9" t="s">
        <v>31</v>
      </c>
      <c r="E427" s="10"/>
      <c r="F427" s="10"/>
      <c r="G427" s="10">
        <v>264</v>
      </c>
      <c r="H427" s="10">
        <v>174</v>
      </c>
      <c r="I427" s="10"/>
      <c r="J427" s="10" t="s">
        <v>21</v>
      </c>
      <c r="K427" s="9"/>
      <c r="L427" s="9"/>
      <c r="M427" s="9" t="str">
        <f>IF(טבלה14[[#This Row],[מספר סטודנטים בתואר 1]]&gt;500,"yes","no")</f>
        <v>no</v>
      </c>
      <c r="N427" s="12">
        <f>טבלה14[[#This Row],[מספר סטודנטים בתואר 1]]/SUBTOTAL(109,טבלה14[מספר סטודנטים בתואר 1])</f>
        <v>0</v>
      </c>
      <c r="O427" s="11" t="str">
        <f>IFERROR(((טבלה14[[#This Row],[מספר סטודנטים בתואר 1]]-טבלה14[[#This Row],[נשים תואר 1]])/טבלה14[[#This Row],[מספר סטודנטים בתואר 1]]),"")</f>
        <v/>
      </c>
      <c r="P427" s="11" t="str">
        <f>IFERROR(טבלה14[[#This Row],[נשים תואר 1]]/טבלה14[[#This Row],[מספר סטודנטים בתואר 1]],"")</f>
        <v/>
      </c>
      <c r="Q42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42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427" s="13">
        <f>SUMIFS(T:T,D:D,"2007/08",B:B,B427)-טבלה14[[#This Row],[דירוג]]</f>
        <v>-16</v>
      </c>
      <c r="T427" s="9">
        <v>157</v>
      </c>
    </row>
    <row r="428" spans="2:20" s="6" customFormat="1" ht="13.8" hidden="1" x14ac:dyDescent="0.3">
      <c r="B428" s="7" t="s">
        <v>193</v>
      </c>
      <c r="C428" s="8" t="s">
        <v>69</v>
      </c>
      <c r="D428" s="10" t="s">
        <v>31</v>
      </c>
      <c r="E428" s="10"/>
      <c r="F428" s="10"/>
      <c r="G428" s="10">
        <v>114</v>
      </c>
      <c r="H428" s="10">
        <v>37</v>
      </c>
      <c r="I428" s="10"/>
      <c r="J428" s="10" t="s">
        <v>21</v>
      </c>
      <c r="K428" s="9"/>
      <c r="L428" s="9"/>
      <c r="M428" s="9" t="str">
        <f>IF(טבלה14[[#This Row],[מספר סטודנטים בתואר 1]]&gt;500,"yes","no")</f>
        <v>no</v>
      </c>
      <c r="N428" s="12">
        <f>טבלה14[[#This Row],[מספר סטודנטים בתואר 1]]/SUBTOTAL(109,טבלה14[מספר סטודנטים בתואר 1])</f>
        <v>0</v>
      </c>
      <c r="O428" s="11" t="str">
        <f>IFERROR(((טבלה14[[#This Row],[מספר סטודנטים בתואר 1]]-טבלה14[[#This Row],[נשים תואר 1]])/טבלה14[[#This Row],[מספר סטודנטים בתואר 1]]),"")</f>
        <v/>
      </c>
      <c r="P428" s="11" t="str">
        <f>IFERROR(טבלה14[[#This Row],[נשים תואר 1]]/טבלה14[[#This Row],[מספר סטודנטים בתואר 1]],"")</f>
        <v/>
      </c>
      <c r="Q42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42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428" s="13">
        <f>SUMIFS(T:T,D:D,"2007/08",B:B,B428)-טבלה14[[#This Row],[דירוג]]</f>
        <v>-205</v>
      </c>
      <c r="T428" s="9">
        <v>205</v>
      </c>
    </row>
    <row r="429" spans="2:20" s="6" customFormat="1" ht="13.8" hidden="1" x14ac:dyDescent="0.3">
      <c r="B429" s="7" t="s">
        <v>194</v>
      </c>
      <c r="C429" s="8" t="s">
        <v>39</v>
      </c>
      <c r="D429" s="9" t="s">
        <v>31</v>
      </c>
      <c r="E429" s="10"/>
      <c r="F429" s="10"/>
      <c r="G429" s="10">
        <v>29</v>
      </c>
      <c r="H429" s="10">
        <v>26</v>
      </c>
      <c r="I429" s="10"/>
      <c r="J429" s="10" t="s">
        <v>21</v>
      </c>
      <c r="K429" s="9"/>
      <c r="L429" s="9"/>
      <c r="M429" s="9" t="str">
        <f>IF(טבלה14[[#This Row],[מספר סטודנטים בתואר 1]]&gt;500,"yes","no")</f>
        <v>no</v>
      </c>
      <c r="N429" s="12">
        <f>טבלה14[[#This Row],[מספר סטודנטים בתואר 1]]/SUBTOTAL(109,טבלה14[מספר סטודנטים בתואר 1])</f>
        <v>0</v>
      </c>
      <c r="O429" s="11" t="str">
        <f>IFERROR(((טבלה14[[#This Row],[מספר סטודנטים בתואר 1]]-טבלה14[[#This Row],[נשים תואר 1]])/טבלה14[[#This Row],[מספר סטודנטים בתואר 1]]),"")</f>
        <v/>
      </c>
      <c r="P429" s="11" t="str">
        <f>IFERROR(טבלה14[[#This Row],[נשים תואר 1]]/טבלה14[[#This Row],[מספר סטודנטים בתואר 1]],"")</f>
        <v/>
      </c>
      <c r="Q42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42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429" s="13">
        <f>SUMIFS(T:T,D:D,"2007/08",B:B,B429)-טבלה14[[#This Row],[דירוג]]</f>
        <v>-211</v>
      </c>
      <c r="T429" s="9">
        <v>211</v>
      </c>
    </row>
    <row r="430" spans="2:20" s="6" customFormat="1" ht="13.8" hidden="1" x14ac:dyDescent="0.3">
      <c r="B430" s="7" t="s">
        <v>195</v>
      </c>
      <c r="C430" s="8" t="s">
        <v>25</v>
      </c>
      <c r="D430" s="10" t="s">
        <v>31</v>
      </c>
      <c r="E430" s="10"/>
      <c r="F430" s="10"/>
      <c r="G430" s="10">
        <v>55</v>
      </c>
      <c r="H430" s="10">
        <v>24</v>
      </c>
      <c r="I430" s="10">
        <v>28</v>
      </c>
      <c r="J430" s="10">
        <v>13</v>
      </c>
      <c r="K430" s="9"/>
      <c r="L430" s="9"/>
      <c r="M430" s="9" t="str">
        <f>IF(טבלה14[[#This Row],[מספר סטודנטים בתואר 1]]&gt;500,"yes","no")</f>
        <v>no</v>
      </c>
      <c r="N430" s="12">
        <f>טבלה14[[#This Row],[מספר סטודנטים בתואר 1]]/SUBTOTAL(109,טבלה14[מספר סטודנטים בתואר 1])</f>
        <v>0</v>
      </c>
      <c r="O430" s="11" t="str">
        <f>IFERROR(((טבלה14[[#This Row],[מספר סטודנטים בתואר 1]]-טבלה14[[#This Row],[נשים תואר 1]])/טבלה14[[#This Row],[מספר סטודנטים בתואר 1]]),"")</f>
        <v/>
      </c>
      <c r="P430" s="11" t="str">
        <f>IFERROR(טבלה14[[#This Row],[נשים תואר 1]]/טבלה14[[#This Row],[מספר סטודנטים בתואר 1]],"")</f>
        <v/>
      </c>
      <c r="Q43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43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430" s="13">
        <f>SUMIFS(T:T,D:D,"2007/08",B:B,B430)-טבלה14[[#This Row],[דירוג]]</f>
        <v>-193</v>
      </c>
      <c r="T430" s="9">
        <v>193</v>
      </c>
    </row>
    <row r="431" spans="2:20" s="6" customFormat="1" ht="13.8" hidden="1" x14ac:dyDescent="0.3">
      <c r="B431" s="7" t="s">
        <v>196</v>
      </c>
      <c r="C431" s="8" t="s">
        <v>39</v>
      </c>
      <c r="D431" s="9" t="s">
        <v>31</v>
      </c>
      <c r="E431" s="10"/>
      <c r="F431" s="10"/>
      <c r="G431" s="10">
        <v>34</v>
      </c>
      <c r="H431" s="10">
        <v>28</v>
      </c>
      <c r="I431" s="10">
        <v>14</v>
      </c>
      <c r="J431" s="10">
        <v>12</v>
      </c>
      <c r="K431" s="9"/>
      <c r="L431" s="9"/>
      <c r="M431" s="9" t="str">
        <f>IF(טבלה14[[#This Row],[מספר סטודנטים בתואר 1]]&gt;500,"yes","no")</f>
        <v>no</v>
      </c>
      <c r="N431" s="12">
        <f>טבלה14[[#This Row],[מספר סטודנטים בתואר 1]]/SUBTOTAL(109,טבלה14[מספר סטודנטים בתואר 1])</f>
        <v>0</v>
      </c>
      <c r="O431" s="11" t="str">
        <f>IFERROR(((טבלה14[[#This Row],[מספר סטודנטים בתואר 1]]-טבלה14[[#This Row],[נשים תואר 1]])/טבלה14[[#This Row],[מספר סטודנטים בתואר 1]]),"")</f>
        <v/>
      </c>
      <c r="P431" s="11" t="str">
        <f>IFERROR(טבלה14[[#This Row],[נשים תואר 1]]/טבלה14[[#This Row],[מספר סטודנטים בתואר 1]],"")</f>
        <v/>
      </c>
      <c r="Q43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43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431" s="13">
        <f>SUMIFS(T:T,D:D,"2007/08",B:B,B431)-טבלה14[[#This Row],[דירוג]]</f>
        <v>-212</v>
      </c>
      <c r="T431" s="9">
        <v>212</v>
      </c>
    </row>
    <row r="432" spans="2:20" s="6" customFormat="1" ht="13.8" hidden="1" x14ac:dyDescent="0.3">
      <c r="B432" s="7" t="s">
        <v>44</v>
      </c>
      <c r="C432" s="8" t="s">
        <v>45</v>
      </c>
      <c r="D432" s="10" t="s">
        <v>199</v>
      </c>
      <c r="E432" s="10">
        <v>1033</v>
      </c>
      <c r="F432" s="10">
        <v>681</v>
      </c>
      <c r="G432" s="10">
        <v>500</v>
      </c>
      <c r="H432" s="10">
        <v>271</v>
      </c>
      <c r="I432" s="10">
        <v>629</v>
      </c>
      <c r="J432" s="10">
        <v>343</v>
      </c>
      <c r="K432" s="9"/>
      <c r="L432" s="9" t="s">
        <v>18</v>
      </c>
      <c r="M432" s="9" t="str">
        <f>IF(טבלה14[[#This Row],[מספר סטודנטים בתואר 1]]&gt;500,"yes","no")</f>
        <v>yes</v>
      </c>
      <c r="N432" s="12">
        <f>טבלה14[[#This Row],[מספר סטודנטים בתואר 1]]/SUBTOTAL(109,טבלה14[מספר סטודנטים בתואר 1])</f>
        <v>1.5026110230264593E-2</v>
      </c>
      <c r="O432" s="11">
        <f>IFERROR(((טבלה14[[#This Row],[מספר סטודנטים בתואר 1]]-טבלה14[[#This Row],[נשים תואר 1]])/טבלה14[[#This Row],[מספר סטודנטים בתואר 1]]),"")</f>
        <v>0.34075508228460794</v>
      </c>
      <c r="P432" s="11">
        <f>IFERROR(טבלה14[[#This Row],[נשים תואר 1]]/טבלה14[[#This Row],[מספר סטודנטים בתואר 1]],"")</f>
        <v>0.65924491771539206</v>
      </c>
      <c r="Q43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3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32" s="13">
        <f>SUMIFS(T:T,D:D,"2007/08",B:B,B432)-טבלה14[[#This Row],[דירוג]]</f>
        <v>-3</v>
      </c>
      <c r="T432" s="9">
        <v>26</v>
      </c>
    </row>
    <row r="433" spans="2:20" s="6" customFormat="1" ht="13.8" hidden="1" x14ac:dyDescent="0.3">
      <c r="B433" s="7" t="s">
        <v>75</v>
      </c>
      <c r="C433" s="8" t="s">
        <v>69</v>
      </c>
      <c r="D433" s="9" t="s">
        <v>17</v>
      </c>
      <c r="E433" s="10">
        <v>1284</v>
      </c>
      <c r="F433" s="10">
        <v>575</v>
      </c>
      <c r="G433" s="10"/>
      <c r="H433" s="10"/>
      <c r="I433" s="10"/>
      <c r="J433" s="10" t="s">
        <v>21</v>
      </c>
      <c r="K433" s="9"/>
      <c r="L433" s="9" t="s">
        <v>18</v>
      </c>
      <c r="M433" s="9" t="str">
        <f>IF(טבלה14[[#This Row],[מספר סטודנטים בתואר 1]]&gt;500,"yes","no")</f>
        <v>yes</v>
      </c>
      <c r="N433" s="12">
        <f>טבלה14[[#This Row],[מספר סטודנטים בתואר 1]]/SUBTOTAL(109,טבלה14[מספר סטודנטים בתואר 1])</f>
        <v>1.8677178640522495E-2</v>
      </c>
      <c r="O433" s="11">
        <f>IFERROR(((טבלה14[[#This Row],[מספר סטודנטים בתואר 1]]-טבלה14[[#This Row],[נשים תואר 1]])/טבלה14[[#This Row],[מספר סטודנטים בתואר 1]]),"")</f>
        <v>0.55218068535825549</v>
      </c>
      <c r="P433" s="11">
        <f>IFERROR(טבלה14[[#This Row],[נשים תואר 1]]/טבלה14[[#This Row],[מספר סטודנטים בתואר 1]],"")</f>
        <v>0.44781931464174457</v>
      </c>
      <c r="Q43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3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33" s="13">
        <f>SUMIFS(T:T,D:D,"2007/08",B:B,B433)-טבלה14[[#This Row],[דירוג]]</f>
        <v>-3</v>
      </c>
      <c r="T433" s="9">
        <v>21</v>
      </c>
    </row>
    <row r="434" spans="2:20" s="6" customFormat="1" ht="13.8" hidden="1" x14ac:dyDescent="0.3">
      <c r="B434" s="7" t="s">
        <v>75</v>
      </c>
      <c r="C434" s="8" t="s">
        <v>69</v>
      </c>
      <c r="D434" s="10" t="s">
        <v>22</v>
      </c>
      <c r="E434" s="10">
        <v>1342</v>
      </c>
      <c r="F434" s="10">
        <v>575</v>
      </c>
      <c r="G434" s="10"/>
      <c r="H434" s="10"/>
      <c r="I434" s="10"/>
      <c r="J434" s="10" t="s">
        <v>21</v>
      </c>
      <c r="K434" s="9"/>
      <c r="L434" s="9" t="s">
        <v>18</v>
      </c>
      <c r="M434" s="9" t="str">
        <f>IF(טבלה14[[#This Row],[מספר סטודנטים בתואר 1]]&gt;500,"yes","no")</f>
        <v>yes</v>
      </c>
      <c r="N434" s="12">
        <f>טבלה14[[#This Row],[מספר סטודנטים בתואר 1]]/SUBTOTAL(109,טבלה14[מספר סטודנטים בתואר 1])</f>
        <v>1.9520851818988466E-2</v>
      </c>
      <c r="O434" s="11">
        <f>IFERROR(((טבלה14[[#This Row],[מספר סטודנטים בתואר 1]]-טבלה14[[#This Row],[נשים תואר 1]])/טבלה14[[#This Row],[מספר סטודנטים בתואר 1]]),"")</f>
        <v>0.57153502235469444</v>
      </c>
      <c r="P434" s="11">
        <f>IFERROR(טבלה14[[#This Row],[נשים תואר 1]]/טבלה14[[#This Row],[מספר סטודנטים בתואר 1]],"")</f>
        <v>0.4284649776453055</v>
      </c>
      <c r="Q43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3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34" s="13">
        <f>SUMIFS(T:T,D:D,"2007/08",B:B,B434)-טבלה14[[#This Row],[דירוג]]</f>
        <v>-3</v>
      </c>
      <c r="T434" s="9">
        <v>21</v>
      </c>
    </row>
    <row r="435" spans="2:20" s="6" customFormat="1" ht="13.8" hidden="1" x14ac:dyDescent="0.3">
      <c r="B435" s="7" t="s">
        <v>65</v>
      </c>
      <c r="C435" s="8" t="s">
        <v>16</v>
      </c>
      <c r="D435" s="9" t="s">
        <v>42</v>
      </c>
      <c r="E435" s="10">
        <v>1765</v>
      </c>
      <c r="F435" s="10">
        <v>1484</v>
      </c>
      <c r="G435" s="10">
        <v>1641</v>
      </c>
      <c r="H435" s="10">
        <v>1401</v>
      </c>
      <c r="I435" s="10">
        <v>258</v>
      </c>
      <c r="J435" s="10">
        <v>211</v>
      </c>
      <c r="K435" s="9"/>
      <c r="L435" s="9" t="s">
        <v>18</v>
      </c>
      <c r="M435" s="9" t="str">
        <f>IF(טבלה14[[#This Row],[מספר סטודנטים בתואר 1]]&gt;500,"yes","no")</f>
        <v>yes</v>
      </c>
      <c r="N435" s="12">
        <f>טבלה14[[#This Row],[מספר סטודנטים בתואר 1]]/SUBTOTAL(109,טבלה14[מספר סטודנטים בתואר 1])</f>
        <v>2.5673847586076482E-2</v>
      </c>
      <c r="O435" s="11">
        <f>IFERROR(((טבלה14[[#This Row],[מספר סטודנטים בתואר 1]]-טבלה14[[#This Row],[נשים תואר 1]])/טבלה14[[#This Row],[מספר סטודנטים בתואר 1]]),"")</f>
        <v>0.15920679886685551</v>
      </c>
      <c r="P435" s="11">
        <f>IFERROR(טבלה14[[#This Row],[נשים תואר 1]]/טבלה14[[#This Row],[מספר סטודנטים בתואר 1]],"")</f>
        <v>0.84079320113314449</v>
      </c>
      <c r="Q43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43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35" s="13">
        <f>SUMIFS(T:T,D:D,"2007/08",B:B,B435)-טבלה14[[#This Row],[דירוג]]</f>
        <v>-3</v>
      </c>
      <c r="T435" s="9">
        <v>15</v>
      </c>
    </row>
    <row r="436" spans="2:20" s="6" customFormat="1" ht="13.8" hidden="1" x14ac:dyDescent="0.3">
      <c r="B436" s="7" t="s">
        <v>65</v>
      </c>
      <c r="C436" s="8" t="s">
        <v>16</v>
      </c>
      <c r="D436" s="10" t="s">
        <v>49</v>
      </c>
      <c r="E436" s="10">
        <v>1828</v>
      </c>
      <c r="F436" s="10">
        <v>1538</v>
      </c>
      <c r="G436" s="10">
        <v>1572</v>
      </c>
      <c r="H436" s="10">
        <v>1346</v>
      </c>
      <c r="I436" s="10">
        <v>234</v>
      </c>
      <c r="J436" s="10">
        <v>192</v>
      </c>
      <c r="K436" s="9"/>
      <c r="L436" s="9" t="s">
        <v>18</v>
      </c>
      <c r="M436" s="9" t="str">
        <f>IF(טבלה14[[#This Row],[מספר סטודנטים בתואר 1]]&gt;500,"yes","no")</f>
        <v>yes</v>
      </c>
      <c r="N436" s="12">
        <f>טבלה14[[#This Row],[מספר סטודנטים בתואר 1]]/SUBTOTAL(109,טבלה14[מספר סטודנטים בתואר 1])</f>
        <v>2.6590251210961934E-2</v>
      </c>
      <c r="O436" s="11">
        <f>IFERROR(((טבלה14[[#This Row],[מספר סטודנטים בתואר 1]]-טבלה14[[#This Row],[נשים תואר 1]])/טבלה14[[#This Row],[מספר סטודנטים בתואר 1]]),"")</f>
        <v>0.1586433260393873</v>
      </c>
      <c r="P436" s="11">
        <f>IFERROR(טבלה14[[#This Row],[נשים תואר 1]]/טבלה14[[#This Row],[מספר סטודנטים בתואר 1]],"")</f>
        <v>0.84135667396061264</v>
      </c>
      <c r="Q43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43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36" s="13">
        <f>SUMIFS(T:T,D:D,"2007/08",B:B,B436)-טבלה14[[#This Row],[דירוג]]</f>
        <v>-3</v>
      </c>
      <c r="T436" s="9">
        <v>15</v>
      </c>
    </row>
    <row r="437" spans="2:20" s="6" customFormat="1" ht="13.8" hidden="1" x14ac:dyDescent="0.3">
      <c r="B437" s="7" t="s">
        <v>65</v>
      </c>
      <c r="C437" s="8" t="s">
        <v>16</v>
      </c>
      <c r="D437" s="10" t="s">
        <v>50</v>
      </c>
      <c r="E437" s="10">
        <v>1911</v>
      </c>
      <c r="F437" s="10">
        <v>1600</v>
      </c>
      <c r="G437" s="10">
        <v>1494</v>
      </c>
      <c r="H437" s="10">
        <v>1288</v>
      </c>
      <c r="I437" s="10">
        <v>241</v>
      </c>
      <c r="J437" s="10">
        <v>194</v>
      </c>
      <c r="K437" s="9"/>
      <c r="L437" s="9" t="s">
        <v>18</v>
      </c>
      <c r="M437" s="9" t="str">
        <f>IF(טבלה14[[#This Row],[מספר סטודנטים בתואר 1]]&gt;500,"yes","no")</f>
        <v>yes</v>
      </c>
      <c r="N437" s="12">
        <f>טבלה14[[#This Row],[מספר סטודנטים בתואר 1]]/SUBTOTAL(109,טבלה14[מספר סטודנטים בתואר 1])</f>
        <v>2.7797576621525304E-2</v>
      </c>
      <c r="O437" s="11">
        <f>IFERROR(((טבלה14[[#This Row],[מספר סטודנטים בתואר 1]]-טבלה14[[#This Row],[נשים תואר 1]])/טבלה14[[#This Row],[מספר סטודנטים בתואר 1]]),"")</f>
        <v>0.16274201988487702</v>
      </c>
      <c r="P437" s="11">
        <f>IFERROR(טבלה14[[#This Row],[נשים תואר 1]]/טבלה14[[#This Row],[מספר סטודנטים בתואר 1]],"")</f>
        <v>0.83725798011512298</v>
      </c>
      <c r="Q43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43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37" s="13">
        <f>SUMIFS(T:T,D:D,"2007/08",B:B,B437)-טבלה14[[#This Row],[דירוג]]</f>
        <v>-3</v>
      </c>
      <c r="T437" s="9">
        <v>15</v>
      </c>
    </row>
    <row r="438" spans="2:20" s="6" customFormat="1" ht="13.8" hidden="1" x14ac:dyDescent="0.3">
      <c r="B438" s="7" t="s">
        <v>63</v>
      </c>
      <c r="C438" s="8" t="s">
        <v>16</v>
      </c>
      <c r="D438" s="10" t="s">
        <v>17</v>
      </c>
      <c r="E438" s="10">
        <v>1731</v>
      </c>
      <c r="F438" s="10">
        <v>1405</v>
      </c>
      <c r="G438" s="10">
        <v>615</v>
      </c>
      <c r="H438" s="10">
        <v>497</v>
      </c>
      <c r="I438" s="10">
        <v>169</v>
      </c>
      <c r="J438" s="10">
        <v>113</v>
      </c>
      <c r="K438" s="9"/>
      <c r="L438" s="9" t="s">
        <v>18</v>
      </c>
      <c r="M438" s="9" t="str">
        <f>IF(טבלה14[[#This Row],[מספר סטודנטים בתואר 1]]&gt;500,"yes","no")</f>
        <v>yes</v>
      </c>
      <c r="N438" s="12">
        <f>טבלה14[[#This Row],[מספר סטודנטים בתואר 1]]/SUBTOTAL(109,טבלה14[מספר סטודנטים בתואר 1])</f>
        <v>2.5179280550424017E-2</v>
      </c>
      <c r="O438" s="11">
        <f>IFERROR(((טבלה14[[#This Row],[מספר סטודנטים בתואר 1]]-טבלה14[[#This Row],[נשים תואר 1]])/טבלה14[[#This Row],[מספר סטודנטים בתואר 1]]),"")</f>
        <v>0.18833044482957828</v>
      </c>
      <c r="P438" s="11">
        <f>IFERROR(טבלה14[[#This Row],[נשים תואר 1]]/טבלה14[[#This Row],[מספר סטודנטים בתואר 1]],"")</f>
        <v>0.81166955517042172</v>
      </c>
      <c r="Q43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43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38" s="13">
        <f>SUMIFS(T:T,D:D,"2007/08",B:B,B438)-טבלה14[[#This Row],[דירוג]]</f>
        <v>-3</v>
      </c>
      <c r="T438" s="9">
        <v>14</v>
      </c>
    </row>
    <row r="439" spans="2:20" s="6" customFormat="1" ht="13.8" hidden="1" x14ac:dyDescent="0.3">
      <c r="B439" s="7" t="s">
        <v>63</v>
      </c>
      <c r="C439" s="8" t="s">
        <v>16</v>
      </c>
      <c r="D439" s="9" t="s">
        <v>22</v>
      </c>
      <c r="E439" s="10">
        <v>1932</v>
      </c>
      <c r="F439" s="10">
        <v>1554</v>
      </c>
      <c r="G439" s="10">
        <v>615</v>
      </c>
      <c r="H439" s="10">
        <v>485</v>
      </c>
      <c r="I439" s="10">
        <v>173</v>
      </c>
      <c r="J439" s="10">
        <v>107</v>
      </c>
      <c r="K439" s="9"/>
      <c r="L439" s="9" t="s">
        <v>18</v>
      </c>
      <c r="M439" s="9" t="str">
        <f>IF(טבלה14[[#This Row],[מספר סטודנטים בתואר 1]]&gt;500,"yes","no")</f>
        <v>yes</v>
      </c>
      <c r="N439" s="12">
        <f>טבלה14[[#This Row],[מספר סטודנטים בתואר 1]]/SUBTOTAL(109,טבלה14[מספר סטודנטים בתואר 1])</f>
        <v>2.8103044496487119E-2</v>
      </c>
      <c r="O439" s="11">
        <f>IFERROR(((טבלה14[[#This Row],[מספר סטודנטים בתואר 1]]-טבלה14[[#This Row],[נשים תואר 1]])/טבלה14[[#This Row],[מספר סטודנטים בתואר 1]]),"")</f>
        <v>0.19565217391304349</v>
      </c>
      <c r="P439" s="11">
        <f>IFERROR(טבלה14[[#This Row],[נשים תואר 1]]/טבלה14[[#This Row],[מספר סטודנטים בתואר 1]],"")</f>
        <v>0.80434782608695654</v>
      </c>
      <c r="Q43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43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39" s="13">
        <f>SUMIFS(T:T,D:D,"2007/08",B:B,B439)-טבלה14[[#This Row],[דירוג]]</f>
        <v>-3</v>
      </c>
      <c r="T439" s="9">
        <v>14</v>
      </c>
    </row>
    <row r="440" spans="2:20" s="6" customFormat="1" ht="13.8" hidden="1" x14ac:dyDescent="0.3">
      <c r="B440" s="7" t="s">
        <v>64</v>
      </c>
      <c r="C440" s="8" t="s">
        <v>16</v>
      </c>
      <c r="D440" s="10" t="s">
        <v>26</v>
      </c>
      <c r="E440" s="10">
        <v>2196</v>
      </c>
      <c r="F440" s="10">
        <v>1142</v>
      </c>
      <c r="G440" s="10">
        <v>1576</v>
      </c>
      <c r="H440" s="10">
        <v>636</v>
      </c>
      <c r="I440" s="10">
        <v>258</v>
      </c>
      <c r="J440" s="10">
        <v>115</v>
      </c>
      <c r="K440" s="9"/>
      <c r="L440" s="9" t="s">
        <v>18</v>
      </c>
      <c r="M440" s="9" t="str">
        <f>IF(טבלה14[[#This Row],[מספר סטודנטים בתואר 1]]&gt;500,"yes","no")</f>
        <v>yes</v>
      </c>
      <c r="N440" s="12">
        <f>טבלה14[[#This Row],[מספר סטודנטים בתואר 1]]/SUBTOTAL(109,טבלה14[מספר סטודנטים בתואר 1])</f>
        <v>3.1943212067435667E-2</v>
      </c>
      <c r="O440" s="11">
        <f>IFERROR(((טבלה14[[#This Row],[מספר סטודנטים בתואר 1]]-טבלה14[[#This Row],[נשים תואר 1]])/טבלה14[[#This Row],[מספר סטודנטים בתואר 1]]),"")</f>
        <v>0.47996357012750457</v>
      </c>
      <c r="P440" s="11">
        <f>IFERROR(טבלה14[[#This Row],[נשים תואר 1]]/טבלה14[[#This Row],[מספר סטודנטים בתואר 1]],"")</f>
        <v>0.52003642987249543</v>
      </c>
      <c r="Q44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4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40" s="13">
        <f>SUMIFS(T:T,D:D,"2007/08",B:B,B440)-טבלה14[[#This Row],[דירוג]]</f>
        <v>-3</v>
      </c>
      <c r="T440" s="9">
        <v>11</v>
      </c>
    </row>
    <row r="441" spans="2:20" s="6" customFormat="1" ht="13.8" hidden="1" x14ac:dyDescent="0.3">
      <c r="B441" s="7" t="s">
        <v>46</v>
      </c>
      <c r="C441" s="8" t="s">
        <v>20</v>
      </c>
      <c r="D441" s="9" t="s">
        <v>43</v>
      </c>
      <c r="E441" s="10">
        <v>3951</v>
      </c>
      <c r="F441" s="10">
        <v>2752</v>
      </c>
      <c r="G441" s="10"/>
      <c r="H441" s="10"/>
      <c r="I441" s="10"/>
      <c r="J441" s="10" t="s">
        <v>21</v>
      </c>
      <c r="K441" s="9" t="s">
        <v>18</v>
      </c>
      <c r="L441" s="9" t="s">
        <v>18</v>
      </c>
      <c r="M441" s="9" t="str">
        <f>IF(טבלה14[[#This Row],[מספר סטודנטים בתואר 1]]&gt;500,"yes","no")</f>
        <v>yes</v>
      </c>
      <c r="N441" s="12">
        <f>טבלה14[[#This Row],[מספר סטודנטים בתואר 1]]/SUBTOTAL(109,טבלה14[מספר סטודנטים בתואר 1])</f>
        <v>5.747159876067319E-2</v>
      </c>
      <c r="O441" s="11">
        <f>IFERROR(((טבלה14[[#This Row],[מספר סטודנטים בתואר 1]]-טבלה14[[#This Row],[נשים תואר 1]])/טבלה14[[#This Row],[מספר סטודנטים בתואר 1]]),"")</f>
        <v>0.3034674765882055</v>
      </c>
      <c r="P441" s="11">
        <f>IFERROR(טבלה14[[#This Row],[נשים תואר 1]]/טבלה14[[#This Row],[מספר סטודנטים בתואר 1]],"")</f>
        <v>0.6965325234117945</v>
      </c>
      <c r="Q44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4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41" s="13">
        <f>SUMIFS(T:T,D:D,"2007/08",B:B,B441)-טבלה14[[#This Row],[דירוג]]</f>
        <v>-3</v>
      </c>
      <c r="T441" s="9">
        <v>4</v>
      </c>
    </row>
    <row r="442" spans="2:20" s="6" customFormat="1" ht="13.8" hidden="1" x14ac:dyDescent="0.3">
      <c r="B442" s="7" t="s">
        <v>90</v>
      </c>
      <c r="C442" s="8" t="s">
        <v>56</v>
      </c>
      <c r="D442" s="9" t="s">
        <v>23</v>
      </c>
      <c r="E442" s="10">
        <v>608</v>
      </c>
      <c r="F442" s="10">
        <v>267</v>
      </c>
      <c r="G442" s="10">
        <v>196</v>
      </c>
      <c r="H442" s="10">
        <v>108</v>
      </c>
      <c r="I442" s="10">
        <v>16</v>
      </c>
      <c r="J442" s="10">
        <v>7</v>
      </c>
      <c r="K442" s="9"/>
      <c r="L442" s="9" t="s">
        <v>18</v>
      </c>
      <c r="M442" s="9" t="str">
        <f>IF(טבלה14[[#This Row],[מספר סטודנטים בתואר 1]]&gt;500,"yes","no")</f>
        <v>yes</v>
      </c>
      <c r="N442" s="12">
        <f>טבלה14[[#This Row],[מספר סטודנטים בתואר 1]]/SUBTOTAL(109,טבלה14[מספר סטודנטים בתואר 1])</f>
        <v>8.8440222846087827E-3</v>
      </c>
      <c r="O442" s="11">
        <f>IFERROR(((טבלה14[[#This Row],[מספר סטודנטים בתואר 1]]-טבלה14[[#This Row],[נשים תואר 1]])/טבלה14[[#This Row],[מספר סטודנטים בתואר 1]]),"")</f>
        <v>0.56085526315789469</v>
      </c>
      <c r="P442" s="11">
        <f>IFERROR(טבלה14[[#This Row],[נשים תואר 1]]/טבלה14[[#This Row],[מספר סטודנטים בתואר 1]],"")</f>
        <v>0.43914473684210525</v>
      </c>
      <c r="Q44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4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42" s="13">
        <f>SUMIFS(T:T,D:D,"2007/08",B:B,B442)-טבלה14[[#This Row],[דירוג]]</f>
        <v>-2</v>
      </c>
      <c r="T442" s="9">
        <v>42</v>
      </c>
    </row>
    <row r="443" spans="2:20" s="6" customFormat="1" ht="13.8" hidden="1" x14ac:dyDescent="0.3">
      <c r="B443" s="7" t="s">
        <v>80</v>
      </c>
      <c r="C443" s="8" t="s">
        <v>34</v>
      </c>
      <c r="D443" s="10" t="s">
        <v>22</v>
      </c>
      <c r="E443" s="10">
        <v>604</v>
      </c>
      <c r="F443" s="10">
        <v>379</v>
      </c>
      <c r="G443" s="10">
        <v>178</v>
      </c>
      <c r="H443" s="10">
        <v>73</v>
      </c>
      <c r="I443" s="10">
        <v>83</v>
      </c>
      <c r="J443" s="10">
        <v>34</v>
      </c>
      <c r="K443" s="9"/>
      <c r="L443" s="9" t="s">
        <v>18</v>
      </c>
      <c r="M443" s="9" t="str">
        <f>IF(טבלה14[[#This Row],[מספר סטודנטים בתואר 1]]&gt;500,"yes","no")</f>
        <v>yes</v>
      </c>
      <c r="N443" s="12">
        <f>טבלה14[[#This Row],[מספר סטודנטים בתואר 1]]/SUBTOTAL(109,טבלה14[מספר סטודנטים בתואר 1])</f>
        <v>8.7858379274731984E-3</v>
      </c>
      <c r="O443" s="11">
        <f>IFERROR(((טבלה14[[#This Row],[מספר סטודנטים בתואר 1]]-טבלה14[[#This Row],[נשים תואר 1]])/טבלה14[[#This Row],[מספר סטודנטים בתואר 1]]),"")</f>
        <v>0.37251655629139074</v>
      </c>
      <c r="P443" s="11">
        <f>IFERROR(טבלה14[[#This Row],[נשים תואר 1]]/טבלה14[[#This Row],[מספר סטודנטים בתואר 1]],"")</f>
        <v>0.62748344370860931</v>
      </c>
      <c r="Q44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4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43" s="13">
        <f>SUMIFS(T:T,D:D,"2007/08",B:B,B443)-טבלה14[[#This Row],[דירוג]]</f>
        <v>-2</v>
      </c>
      <c r="T443" s="9">
        <v>41</v>
      </c>
    </row>
    <row r="444" spans="2:20" s="6" customFormat="1" ht="13.8" hidden="1" x14ac:dyDescent="0.3">
      <c r="B444" s="7" t="s">
        <v>55</v>
      </c>
      <c r="C444" s="8" t="s">
        <v>56</v>
      </c>
      <c r="D444" s="10" t="s">
        <v>22</v>
      </c>
      <c r="E444" s="10">
        <v>661</v>
      </c>
      <c r="F444" s="10">
        <v>600</v>
      </c>
      <c r="G444" s="10">
        <v>158</v>
      </c>
      <c r="H444" s="10">
        <v>143</v>
      </c>
      <c r="I444" s="10">
        <v>53</v>
      </c>
      <c r="J444" s="10">
        <v>44</v>
      </c>
      <c r="K444" s="9"/>
      <c r="L444" s="9" t="s">
        <v>18</v>
      </c>
      <c r="M444" s="9" t="str">
        <f>IF(טבלה14[[#This Row],[מספר סטודנטים בתואר 1]]&gt;500,"yes","no")</f>
        <v>yes</v>
      </c>
      <c r="N444" s="12">
        <f>טבלה14[[#This Row],[מספר סטודנטים בתואר 1]]/SUBTOTAL(109,טבלה14[מספר סטודנטים בתואר 1])</f>
        <v>9.6149650166552723E-3</v>
      </c>
      <c r="O444" s="11">
        <f>IFERROR(((טבלה14[[#This Row],[מספר סטודנטים בתואר 1]]-טבלה14[[#This Row],[נשים תואר 1]])/טבלה14[[#This Row],[מספר סטודנטים בתואר 1]]),"")</f>
        <v>9.2284417549167927E-2</v>
      </c>
      <c r="P444" s="11">
        <f>IFERROR(טבלה14[[#This Row],[נשים תואר 1]]/טבלה14[[#This Row],[מספר סטודנטים בתואר 1]],"")</f>
        <v>0.90771558245083206</v>
      </c>
      <c r="Q44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44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44" s="13">
        <f>SUMIFS(T:T,D:D,"2007/08",B:B,B444)-טבלה14[[#This Row],[דירוג]]</f>
        <v>-2</v>
      </c>
      <c r="T444" s="9">
        <v>39</v>
      </c>
    </row>
    <row r="445" spans="2:20" s="6" customFormat="1" ht="13.8" hidden="1" x14ac:dyDescent="0.3">
      <c r="B445" s="7" t="s">
        <v>40</v>
      </c>
      <c r="C445" s="8" t="s">
        <v>16</v>
      </c>
      <c r="D445" s="9" t="s">
        <v>50</v>
      </c>
      <c r="E445" s="10">
        <v>683</v>
      </c>
      <c r="F445" s="10">
        <v>387</v>
      </c>
      <c r="G445" s="10">
        <v>157</v>
      </c>
      <c r="H445" s="10">
        <v>73</v>
      </c>
      <c r="I445" s="10">
        <v>24</v>
      </c>
      <c r="J445" s="10">
        <v>10</v>
      </c>
      <c r="K445" s="9"/>
      <c r="L445" s="9" t="s">
        <v>18</v>
      </c>
      <c r="M445" s="9" t="str">
        <f>IF(טבלה14[[#This Row],[מספר סטודנטים בתואר 1]]&gt;500,"yes","no")</f>
        <v>yes</v>
      </c>
      <c r="N445" s="12">
        <f>טבלה14[[#This Row],[מספר סטודנטים בתואר 1]]/SUBTOTAL(109,טבלה14[מספר סטודנטים בתואר 1])</f>
        <v>9.9349789809009843E-3</v>
      </c>
      <c r="O445" s="11">
        <f>IFERROR(((טבלה14[[#This Row],[מספר סטודנטים בתואר 1]]-טבלה14[[#This Row],[נשים תואר 1]])/טבלה14[[#This Row],[מספר סטודנטים בתואר 1]]),"")</f>
        <v>0.43338213762811129</v>
      </c>
      <c r="P445" s="11">
        <f>IFERROR(טבלה14[[#This Row],[נשים תואר 1]]/טבלה14[[#This Row],[מספר סטודנטים בתואר 1]],"")</f>
        <v>0.56661786237188871</v>
      </c>
      <c r="Q44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4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45" s="13">
        <f>SUMIFS(T:T,D:D,"2007/08",B:B,B445)-טבלה14[[#This Row],[דירוג]]</f>
        <v>-2</v>
      </c>
      <c r="T445" s="9">
        <v>36</v>
      </c>
    </row>
    <row r="446" spans="2:20" s="6" customFormat="1" ht="13.8" hidden="1" x14ac:dyDescent="0.3">
      <c r="B446" s="7" t="s">
        <v>30</v>
      </c>
      <c r="C446" s="8" t="s">
        <v>16</v>
      </c>
      <c r="D446" s="9" t="s">
        <v>23</v>
      </c>
      <c r="E446" s="10">
        <v>884</v>
      </c>
      <c r="F446" s="10">
        <v>370</v>
      </c>
      <c r="G446" s="10">
        <v>488</v>
      </c>
      <c r="H446" s="10">
        <v>223</v>
      </c>
      <c r="I446" s="10">
        <v>94</v>
      </c>
      <c r="J446" s="10">
        <v>39</v>
      </c>
      <c r="K446" s="9"/>
      <c r="L446" s="9" t="s">
        <v>18</v>
      </c>
      <c r="M446" s="9" t="str">
        <f>IF(טבלה14[[#This Row],[מספר סטודנטים בתואר 1]]&gt;500,"yes","no")</f>
        <v>yes</v>
      </c>
      <c r="N446" s="12">
        <f>טבלה14[[#This Row],[מספר סטודנטים בתואר 1]]/SUBTOTAL(109,טבלה14[מספר סטודנטים בתואר 1])</f>
        <v>1.2858742926964086E-2</v>
      </c>
      <c r="O446" s="11">
        <f>IFERROR(((טבלה14[[#This Row],[מספר סטודנטים בתואר 1]]-טבלה14[[#This Row],[נשים תואר 1]])/טבלה14[[#This Row],[מספר סטודנטים בתואר 1]]),"")</f>
        <v>0.58144796380090502</v>
      </c>
      <c r="P446" s="11">
        <f>IFERROR(טבלה14[[#This Row],[נשים תואר 1]]/טבלה14[[#This Row],[מספר סטודנטים בתואר 1]],"")</f>
        <v>0.41855203619909503</v>
      </c>
      <c r="Q44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4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46" s="13">
        <f>SUMIFS(T:T,D:D,"2007/08",B:B,B446)-טבלה14[[#This Row],[דירוג]]</f>
        <v>-2</v>
      </c>
      <c r="T446" s="9">
        <v>32</v>
      </c>
    </row>
    <row r="447" spans="2:20" s="6" customFormat="1" ht="13.8" hidden="1" x14ac:dyDescent="0.3">
      <c r="B447" s="7" t="s">
        <v>77</v>
      </c>
      <c r="C447" s="8" t="s">
        <v>34</v>
      </c>
      <c r="D447" s="10" t="s">
        <v>199</v>
      </c>
      <c r="E447" s="10">
        <v>892</v>
      </c>
      <c r="F447" s="10">
        <v>138</v>
      </c>
      <c r="G447" s="10"/>
      <c r="H447" s="10"/>
      <c r="I447" s="10">
        <v>24</v>
      </c>
      <c r="J447" s="10"/>
      <c r="K447" s="9"/>
      <c r="L447" s="9" t="s">
        <v>18</v>
      </c>
      <c r="M447" s="9" t="str">
        <f>IF(טבלה14[[#This Row],[מספר סטודנטים בתואר 1]]&gt;500,"yes","no")</f>
        <v>yes</v>
      </c>
      <c r="N447" s="12">
        <f>טבלה14[[#This Row],[מספר סטודנטים בתואר 1]]/SUBTOTAL(109,טבלה14[מספר סטודנטים בתואר 1])</f>
        <v>1.2975111641235253E-2</v>
      </c>
      <c r="O447" s="11">
        <f>IFERROR(((טבלה14[[#This Row],[מספר סטודנטים בתואר 1]]-טבלה14[[#This Row],[נשים תואר 1]])/טבלה14[[#This Row],[מספר סטודנטים בתואר 1]]),"")</f>
        <v>0.8452914798206278</v>
      </c>
      <c r="P447" s="11">
        <f>IFERROR(טבלה14[[#This Row],[נשים תואר 1]]/טבלה14[[#This Row],[מספר סטודנטים בתואר 1]],"")</f>
        <v>0.1547085201793722</v>
      </c>
      <c r="Q44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47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447" s="13">
        <f>SUMIFS(T:T,D:D,"2007/08",B:B,B447)-טבלה14[[#This Row],[דירוג]]</f>
        <v>-2</v>
      </c>
      <c r="T447" s="9">
        <v>30</v>
      </c>
    </row>
    <row r="448" spans="2:20" s="6" customFormat="1" ht="13.8" hidden="1" x14ac:dyDescent="0.3">
      <c r="B448" s="7" t="s">
        <v>54</v>
      </c>
      <c r="C448" s="8" t="s">
        <v>25</v>
      </c>
      <c r="D448" s="10" t="s">
        <v>22</v>
      </c>
      <c r="E448" s="10">
        <v>881</v>
      </c>
      <c r="F448" s="10">
        <v>356</v>
      </c>
      <c r="G448" s="10">
        <v>286</v>
      </c>
      <c r="H448" s="10">
        <v>120</v>
      </c>
      <c r="I448" s="10">
        <v>144</v>
      </c>
      <c r="J448" s="10">
        <v>57</v>
      </c>
      <c r="K448" s="9"/>
      <c r="L448" s="9" t="s">
        <v>18</v>
      </c>
      <c r="M448" s="9" t="str">
        <f>IF(טבלה14[[#This Row],[מספר סטודנטים בתואר 1]]&gt;500,"yes","no")</f>
        <v>yes</v>
      </c>
      <c r="N448" s="12">
        <f>טבלה14[[#This Row],[מספר סטודנטים בתואר 1]]/SUBTOTAL(109,טבלה14[מספר סטודנטים בתואר 1])</f>
        <v>1.2815104659112397E-2</v>
      </c>
      <c r="O448" s="11">
        <f>IFERROR(((טבלה14[[#This Row],[מספר סטודנטים בתואר 1]]-טבלה14[[#This Row],[נשים תואר 1]])/טבלה14[[#This Row],[מספר סטודנטים בתואר 1]]),"")</f>
        <v>0.59591373439273554</v>
      </c>
      <c r="P448" s="11">
        <f>IFERROR(טבלה14[[#This Row],[נשים תואר 1]]/טבלה14[[#This Row],[מספר סטודנטים בתואר 1]],"")</f>
        <v>0.40408626560726446</v>
      </c>
      <c r="Q44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4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48" s="13">
        <f>SUMIFS(T:T,D:D,"2007/08",B:B,B448)-טבלה14[[#This Row],[דירוג]]</f>
        <v>-2</v>
      </c>
      <c r="T448" s="9">
        <v>29</v>
      </c>
    </row>
    <row r="449" spans="2:20" s="6" customFormat="1" ht="13.8" hidden="1" x14ac:dyDescent="0.3">
      <c r="B449" s="7" t="s">
        <v>38</v>
      </c>
      <c r="C449" s="8" t="s">
        <v>39</v>
      </c>
      <c r="D449" s="9" t="s">
        <v>23</v>
      </c>
      <c r="E449" s="10">
        <v>924</v>
      </c>
      <c r="F449" s="10">
        <v>518</v>
      </c>
      <c r="G449" s="10">
        <v>100</v>
      </c>
      <c r="H449" s="10">
        <v>65</v>
      </c>
      <c r="I449" s="10">
        <v>8</v>
      </c>
      <c r="J449" s="10"/>
      <c r="K449" s="9"/>
      <c r="L449" s="9" t="s">
        <v>18</v>
      </c>
      <c r="M449" s="9" t="str">
        <f>IF(טבלה14[[#This Row],[מספר סטודנטים בתואר 1]]&gt;500,"yes","no")</f>
        <v>yes</v>
      </c>
      <c r="N449" s="12">
        <f>טבלה14[[#This Row],[מספר סטודנטים בתואר 1]]/SUBTOTAL(109,טבלה14[מספר סטודנטים בתואר 1])</f>
        <v>1.3440586498319926E-2</v>
      </c>
      <c r="O449" s="11">
        <f>IFERROR(((טבלה14[[#This Row],[מספר סטודנטים בתואר 1]]-טבלה14[[#This Row],[נשים תואר 1]])/טבלה14[[#This Row],[מספר סטודנטים בתואר 1]]),"")</f>
        <v>0.43939393939393939</v>
      </c>
      <c r="P449" s="11">
        <f>IFERROR(טבלה14[[#This Row],[נשים תואר 1]]/טבלה14[[#This Row],[מספר סטודנטים בתואר 1]],"")</f>
        <v>0.56060606060606055</v>
      </c>
      <c r="Q44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4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49" s="13">
        <f>SUMIFS(T:T,D:D,"2007/08",B:B,B449)-טבלה14[[#This Row],[דירוג]]</f>
        <v>-2</v>
      </c>
      <c r="T449" s="9">
        <v>28</v>
      </c>
    </row>
    <row r="450" spans="2:20" s="6" customFormat="1" ht="13.8" hidden="1" x14ac:dyDescent="0.3">
      <c r="B450" s="7" t="s">
        <v>51</v>
      </c>
      <c r="C450" s="8" t="s">
        <v>52</v>
      </c>
      <c r="D450" s="10" t="s">
        <v>37</v>
      </c>
      <c r="E450" s="10">
        <v>902</v>
      </c>
      <c r="F450" s="10">
        <v>771</v>
      </c>
      <c r="G450" s="10">
        <v>323</v>
      </c>
      <c r="H450" s="10">
        <v>269</v>
      </c>
      <c r="I450" s="10">
        <v>353</v>
      </c>
      <c r="J450" s="10">
        <v>286</v>
      </c>
      <c r="K450" s="9"/>
      <c r="L450" s="9" t="s">
        <v>18</v>
      </c>
      <c r="M450" s="9" t="str">
        <f>IF(טבלה14[[#This Row],[מספר סטודנטים בתואר 1]]&gt;500,"yes","no")</f>
        <v>yes</v>
      </c>
      <c r="N450" s="12">
        <f>טבלה14[[#This Row],[מספר סטודנטים בתואר 1]]/SUBTOTAL(109,טבלה14[מספר סטודנטים בתואר 1])</f>
        <v>1.3120572534074214E-2</v>
      </c>
      <c r="O450" s="11">
        <f>IFERROR(((טבלה14[[#This Row],[מספר סטודנטים בתואר 1]]-טבלה14[[#This Row],[נשים תואר 1]])/טבלה14[[#This Row],[מספר סטודנטים בתואר 1]]),"")</f>
        <v>0.14523281596452328</v>
      </c>
      <c r="P450" s="11">
        <f>IFERROR(טבלה14[[#This Row],[נשים תואר 1]]/טבלה14[[#This Row],[מספר סטודנטים בתואר 1]],"")</f>
        <v>0.85476718403547669</v>
      </c>
      <c r="Q45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45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50" s="13">
        <f>SUMIFS(T:T,D:D,"2007/08",B:B,B450)-טבלה14[[#This Row],[דירוג]]</f>
        <v>-2</v>
      </c>
      <c r="T450" s="9">
        <v>27</v>
      </c>
    </row>
    <row r="451" spans="2:20" s="6" customFormat="1" ht="13.8" hidden="1" x14ac:dyDescent="0.3">
      <c r="B451" s="7" t="s">
        <v>44</v>
      </c>
      <c r="C451" s="8" t="s">
        <v>45</v>
      </c>
      <c r="D451" s="9" t="s">
        <v>32</v>
      </c>
      <c r="E451" s="10">
        <v>1003</v>
      </c>
      <c r="F451" s="10">
        <v>614</v>
      </c>
      <c r="G451" s="10">
        <v>512</v>
      </c>
      <c r="H451" s="10">
        <v>299</v>
      </c>
      <c r="I451" s="10">
        <v>659</v>
      </c>
      <c r="J451" s="10">
        <v>352</v>
      </c>
      <c r="K451" s="9"/>
      <c r="L451" s="9" t="s">
        <v>18</v>
      </c>
      <c r="M451" s="9" t="str">
        <f>IF(טבלה14[[#This Row],[מספר סטודנטים בתואר 1]]&gt;500,"yes","no")</f>
        <v>yes</v>
      </c>
      <c r="N451" s="12">
        <f>טבלה14[[#This Row],[מספר סטודנטים בתואר 1]]/SUBTOTAL(109,טבלה14[מספר סטודנטים בתואר 1])</f>
        <v>1.4589727551747712E-2</v>
      </c>
      <c r="O451" s="11">
        <f>IFERROR(((טבלה14[[#This Row],[מספר סטודנטים בתואר 1]]-טבלה14[[#This Row],[נשים תואר 1]])/טבלה14[[#This Row],[מספר סטודנטים בתואר 1]]),"")</f>
        <v>0.38783649052841473</v>
      </c>
      <c r="P451" s="11">
        <f>IFERROR(טבלה14[[#This Row],[נשים תואר 1]]/טבלה14[[#This Row],[מספר סטודנטים בתואר 1]],"")</f>
        <v>0.61216350947158527</v>
      </c>
      <c r="Q45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5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51" s="13">
        <f>SUMIFS(T:T,D:D,"2007/08",B:B,B451)-טבלה14[[#This Row],[דירוג]]</f>
        <v>-2</v>
      </c>
      <c r="T451" s="9">
        <v>25</v>
      </c>
    </row>
    <row r="452" spans="2:20" s="6" customFormat="1" ht="13.8" hidden="1" x14ac:dyDescent="0.3">
      <c r="B452" s="7" t="s">
        <v>35</v>
      </c>
      <c r="C452" s="8" t="s">
        <v>25</v>
      </c>
      <c r="D452" s="10" t="s">
        <v>49</v>
      </c>
      <c r="E452" s="10">
        <v>1112</v>
      </c>
      <c r="F452" s="10">
        <v>521</v>
      </c>
      <c r="G452" s="10">
        <v>239</v>
      </c>
      <c r="H452" s="10">
        <v>96</v>
      </c>
      <c r="I452" s="10">
        <v>155</v>
      </c>
      <c r="J452" s="10">
        <v>62</v>
      </c>
      <c r="K452" s="9"/>
      <c r="L452" s="9" t="s">
        <v>18</v>
      </c>
      <c r="M452" s="9" t="str">
        <f>IF(טבלה14[[#This Row],[מספר סטודנטים בתואר 1]]&gt;500,"yes","no")</f>
        <v>yes</v>
      </c>
      <c r="N452" s="12">
        <f>טבלה14[[#This Row],[מספר סטודנטים בתואר 1]]/SUBTOTAL(109,טבלה14[מספר סטודנטים בתואר 1])</f>
        <v>1.617525128369238E-2</v>
      </c>
      <c r="O452" s="11">
        <f>IFERROR(((טבלה14[[#This Row],[מספר סטודנטים בתואר 1]]-טבלה14[[#This Row],[נשים תואר 1]])/טבלה14[[#This Row],[מספר סטודנטים בתואר 1]]),"")</f>
        <v>0.53147482014388492</v>
      </c>
      <c r="P452" s="11">
        <f>IFERROR(טבלה14[[#This Row],[נשים תואר 1]]/טבלה14[[#This Row],[מספר סטודנטים בתואר 1]],"")</f>
        <v>0.46852517985611508</v>
      </c>
      <c r="Q45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5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52" s="13">
        <f>SUMIFS(T:T,D:D,"2007/08",B:B,B452)-טבלה14[[#This Row],[דירוג]]</f>
        <v>-2</v>
      </c>
      <c r="T452" s="9">
        <v>21</v>
      </c>
    </row>
    <row r="453" spans="2:20" s="6" customFormat="1" ht="13.8" hidden="1" x14ac:dyDescent="0.3">
      <c r="B453" s="7" t="s">
        <v>35</v>
      </c>
      <c r="C453" s="8" t="s">
        <v>25</v>
      </c>
      <c r="D453" s="9" t="s">
        <v>32</v>
      </c>
      <c r="E453" s="10">
        <v>1112</v>
      </c>
      <c r="F453" s="10">
        <v>509</v>
      </c>
      <c r="G453" s="10">
        <v>209</v>
      </c>
      <c r="H453" s="10">
        <v>82</v>
      </c>
      <c r="I453" s="10">
        <v>147</v>
      </c>
      <c r="J453" s="10">
        <v>60</v>
      </c>
      <c r="K453" s="9"/>
      <c r="L453" s="9" t="s">
        <v>18</v>
      </c>
      <c r="M453" s="9" t="str">
        <f>IF(טבלה14[[#This Row],[מספר סטודנטים בתואר 1]]&gt;500,"yes","no")</f>
        <v>yes</v>
      </c>
      <c r="N453" s="12">
        <f>טבלה14[[#This Row],[מספר סטודנטים בתואר 1]]/SUBTOTAL(109,טבלה14[מספר סטודנטים בתואר 1])</f>
        <v>1.617525128369238E-2</v>
      </c>
      <c r="O453" s="11">
        <f>IFERROR(((טבלה14[[#This Row],[מספר סטודנטים בתואר 1]]-טבלה14[[#This Row],[נשים תואר 1]])/טבלה14[[#This Row],[מספר סטודנטים בתואר 1]]),"")</f>
        <v>0.54226618705035967</v>
      </c>
      <c r="P453" s="11">
        <f>IFERROR(טבלה14[[#This Row],[נשים תואר 1]]/טבלה14[[#This Row],[מספר סטודנטים בתואר 1]],"")</f>
        <v>0.45773381294964027</v>
      </c>
      <c r="Q45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5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53" s="13">
        <f>SUMIFS(T:T,D:D,"2007/08",B:B,B453)-טבלה14[[#This Row],[דירוג]]</f>
        <v>-2</v>
      </c>
      <c r="T453" s="9">
        <v>21</v>
      </c>
    </row>
    <row r="454" spans="2:20" s="6" customFormat="1" ht="13.8" hidden="1" x14ac:dyDescent="0.3">
      <c r="B454" s="7" t="s">
        <v>35</v>
      </c>
      <c r="C454" s="8" t="s">
        <v>25</v>
      </c>
      <c r="D454" s="9" t="s">
        <v>199</v>
      </c>
      <c r="E454" s="10">
        <v>1245</v>
      </c>
      <c r="F454" s="10">
        <v>563</v>
      </c>
      <c r="G454" s="10">
        <v>224</v>
      </c>
      <c r="H454" s="10">
        <v>75</v>
      </c>
      <c r="I454" s="10">
        <v>146</v>
      </c>
      <c r="J454" s="10">
        <v>64</v>
      </c>
      <c r="K454" s="9"/>
      <c r="L454" s="9" t="s">
        <v>18</v>
      </c>
      <c r="M454" s="9" t="str">
        <f>IF(טבלה14[[#This Row],[מספר סטודנטים בתואר 1]]&gt;500,"yes","no")</f>
        <v>yes</v>
      </c>
      <c r="N454" s="12">
        <f>טבלה14[[#This Row],[מספר סטודנטים בתואר 1]]/SUBTOTAL(109,טבלה14[מספר סטודנטים בתואר 1])</f>
        <v>1.8109881158450549E-2</v>
      </c>
      <c r="O454" s="11">
        <f>IFERROR(((טבלה14[[#This Row],[מספר סטודנטים בתואר 1]]-טבלה14[[#This Row],[נשים תואר 1]])/טבלה14[[#This Row],[מספר סטודנטים בתואר 1]]),"")</f>
        <v>0.54779116465863453</v>
      </c>
      <c r="P454" s="11">
        <f>IFERROR(טבלה14[[#This Row],[נשים תואר 1]]/טבלה14[[#This Row],[מספר סטודנטים בתואר 1]],"")</f>
        <v>0.45220883534136547</v>
      </c>
      <c r="Q45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5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54" s="13">
        <f>SUMIFS(T:T,D:D,"2007/08",B:B,B454)-טבלה14[[#This Row],[דירוג]]</f>
        <v>-2</v>
      </c>
      <c r="T454" s="9">
        <v>21</v>
      </c>
    </row>
    <row r="455" spans="2:20" s="6" customFormat="1" ht="13.8" hidden="1" x14ac:dyDescent="0.3">
      <c r="B455" s="7" t="s">
        <v>67</v>
      </c>
      <c r="C455" s="8" t="s">
        <v>28</v>
      </c>
      <c r="D455" s="10" t="s">
        <v>49</v>
      </c>
      <c r="E455" s="10">
        <v>1420</v>
      </c>
      <c r="F455" s="10">
        <v>513</v>
      </c>
      <c r="G455" s="10">
        <v>278</v>
      </c>
      <c r="H455" s="10">
        <v>61</v>
      </c>
      <c r="I455" s="10">
        <v>189</v>
      </c>
      <c r="J455" s="10">
        <v>35</v>
      </c>
      <c r="K455" s="9"/>
      <c r="L455" s="9" t="s">
        <v>18</v>
      </c>
      <c r="M455" s="9" t="str">
        <f>IF(טבלה14[[#This Row],[מספר סטודנטים בתואר 1]]&gt;500,"yes","no")</f>
        <v>yes</v>
      </c>
      <c r="N455" s="12">
        <f>טבלה14[[#This Row],[מספר סטודנטים בתואר 1]]/SUBTOTAL(109,טבלה14[מספר סטודנטים בתואר 1])</f>
        <v>2.0655446783132355E-2</v>
      </c>
      <c r="O455" s="11">
        <f>IFERROR(((טבלה14[[#This Row],[מספר סטודנטים בתואר 1]]-טבלה14[[#This Row],[נשים תואר 1]])/טבלה14[[#This Row],[מספר סטודנטים בתואר 1]]),"")</f>
        <v>0.63873239436619722</v>
      </c>
      <c r="P455" s="11">
        <f>IFERROR(טבלה14[[#This Row],[נשים תואר 1]]/טבלה14[[#This Row],[מספר סטודנטים בתואר 1]],"")</f>
        <v>0.36126760563380284</v>
      </c>
      <c r="Q45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5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55" s="13">
        <f>SUMIFS(T:T,D:D,"2007/08",B:B,B455)-טבלה14[[#This Row],[דירוג]]</f>
        <v>-2</v>
      </c>
      <c r="T455" s="9">
        <v>19</v>
      </c>
    </row>
    <row r="456" spans="2:20" s="6" customFormat="1" ht="13.8" hidden="1" x14ac:dyDescent="0.3">
      <c r="B456" s="7" t="s">
        <v>15</v>
      </c>
      <c r="C456" s="8" t="s">
        <v>16</v>
      </c>
      <c r="D456" s="9" t="s">
        <v>49</v>
      </c>
      <c r="E456" s="10">
        <v>1738</v>
      </c>
      <c r="F456" s="10">
        <v>1083</v>
      </c>
      <c r="G456" s="10">
        <v>18</v>
      </c>
      <c r="H456" s="10">
        <v>14</v>
      </c>
      <c r="I456" s="10"/>
      <c r="J456" s="10" t="s">
        <v>21</v>
      </c>
      <c r="K456" s="9"/>
      <c r="L456" s="9" t="s">
        <v>18</v>
      </c>
      <c r="M456" s="9" t="str">
        <f>IF(טבלה14[[#This Row],[מספר סטודנטים בתואר 1]]&gt;500,"yes","no")</f>
        <v>yes</v>
      </c>
      <c r="N456" s="12">
        <f>טבלה14[[#This Row],[מספר סטודנטים בתואר 1]]/SUBTOTAL(109,טבלה14[מספר סטודנטים בתואר 1])</f>
        <v>2.5281103175411292E-2</v>
      </c>
      <c r="O456" s="11">
        <f>IFERROR(((טבלה14[[#This Row],[מספר סטודנטים בתואר 1]]-טבלה14[[#This Row],[נשים תואר 1]])/טבלה14[[#This Row],[מספר סטודנטים בתואר 1]]),"")</f>
        <v>0.37686996547756041</v>
      </c>
      <c r="P456" s="11">
        <f>IFERROR(טבלה14[[#This Row],[נשים תואר 1]]/טבלה14[[#This Row],[מספר סטודנטים בתואר 1]],"")</f>
        <v>0.62313003452243954</v>
      </c>
      <c r="Q45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5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56" s="13">
        <f>SUMIFS(T:T,D:D,"2007/08",B:B,B456)-טבלה14[[#This Row],[דירוג]]</f>
        <v>-2</v>
      </c>
      <c r="T456" s="9">
        <v>16</v>
      </c>
    </row>
    <row r="457" spans="2:20" s="6" customFormat="1" ht="13.8" hidden="1" x14ac:dyDescent="0.3">
      <c r="B457" s="7" t="s">
        <v>65</v>
      </c>
      <c r="C457" s="8" t="s">
        <v>16</v>
      </c>
      <c r="D457" s="9" t="s">
        <v>23</v>
      </c>
      <c r="E457" s="10">
        <v>2021</v>
      </c>
      <c r="F457" s="10">
        <v>1734</v>
      </c>
      <c r="G457" s="10">
        <v>1802</v>
      </c>
      <c r="H457" s="10">
        <v>1535</v>
      </c>
      <c r="I457" s="10">
        <v>277</v>
      </c>
      <c r="J457" s="10">
        <v>219</v>
      </c>
      <c r="K457" s="9"/>
      <c r="L457" s="9" t="s">
        <v>18</v>
      </c>
      <c r="M457" s="9" t="str">
        <f>IF(טבלה14[[#This Row],[מספר סטודנטים בתואר 1]]&gt;500,"yes","no")</f>
        <v>yes</v>
      </c>
      <c r="N457" s="12">
        <f>טבלה14[[#This Row],[מספר סטודנטים בתואר 1]]/SUBTOTAL(109,טבלה14[מספר סטודנטים בתואר 1])</f>
        <v>2.9397646442753864E-2</v>
      </c>
      <c r="O457" s="11">
        <f>IFERROR(((טבלה14[[#This Row],[מספר סטודנטים בתואר 1]]-טבלה14[[#This Row],[נשים תואר 1]])/טבלה14[[#This Row],[מספר סטודנטים בתואר 1]]),"")</f>
        <v>0.14200890648193965</v>
      </c>
      <c r="P457" s="11">
        <f>IFERROR(טבלה14[[#This Row],[נשים תואר 1]]/טבלה14[[#This Row],[מספר סטודנטים בתואר 1]],"")</f>
        <v>0.85799109351806035</v>
      </c>
      <c r="Q45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45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57" s="13">
        <f>SUMIFS(T:T,D:D,"2007/08",B:B,B457)-טבלה14[[#This Row],[דירוג]]</f>
        <v>-2</v>
      </c>
      <c r="T457" s="9">
        <v>14</v>
      </c>
    </row>
    <row r="458" spans="2:20" s="6" customFormat="1" ht="13.8" hidden="1" x14ac:dyDescent="0.3">
      <c r="B458" s="7" t="s">
        <v>65</v>
      </c>
      <c r="C458" s="8" t="s">
        <v>16</v>
      </c>
      <c r="D458" s="10" t="s">
        <v>32</v>
      </c>
      <c r="E458" s="10">
        <v>1922</v>
      </c>
      <c r="F458" s="10">
        <v>1614</v>
      </c>
      <c r="G458" s="10">
        <v>1301</v>
      </c>
      <c r="H458" s="10">
        <v>1139</v>
      </c>
      <c r="I458" s="10">
        <v>251</v>
      </c>
      <c r="J458" s="10">
        <v>206</v>
      </c>
      <c r="K458" s="9"/>
      <c r="L458" s="9" t="s">
        <v>18</v>
      </c>
      <c r="M458" s="9" t="str">
        <f>IF(טבלה14[[#This Row],[מספר סטודנטים בתואר 1]]&gt;500,"yes","no")</f>
        <v>yes</v>
      </c>
      <c r="N458" s="12">
        <f>טבלה14[[#This Row],[מספר סטודנטים בתואר 1]]/SUBTOTAL(109,טבלה14[מספר סטודנטים בתואר 1])</f>
        <v>2.795758360364816E-2</v>
      </c>
      <c r="O458" s="11">
        <f>IFERROR(((טבלה14[[#This Row],[מספר סטודנטים בתואר 1]]-טבלה14[[#This Row],[נשים תואר 1]])/טבלה14[[#This Row],[מספר סטודנטים בתואר 1]]),"")</f>
        <v>0.16024973985431842</v>
      </c>
      <c r="P458" s="11">
        <f>IFERROR(טבלה14[[#This Row],[נשים תואר 1]]/טבלה14[[#This Row],[מספר סטודנטים בתואר 1]],"")</f>
        <v>0.83975026014568155</v>
      </c>
      <c r="Q45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45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58" s="13">
        <f>SUMIFS(T:T,D:D,"2007/08",B:B,B458)-טבלה14[[#This Row],[דירוג]]</f>
        <v>-2</v>
      </c>
      <c r="T458" s="9">
        <v>14</v>
      </c>
    </row>
    <row r="459" spans="2:20" s="6" customFormat="1" ht="13.8" hidden="1" x14ac:dyDescent="0.3">
      <c r="B459" s="7" t="s">
        <v>65</v>
      </c>
      <c r="C459" s="8" t="s">
        <v>16</v>
      </c>
      <c r="D459" s="10" t="s">
        <v>199</v>
      </c>
      <c r="E459" s="10">
        <v>1871</v>
      </c>
      <c r="F459" s="10">
        <v>1567</v>
      </c>
      <c r="G459" s="10">
        <v>1155</v>
      </c>
      <c r="H459" s="10">
        <v>1021</v>
      </c>
      <c r="I459" s="10">
        <v>247</v>
      </c>
      <c r="J459" s="10">
        <v>209</v>
      </c>
      <c r="K459" s="9"/>
      <c r="L459" s="9" t="s">
        <v>18</v>
      </c>
      <c r="M459" s="9" t="str">
        <f>IF(טבלה14[[#This Row],[מספר סטודנטים בתואר 1]]&gt;500,"yes","no")</f>
        <v>yes</v>
      </c>
      <c r="N459" s="12">
        <f>טבלה14[[#This Row],[מספר סטודנטים בתואר 1]]/SUBTOTAL(109,טבלה14[מספר סטודנטים בתואר 1])</f>
        <v>2.7215733050169461E-2</v>
      </c>
      <c r="O459" s="11">
        <f>IFERROR(((טבלה14[[#This Row],[מספר סטודנטים בתואר 1]]-טבלה14[[#This Row],[נשים תואר 1]])/טבלה14[[#This Row],[מספר סטודנטים בתואר 1]]),"")</f>
        <v>0.1624799572421165</v>
      </c>
      <c r="P459" s="11">
        <f>IFERROR(טבלה14[[#This Row],[נשים תואר 1]]/טבלה14[[#This Row],[מספר סטודנטים בתואר 1]],"")</f>
        <v>0.8375200427578835</v>
      </c>
      <c r="Q45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45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59" s="13">
        <f>SUMIFS(T:T,D:D,"2007/08",B:B,B459)-טבלה14[[#This Row],[דירוג]]</f>
        <v>-2</v>
      </c>
      <c r="T459" s="9">
        <v>14</v>
      </c>
    </row>
    <row r="460" spans="2:20" s="6" customFormat="1" ht="13.8" hidden="1" x14ac:dyDescent="0.3">
      <c r="B460" s="7" t="s">
        <v>63</v>
      </c>
      <c r="C460" s="8" t="s">
        <v>16</v>
      </c>
      <c r="D460" s="10" t="s">
        <v>23</v>
      </c>
      <c r="E460" s="10">
        <v>2192</v>
      </c>
      <c r="F460" s="10">
        <v>1744</v>
      </c>
      <c r="G460" s="10">
        <v>639</v>
      </c>
      <c r="H460" s="10">
        <v>484</v>
      </c>
      <c r="I460" s="10">
        <v>164</v>
      </c>
      <c r="J460" s="10">
        <v>111</v>
      </c>
      <c r="K460" s="9"/>
      <c r="L460" s="9" t="s">
        <v>18</v>
      </c>
      <c r="M460" s="9" t="str">
        <f>IF(טבלה14[[#This Row],[מספר סטודנטים בתואר 1]]&gt;500,"yes","no")</f>
        <v>yes</v>
      </c>
      <c r="N460" s="12">
        <f>טבלה14[[#This Row],[מספר סטודנטים בתואר 1]]/SUBTOTAL(109,טבלה14[מספר סטודנטים בתואר 1])</f>
        <v>3.1885027710300086E-2</v>
      </c>
      <c r="O460" s="11">
        <f>IFERROR(((טבלה14[[#This Row],[מספר סטודנטים בתואר 1]]-טבלה14[[#This Row],[נשים תואר 1]])/טבלה14[[#This Row],[מספר סטודנטים בתואר 1]]),"")</f>
        <v>0.20437956204379562</v>
      </c>
      <c r="P460" s="11">
        <f>IFERROR(טבלה14[[#This Row],[נשים תואר 1]]/טבלה14[[#This Row],[מספר סטודנטים בתואר 1]],"")</f>
        <v>0.79562043795620441</v>
      </c>
      <c r="Q46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46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60" s="13">
        <f>SUMIFS(T:T,D:D,"2007/08",B:B,B460)-טבלה14[[#This Row],[דירוג]]</f>
        <v>-2</v>
      </c>
      <c r="T460" s="9">
        <v>13</v>
      </c>
    </row>
    <row r="461" spans="2:20" s="6" customFormat="1" ht="13.8" hidden="1" x14ac:dyDescent="0.3">
      <c r="B461" s="7" t="s">
        <v>64</v>
      </c>
      <c r="C461" s="8" t="s">
        <v>16</v>
      </c>
      <c r="D461" s="10" t="s">
        <v>17</v>
      </c>
      <c r="E461" s="10">
        <v>2706</v>
      </c>
      <c r="F461" s="10">
        <v>1413</v>
      </c>
      <c r="G461" s="10">
        <v>1356</v>
      </c>
      <c r="H461" s="10">
        <v>600</v>
      </c>
      <c r="I461" s="10">
        <v>230</v>
      </c>
      <c r="J461" s="10">
        <v>86</v>
      </c>
      <c r="K461" s="9" t="s">
        <v>18</v>
      </c>
      <c r="L461" s="9" t="s">
        <v>18</v>
      </c>
      <c r="M461" s="9" t="str">
        <f>IF(טבלה14[[#This Row],[מספר סטודנטים בתואר 1]]&gt;500,"yes","no")</f>
        <v>yes</v>
      </c>
      <c r="N461" s="12">
        <f>טבלה14[[#This Row],[מספר סטודנטים בתואר 1]]/SUBTOTAL(109,טבלה14[מספר סטודנטים בתואר 1])</f>
        <v>3.9361717602222644E-2</v>
      </c>
      <c r="O461" s="11">
        <f>IFERROR(((טבלה14[[#This Row],[מספר סטודנטים בתואר 1]]-טבלה14[[#This Row],[נשים תואר 1]])/טבלה14[[#This Row],[מספר סטודנטים בתואר 1]]),"")</f>
        <v>0.47782705099778272</v>
      </c>
      <c r="P461" s="11">
        <f>IFERROR(טבלה14[[#This Row],[נשים תואר 1]]/טבלה14[[#This Row],[מספר סטודנטים בתואר 1]],"")</f>
        <v>0.52217294900221733</v>
      </c>
      <c r="Q46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6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61" s="13">
        <f>SUMIFS(T:T,D:D,"2007/08",B:B,B461)-טבלה14[[#This Row],[דירוג]]</f>
        <v>-2</v>
      </c>
      <c r="T461" s="9">
        <v>10</v>
      </c>
    </row>
    <row r="462" spans="2:20" s="6" customFormat="1" ht="13.8" hidden="1" x14ac:dyDescent="0.3">
      <c r="B462" s="7" t="s">
        <v>64</v>
      </c>
      <c r="C462" s="8" t="s">
        <v>16</v>
      </c>
      <c r="D462" s="9" t="s">
        <v>22</v>
      </c>
      <c r="E462" s="10">
        <v>2891</v>
      </c>
      <c r="F462" s="10">
        <v>1460</v>
      </c>
      <c r="G462" s="10">
        <v>1363</v>
      </c>
      <c r="H462" s="10">
        <v>617</v>
      </c>
      <c r="I462" s="10">
        <v>260</v>
      </c>
      <c r="J462" s="10">
        <v>99</v>
      </c>
      <c r="K462" s="9" t="s">
        <v>18</v>
      </c>
      <c r="L462" s="9" t="s">
        <v>18</v>
      </c>
      <c r="M462" s="9" t="str">
        <f>IF(טבלה14[[#This Row],[מספר סטודנטים בתואר 1]]&gt;500,"yes","no")</f>
        <v>yes</v>
      </c>
      <c r="N462" s="12">
        <f>טבלה14[[#This Row],[מספר סטודנטים בתואר 1]]/SUBTOTAL(109,טבלה14[מספר סטודנטים בתואר 1])</f>
        <v>4.2052744119743406E-2</v>
      </c>
      <c r="O462" s="11">
        <f>IFERROR(((טבלה14[[#This Row],[מספר סטודנטים בתואר 1]]-טבלה14[[#This Row],[נשים תואר 1]])/טבלה14[[#This Row],[מספר סטודנטים בתואר 1]]),"")</f>
        <v>0.49498443445174678</v>
      </c>
      <c r="P462" s="11">
        <f>IFERROR(טבלה14[[#This Row],[נשים תואר 1]]/טבלה14[[#This Row],[מספר סטודנטים בתואר 1]],"")</f>
        <v>0.50501556554825322</v>
      </c>
      <c r="Q46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6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62" s="13">
        <f>SUMIFS(T:T,D:D,"2007/08",B:B,B462)-טבלה14[[#This Row],[דירוג]]</f>
        <v>-2</v>
      </c>
      <c r="T462" s="9">
        <v>10</v>
      </c>
    </row>
    <row r="463" spans="2:20" s="6" customFormat="1" ht="13.8" hidden="1" x14ac:dyDescent="0.3">
      <c r="B463" s="7" t="s">
        <v>47</v>
      </c>
      <c r="C463" s="8" t="s">
        <v>48</v>
      </c>
      <c r="D463" s="10" t="s">
        <v>43</v>
      </c>
      <c r="E463" s="10">
        <v>3070</v>
      </c>
      <c r="F463" s="10">
        <v>2174</v>
      </c>
      <c r="G463" s="10">
        <v>281</v>
      </c>
      <c r="H463" s="10">
        <v>181</v>
      </c>
      <c r="I463" s="10">
        <v>478</v>
      </c>
      <c r="J463" s="10">
        <v>295</v>
      </c>
      <c r="K463" s="9" t="s">
        <v>18</v>
      </c>
      <c r="L463" s="9" t="s">
        <v>18</v>
      </c>
      <c r="M463" s="9" t="str">
        <f>IF(טבלה14[[#This Row],[מספר סטודנטים בתואר 1]]&gt;500,"yes","no")</f>
        <v>yes</v>
      </c>
      <c r="N463" s="12">
        <f>טבלה14[[#This Row],[מספר סטודנטים בתואר 1]]/SUBTOTAL(109,טבלה14[מספר סטודנטים בתואר 1])</f>
        <v>4.4656494101560792E-2</v>
      </c>
      <c r="O463" s="11">
        <f>IFERROR(((טבלה14[[#This Row],[מספר סטודנטים בתואר 1]]-טבלה14[[#This Row],[נשים תואר 1]])/טבלה14[[#This Row],[מספר סטודנטים בתואר 1]]),"")</f>
        <v>0.29185667752442995</v>
      </c>
      <c r="P463" s="11">
        <f>IFERROR(טבלה14[[#This Row],[נשים תואר 1]]/טבלה14[[#This Row],[מספר סטודנטים בתואר 1]],"")</f>
        <v>0.70814332247556999</v>
      </c>
      <c r="Q46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46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63" s="13">
        <f>SUMIFS(T:T,D:D,"2007/08",B:B,B463)-טבלה14[[#This Row],[דירוג]]</f>
        <v>-2</v>
      </c>
      <c r="T463" s="9">
        <v>9</v>
      </c>
    </row>
    <row r="464" spans="2:20" s="6" customFormat="1" ht="13.8" hidden="1" x14ac:dyDescent="0.3">
      <c r="B464" s="7" t="s">
        <v>53</v>
      </c>
      <c r="C464" s="8" t="s">
        <v>53</v>
      </c>
      <c r="D464" s="10" t="s">
        <v>43</v>
      </c>
      <c r="E464" s="10">
        <v>3215</v>
      </c>
      <c r="F464" s="10">
        <v>1811</v>
      </c>
      <c r="G464" s="10">
        <v>1947</v>
      </c>
      <c r="H464" s="10">
        <v>1118</v>
      </c>
      <c r="I464" s="10">
        <v>232</v>
      </c>
      <c r="J464" s="10">
        <v>118</v>
      </c>
      <c r="K464" s="9" t="s">
        <v>18</v>
      </c>
      <c r="L464" s="9" t="s">
        <v>18</v>
      </c>
      <c r="M464" s="9" t="str">
        <f>IF(טבלה14[[#This Row],[מספר סטודנטים בתואר 1]]&gt;500,"yes","no")</f>
        <v>yes</v>
      </c>
      <c r="N464" s="12">
        <f>טבלה14[[#This Row],[מספר סטודנטים בתואר 1]]/SUBTOTAL(109,טבלה14[מספר סטודנטים בתואר 1])</f>
        <v>4.6765677047725718E-2</v>
      </c>
      <c r="O464" s="11">
        <f>IFERROR(((טבלה14[[#This Row],[מספר סטודנטים בתואר 1]]-טבלה14[[#This Row],[נשים תואר 1]])/טבלה14[[#This Row],[מספר סטודנטים בתואר 1]]),"")</f>
        <v>0.43670295489891137</v>
      </c>
      <c r="P464" s="11">
        <f>IFERROR(טבלה14[[#This Row],[נשים תואר 1]]/טבלה14[[#This Row],[מספר סטודנטים בתואר 1]],"")</f>
        <v>0.56329704510108869</v>
      </c>
      <c r="Q46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6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64" s="13">
        <f>SUMIFS(T:T,D:D,"2007/08",B:B,B464)-טבלה14[[#This Row],[דירוג]]</f>
        <v>-2</v>
      </c>
      <c r="T464" s="9">
        <v>7</v>
      </c>
    </row>
    <row r="465" spans="2:20" s="6" customFormat="1" ht="13.8" hidden="1" x14ac:dyDescent="0.3">
      <c r="B465" s="7" t="s">
        <v>33</v>
      </c>
      <c r="C465" s="8" t="s">
        <v>34</v>
      </c>
      <c r="D465" s="10" t="s">
        <v>199</v>
      </c>
      <c r="E465" s="10">
        <v>3420</v>
      </c>
      <c r="F465" s="10">
        <v>472</v>
      </c>
      <c r="G465" s="10">
        <v>696</v>
      </c>
      <c r="H465" s="10">
        <v>85</v>
      </c>
      <c r="I465" s="10">
        <v>217</v>
      </c>
      <c r="J465" s="10">
        <v>27</v>
      </c>
      <c r="K465" s="9" t="s">
        <v>18</v>
      </c>
      <c r="L465" s="9" t="s">
        <v>18</v>
      </c>
      <c r="M465" s="9" t="str">
        <f>IF(טבלה14[[#This Row],[מספר סטודנטים בתואר 1]]&gt;500,"yes","no")</f>
        <v>yes</v>
      </c>
      <c r="N465" s="12">
        <f>טבלה14[[#This Row],[מספר סטודנטים בתואר 1]]/SUBTOTAL(109,טבלה14[מספר סטודנטים בתואר 1])</f>
        <v>4.9747625350924404E-2</v>
      </c>
      <c r="O465" s="11">
        <f>IFERROR(((טבלה14[[#This Row],[מספר סטודנטים בתואר 1]]-טבלה14[[#This Row],[נשים תואר 1]])/טבלה14[[#This Row],[מספר סטודנטים בתואר 1]]),"")</f>
        <v>0.8619883040935673</v>
      </c>
      <c r="P465" s="11">
        <f>IFERROR(טבלה14[[#This Row],[נשים תואר 1]]/טבלה14[[#This Row],[מספר סטודנטים בתואר 1]],"")</f>
        <v>0.13801169590643275</v>
      </c>
      <c r="Q46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65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465" s="13">
        <f>SUMIFS(T:T,D:D,"2007/08",B:B,B465)-טבלה14[[#This Row],[דירוג]]</f>
        <v>-2</v>
      </c>
      <c r="T465" s="9">
        <v>6</v>
      </c>
    </row>
    <row r="466" spans="2:20" s="6" customFormat="1" ht="13.8" hidden="1" x14ac:dyDescent="0.3">
      <c r="B466" s="7" t="s">
        <v>60</v>
      </c>
      <c r="C466" s="8" t="s">
        <v>20</v>
      </c>
      <c r="D466" s="10" t="s">
        <v>43</v>
      </c>
      <c r="E466" s="10">
        <v>3631</v>
      </c>
      <c r="F466" s="10">
        <v>1610</v>
      </c>
      <c r="G466" s="10">
        <v>354</v>
      </c>
      <c r="H466" s="10">
        <v>127</v>
      </c>
      <c r="I466" s="10">
        <v>75</v>
      </c>
      <c r="J466" s="10">
        <v>19</v>
      </c>
      <c r="K466" s="9" t="s">
        <v>18</v>
      </c>
      <c r="L466" s="9" t="s">
        <v>18</v>
      </c>
      <c r="M466" s="9" t="str">
        <f>IF(טבלה14[[#This Row],[מספר סטודנטים בתואר 1]]&gt;500,"yes","no")</f>
        <v>yes</v>
      </c>
      <c r="N466" s="12">
        <f>טבלה14[[#This Row],[מספר סטודנטים בתואר 1]]/SUBTOTAL(109,טבלה14[מספר סטודנטים בתואר 1])</f>
        <v>5.2816850189826466E-2</v>
      </c>
      <c r="O466" s="11">
        <f>IFERROR(((טבלה14[[#This Row],[מספר סטודנטים בתואר 1]]-טבלה14[[#This Row],[נשים תואר 1]])/טבלה14[[#This Row],[מספר סטודנטים בתואר 1]]),"")</f>
        <v>0.55659597906912694</v>
      </c>
      <c r="P466" s="11">
        <f>IFERROR(טבלה14[[#This Row],[נשים תואר 1]]/טבלה14[[#This Row],[מספר סטודנטים בתואר 1]],"")</f>
        <v>0.44340402093087306</v>
      </c>
      <c r="Q46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6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66" s="13">
        <f>SUMIFS(T:T,D:D,"2007/08",B:B,B466)-טבלה14[[#This Row],[דירוג]]</f>
        <v>-2</v>
      </c>
      <c r="T466" s="9">
        <v>5</v>
      </c>
    </row>
    <row r="467" spans="2:20" s="6" customFormat="1" ht="13.8" hidden="1" x14ac:dyDescent="0.3">
      <c r="B467" s="7" t="s">
        <v>60</v>
      </c>
      <c r="C467" s="8" t="s">
        <v>20</v>
      </c>
      <c r="D467" s="9" t="s">
        <v>17</v>
      </c>
      <c r="E467" s="10">
        <v>4225</v>
      </c>
      <c r="F467" s="10">
        <v>1848</v>
      </c>
      <c r="G467" s="10">
        <v>406</v>
      </c>
      <c r="H467" s="10">
        <v>153</v>
      </c>
      <c r="I467" s="10">
        <v>84</v>
      </c>
      <c r="J467" s="10">
        <v>20</v>
      </c>
      <c r="K467" s="9" t="s">
        <v>18</v>
      </c>
      <c r="L467" s="9" t="s">
        <v>18</v>
      </c>
      <c r="M467" s="9" t="str">
        <f>IF(טבלה14[[#This Row],[מספר סטודנטים בתואר 1]]&gt;500,"yes","no")</f>
        <v>yes</v>
      </c>
      <c r="N467" s="12">
        <f>טבלה14[[#This Row],[מספר סטודנטים בתואר 1]]/SUBTOTAL(109,טבלה14[מספר סטודנטים בתואר 1])</f>
        <v>6.1457227224460703E-2</v>
      </c>
      <c r="O467" s="11">
        <f>IFERROR(((טבלה14[[#This Row],[מספר סטודנטים בתואר 1]]-טבלה14[[#This Row],[נשים תואר 1]])/טבלה14[[#This Row],[מספר סטודנטים בתואר 1]]),"")</f>
        <v>0.56260355029585796</v>
      </c>
      <c r="P467" s="11">
        <f>IFERROR(טבלה14[[#This Row],[נשים תואר 1]]/טבלה14[[#This Row],[מספר סטודנטים בתואר 1]],"")</f>
        <v>0.43739644970414199</v>
      </c>
      <c r="Q46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6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67" s="13">
        <f>SUMIFS(T:T,D:D,"2007/08",B:B,B467)-טבלה14[[#This Row],[דירוג]]</f>
        <v>-2</v>
      </c>
      <c r="T467" s="9">
        <v>5</v>
      </c>
    </row>
    <row r="468" spans="2:20" s="6" customFormat="1" ht="13.8" hidden="1" x14ac:dyDescent="0.3">
      <c r="B468" s="7" t="s">
        <v>216</v>
      </c>
      <c r="C468" s="8" t="s">
        <v>25</v>
      </c>
      <c r="D468" s="10" t="s">
        <v>17</v>
      </c>
      <c r="E468" s="10">
        <v>4320</v>
      </c>
      <c r="F468" s="10">
        <v>2724</v>
      </c>
      <c r="G468" s="10">
        <v>59</v>
      </c>
      <c r="H468" s="10">
        <v>28</v>
      </c>
      <c r="I468" s="10"/>
      <c r="J468" s="10"/>
      <c r="K468" s="9" t="s">
        <v>18</v>
      </c>
      <c r="L468" s="9" t="s">
        <v>18</v>
      </c>
      <c r="M468" s="9" t="str">
        <f>IF(טבלה14[[#This Row],[מספר סטודנטים בתואר 1]]&gt;500,"yes","no")</f>
        <v>yes</v>
      </c>
      <c r="N468" s="12">
        <f>טבלה14[[#This Row],[מספר סטודנטים בתואר 1]]/SUBTOTAL(109,טבלה14[מספר סטודנטים בתואר 1])</f>
        <v>6.2839105706430823E-2</v>
      </c>
      <c r="O468" s="11">
        <f>IFERROR(((טבלה14[[#This Row],[מספר סטודנטים בתואר 1]]-טבלה14[[#This Row],[נשים תואר 1]])/טבלה14[[#This Row],[מספר סטודנטים בתואר 1]]),"")</f>
        <v>0.36944444444444446</v>
      </c>
      <c r="P468" s="11">
        <f>IFERROR(טבלה14[[#This Row],[נשים תואר 1]]/טבלה14[[#This Row],[מספר סטודנטים בתואר 1]],"")</f>
        <v>0.63055555555555554</v>
      </c>
      <c r="Q46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6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68" s="13">
        <f>SUMIFS(T:T,D:D,"2007/08",B:B,B468)-טבלה14[[#This Row],[דירוג]]</f>
        <v>-2</v>
      </c>
      <c r="T468" s="9">
        <v>4</v>
      </c>
    </row>
    <row r="469" spans="2:20" s="6" customFormat="1" ht="13.8" hidden="1" x14ac:dyDescent="0.3">
      <c r="B469" s="7" t="s">
        <v>211</v>
      </c>
      <c r="C469" s="8" t="s">
        <v>45</v>
      </c>
      <c r="D469" s="9" t="s">
        <v>29</v>
      </c>
      <c r="E469" s="10">
        <v>130</v>
      </c>
      <c r="F469" s="10">
        <v>32</v>
      </c>
      <c r="G469" s="10"/>
      <c r="H469" s="10"/>
      <c r="I469" s="10"/>
      <c r="J469" s="10" t="s">
        <v>21</v>
      </c>
      <c r="K469" s="9"/>
      <c r="L469" s="9" t="s">
        <v>18</v>
      </c>
      <c r="M469" s="9" t="str">
        <f>IF(טבלה14[[#This Row],[מספר סטודנטים בתואר 1]]&gt;500,"yes","no")</f>
        <v>no</v>
      </c>
      <c r="N469" s="12">
        <f>טבלה14[[#This Row],[מספר סטודנטים בתואר 1]]/SUBTOTAL(109,טבלה14[מספר סטודנטים בתואר 1])</f>
        <v>1.8909916069064833E-3</v>
      </c>
      <c r="O469" s="11">
        <f>IFERROR(((טבלה14[[#This Row],[מספר סטודנטים בתואר 1]]-טבלה14[[#This Row],[נשים תואר 1]])/טבלה14[[#This Row],[מספר סטודנטים בתואר 1]]),"")</f>
        <v>0.75384615384615383</v>
      </c>
      <c r="P469" s="11">
        <f>IFERROR(טבלה14[[#This Row],[נשים תואר 1]]/טבלה14[[#This Row],[מספר סטודנטים בתואר 1]],"")</f>
        <v>0.24615384615384617</v>
      </c>
      <c r="Q46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69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469" s="13">
        <f>SUMIFS(T:T,D:D,"2007/08",B:B,B469)-טבלה14[[#This Row],[דירוג]]</f>
        <v>-95</v>
      </c>
      <c r="T469" s="9">
        <v>95</v>
      </c>
    </row>
    <row r="470" spans="2:20" s="6" customFormat="1" ht="13.8" hidden="1" x14ac:dyDescent="0.3">
      <c r="B470" s="7" t="s">
        <v>108</v>
      </c>
      <c r="C470" s="8" t="s">
        <v>25</v>
      </c>
      <c r="D470" s="9" t="s">
        <v>199</v>
      </c>
      <c r="E470" s="10">
        <v>503</v>
      </c>
      <c r="F470" s="10">
        <v>324</v>
      </c>
      <c r="G470" s="10">
        <v>463</v>
      </c>
      <c r="H470" s="10">
        <v>258</v>
      </c>
      <c r="I470" s="10">
        <v>159</v>
      </c>
      <c r="J470" s="10">
        <v>67</v>
      </c>
      <c r="K470" s="9"/>
      <c r="L470" s="9" t="s">
        <v>18</v>
      </c>
      <c r="M470" s="9" t="str">
        <f>IF(טבלה14[[#This Row],[מספר סטודנטים בתואר 1]]&gt;500,"yes","no")</f>
        <v>yes</v>
      </c>
      <c r="N470" s="12">
        <f>טבלה14[[#This Row],[מספר סטודנטים בתואר 1]]/SUBTOTAL(109,טבלה14[מספר סטודנטים בתואר 1])</f>
        <v>7.3166829097997006E-3</v>
      </c>
      <c r="O470" s="11">
        <f>IFERROR(((טבלה14[[#This Row],[מספר סטודנטים בתואר 1]]-טבלה14[[#This Row],[נשים תואר 1]])/טבלה14[[#This Row],[מספר סטודנטים בתואר 1]]),"")</f>
        <v>0.35586481113320079</v>
      </c>
      <c r="P470" s="11">
        <f>IFERROR(טבלה14[[#This Row],[נשים תואר 1]]/טבלה14[[#This Row],[מספר סטודנטים בתואר 1]],"")</f>
        <v>0.64413518886679921</v>
      </c>
      <c r="Q47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7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70" s="13">
        <f>SUMIFS(T:T,D:D,"2007/08",B:B,B470)-טבלה14[[#This Row],[דירוג]]</f>
        <v>-1</v>
      </c>
      <c r="T470" s="9">
        <v>49</v>
      </c>
    </row>
    <row r="471" spans="2:20" s="6" customFormat="1" ht="13.8" hidden="1" x14ac:dyDescent="0.3">
      <c r="B471" s="7" t="s">
        <v>87</v>
      </c>
      <c r="C471" s="8" t="s">
        <v>58</v>
      </c>
      <c r="D471" s="9" t="s">
        <v>22</v>
      </c>
      <c r="E471" s="10">
        <v>562</v>
      </c>
      <c r="F471" s="10">
        <v>454</v>
      </c>
      <c r="G471" s="10">
        <v>111</v>
      </c>
      <c r="H471" s="10">
        <v>80</v>
      </c>
      <c r="I471" s="10">
        <v>81</v>
      </c>
      <c r="J471" s="10">
        <v>49</v>
      </c>
      <c r="K471" s="9"/>
      <c r="L471" s="9" t="s">
        <v>18</v>
      </c>
      <c r="M471" s="9" t="str">
        <f>IF(טבלה14[[#This Row],[מספר סטודנטים בתואר 1]]&gt;500,"yes","no")</f>
        <v>yes</v>
      </c>
      <c r="N471" s="12">
        <f>טבלה14[[#This Row],[מספר סטודנטים בתואר 1]]/SUBTOTAL(109,טבלה14[מספר סטודנטים בתואר 1])</f>
        <v>8.1749021775495666E-3</v>
      </c>
      <c r="O471" s="11">
        <f>IFERROR(((טבלה14[[#This Row],[מספר סטודנטים בתואר 1]]-טבלה14[[#This Row],[נשים תואר 1]])/טבלה14[[#This Row],[מספר סטודנטים בתואר 1]]),"")</f>
        <v>0.19217081850533807</v>
      </c>
      <c r="P471" s="11">
        <f>IFERROR(טבלה14[[#This Row],[נשים תואר 1]]/טבלה14[[#This Row],[מספר סטודנטים בתואר 1]],"")</f>
        <v>0.80782918149466187</v>
      </c>
      <c r="Q47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47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71" s="13">
        <f>SUMIFS(T:T,D:D,"2007/08",B:B,B471)-טבלה14[[#This Row],[דירוג]]</f>
        <v>-1</v>
      </c>
      <c r="T471" s="9">
        <v>44</v>
      </c>
    </row>
    <row r="472" spans="2:20" s="6" customFormat="1" ht="13.8" hidden="1" x14ac:dyDescent="0.3">
      <c r="B472" s="7" t="s">
        <v>87</v>
      </c>
      <c r="C472" s="8" t="s">
        <v>58</v>
      </c>
      <c r="D472" s="9" t="s">
        <v>23</v>
      </c>
      <c r="E472" s="10">
        <v>602</v>
      </c>
      <c r="F472" s="10">
        <v>473</v>
      </c>
      <c r="G472" s="10">
        <v>90</v>
      </c>
      <c r="H472" s="10">
        <v>68</v>
      </c>
      <c r="I472" s="10">
        <v>80</v>
      </c>
      <c r="J472" s="10">
        <v>49</v>
      </c>
      <c r="K472" s="9"/>
      <c r="L472" s="9" t="s">
        <v>18</v>
      </c>
      <c r="M472" s="9" t="str">
        <f>IF(טבלה14[[#This Row],[מספר סטודנטים בתואר 1]]&gt;500,"yes","no")</f>
        <v>yes</v>
      </c>
      <c r="N472" s="12">
        <f>טבלה14[[#This Row],[מספר סטודנטים בתואר 1]]/SUBTOTAL(109,טבלה14[מספר סטודנטים בתואר 1])</f>
        <v>8.7567457489054062E-3</v>
      </c>
      <c r="O472" s="11">
        <f>IFERROR(((טבלה14[[#This Row],[מספר סטודנטים בתואר 1]]-טבלה14[[#This Row],[נשים תואר 1]])/טבלה14[[#This Row],[מספר סטודנטים בתואר 1]]),"")</f>
        <v>0.21428571428571427</v>
      </c>
      <c r="P472" s="11">
        <f>IFERROR(טבלה14[[#This Row],[נשים תואר 1]]/טבלה14[[#This Row],[מספר סטודנטים בתואר 1]],"")</f>
        <v>0.7857142857142857</v>
      </c>
      <c r="Q47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47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72" s="13">
        <f>SUMIFS(T:T,D:D,"2007/08",B:B,B472)-טבלה14[[#This Row],[דירוג]]</f>
        <v>-1</v>
      </c>
      <c r="T472" s="9">
        <v>44</v>
      </c>
    </row>
    <row r="473" spans="2:20" s="6" customFormat="1" ht="13.8" hidden="1" x14ac:dyDescent="0.3">
      <c r="B473" s="7" t="s">
        <v>105</v>
      </c>
      <c r="C473" s="8" t="s">
        <v>39</v>
      </c>
      <c r="D473" s="10" t="s">
        <v>199</v>
      </c>
      <c r="E473" s="10">
        <v>578</v>
      </c>
      <c r="F473" s="10">
        <v>477</v>
      </c>
      <c r="G473" s="10">
        <v>226</v>
      </c>
      <c r="H473" s="10">
        <v>180</v>
      </c>
      <c r="I473" s="10">
        <v>161</v>
      </c>
      <c r="J473" s="10">
        <v>118</v>
      </c>
      <c r="K473" s="9"/>
      <c r="L473" s="9" t="s">
        <v>18</v>
      </c>
      <c r="M473" s="9" t="str">
        <f>IF(טבלה14[[#This Row],[מספר סטודנטים בתואר 1]]&gt;500,"yes","no")</f>
        <v>yes</v>
      </c>
      <c r="N473" s="12">
        <f>טבלה14[[#This Row],[מספר סטודנטים בתואר 1]]/SUBTOTAL(109,טבלה14[מספר סטודנטים בתואר 1])</f>
        <v>8.4076396060919021E-3</v>
      </c>
      <c r="O473" s="11">
        <f>IFERROR(((טבלה14[[#This Row],[מספר סטודנטים בתואר 1]]-טבלה14[[#This Row],[נשים תואר 1]])/טבלה14[[#This Row],[מספר סטודנטים בתואר 1]]),"")</f>
        <v>0.17474048442906576</v>
      </c>
      <c r="P473" s="11">
        <f>IFERROR(טבלה14[[#This Row],[נשים תואר 1]]/טבלה14[[#This Row],[מספר סטודנטים בתואר 1]],"")</f>
        <v>0.82525951557093424</v>
      </c>
      <c r="Q47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47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73" s="13">
        <f>SUMIFS(T:T,D:D,"2007/08",B:B,B473)-טבלה14[[#This Row],[דירוג]]</f>
        <v>-1</v>
      </c>
      <c r="T473" s="9">
        <v>42</v>
      </c>
    </row>
    <row r="474" spans="2:20" s="6" customFormat="1" ht="13.8" hidden="1" x14ac:dyDescent="0.3">
      <c r="B474" s="7" t="s">
        <v>207</v>
      </c>
      <c r="C474" s="8" t="s">
        <v>34</v>
      </c>
      <c r="D474" s="10" t="s">
        <v>29</v>
      </c>
      <c r="E474" s="10">
        <v>129</v>
      </c>
      <c r="F474" s="10">
        <v>25</v>
      </c>
      <c r="G474" s="10">
        <v>15</v>
      </c>
      <c r="H474" s="10">
        <v>4</v>
      </c>
      <c r="I474" s="10">
        <v>9</v>
      </c>
      <c r="J474" s="10"/>
      <c r="K474" s="9"/>
      <c r="L474" s="9" t="s">
        <v>18</v>
      </c>
      <c r="M474" s="9" t="str">
        <f>IF(טבלה14[[#This Row],[מספר סטודנטים בתואר 1]]&gt;500,"yes","no")</f>
        <v>no</v>
      </c>
      <c r="N474" s="12">
        <f>טבלה14[[#This Row],[מספר סטודנטים בתואר 1]]/SUBTOTAL(109,טבלה14[מספר סטודנטים בתואר 1])</f>
        <v>1.8764455176225872E-3</v>
      </c>
      <c r="O474" s="11">
        <f>IFERROR(((טבלה14[[#This Row],[מספר סטודנטים בתואר 1]]-טבלה14[[#This Row],[נשים תואר 1]])/טבלה14[[#This Row],[מספר סטודנטים בתואר 1]]),"")</f>
        <v>0.80620155038759689</v>
      </c>
      <c r="P474" s="11">
        <f>IFERROR(טבלה14[[#This Row],[נשים תואר 1]]/טבלה14[[#This Row],[מספר סטודנטים בתואר 1]],"")</f>
        <v>0.19379844961240311</v>
      </c>
      <c r="Q47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74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474" s="13">
        <f>SUMIFS(T:T,D:D,"2007/08",B:B,B474)-טבלה14[[#This Row],[דירוג]]</f>
        <v>-33</v>
      </c>
      <c r="T474" s="9">
        <v>96</v>
      </c>
    </row>
    <row r="475" spans="2:20" s="6" customFormat="1" ht="13.8" hidden="1" x14ac:dyDescent="0.3">
      <c r="B475" s="7" t="s">
        <v>80</v>
      </c>
      <c r="C475" s="8" t="s">
        <v>34</v>
      </c>
      <c r="D475" s="10" t="s">
        <v>42</v>
      </c>
      <c r="E475" s="10">
        <v>594</v>
      </c>
      <c r="F475" s="10">
        <v>353</v>
      </c>
      <c r="G475" s="10">
        <v>145</v>
      </c>
      <c r="H475" s="10">
        <v>70</v>
      </c>
      <c r="I475" s="10">
        <v>61</v>
      </c>
      <c r="J475" s="10">
        <v>23</v>
      </c>
      <c r="K475" s="9"/>
      <c r="L475" s="9" t="s">
        <v>18</v>
      </c>
      <c r="M475" s="9" t="str">
        <f>IF(טבלה14[[#This Row],[מספר סטודנטים בתואר 1]]&gt;500,"yes","no")</f>
        <v>yes</v>
      </c>
      <c r="N475" s="12">
        <f>טבלה14[[#This Row],[מספר סטודנטים בתואר 1]]/SUBTOTAL(109,טבלה14[מספר סטודנטים בתואר 1])</f>
        <v>8.6403770346342394E-3</v>
      </c>
      <c r="O475" s="11">
        <f>IFERROR(((טבלה14[[#This Row],[מספר סטודנטים בתואר 1]]-טבלה14[[#This Row],[נשים תואר 1]])/טבלה14[[#This Row],[מספר סטודנטים בתואר 1]]),"")</f>
        <v>0.40572390572390571</v>
      </c>
      <c r="P475" s="11">
        <f>IFERROR(טבלה14[[#This Row],[נשים תואר 1]]/טבלה14[[#This Row],[מספר סטודנטים בתואר 1]],"")</f>
        <v>0.59427609427609429</v>
      </c>
      <c r="Q47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7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75" s="13">
        <f>SUMIFS(T:T,D:D,"2007/08",B:B,B475)-טבלה14[[#This Row],[דירוג]]</f>
        <v>-1</v>
      </c>
      <c r="T475" s="9">
        <v>40</v>
      </c>
    </row>
    <row r="476" spans="2:20" s="6" customFormat="1" ht="13.8" hidden="1" x14ac:dyDescent="0.3">
      <c r="B476" s="7" t="s">
        <v>80</v>
      </c>
      <c r="C476" s="8" t="s">
        <v>34</v>
      </c>
      <c r="D476" s="9" t="s">
        <v>49</v>
      </c>
      <c r="E476" s="10">
        <v>622</v>
      </c>
      <c r="F476" s="10">
        <v>379</v>
      </c>
      <c r="G476" s="10">
        <v>128</v>
      </c>
      <c r="H476" s="10">
        <v>60</v>
      </c>
      <c r="I476" s="10">
        <v>66</v>
      </c>
      <c r="J476" s="10">
        <v>32</v>
      </c>
      <c r="K476" s="9"/>
      <c r="L476" s="9" t="s">
        <v>18</v>
      </c>
      <c r="M476" s="9" t="str">
        <f>IF(טבלה14[[#This Row],[מספר סטודנטים בתואר 1]]&gt;500,"yes","no")</f>
        <v>yes</v>
      </c>
      <c r="N476" s="12">
        <f>טבלה14[[#This Row],[מספר סטודנטים בתואר 1]]/SUBTOTAL(109,טבלה14[מספר סטודנטים בתואר 1])</f>
        <v>9.0476675345833278E-3</v>
      </c>
      <c r="O476" s="11">
        <f>IFERROR(((טבלה14[[#This Row],[מספר סטודנטים בתואר 1]]-טבלה14[[#This Row],[נשים תואר 1]])/טבלה14[[#This Row],[מספר סטודנטים בתואר 1]]),"")</f>
        <v>0.39067524115755625</v>
      </c>
      <c r="P476" s="11">
        <f>IFERROR(טבלה14[[#This Row],[נשים תואר 1]]/טבלה14[[#This Row],[מספר סטודנטים בתואר 1]],"")</f>
        <v>0.60932475884244375</v>
      </c>
      <c r="Q47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7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76" s="13">
        <f>SUMIFS(T:T,D:D,"2007/08",B:B,B476)-טבלה14[[#This Row],[דירוג]]</f>
        <v>-1</v>
      </c>
      <c r="T476" s="9">
        <v>40</v>
      </c>
    </row>
    <row r="477" spans="2:20" s="6" customFormat="1" ht="13.8" hidden="1" x14ac:dyDescent="0.3">
      <c r="B477" s="7" t="s">
        <v>80</v>
      </c>
      <c r="C477" s="8" t="s">
        <v>34</v>
      </c>
      <c r="D477" s="10" t="s">
        <v>32</v>
      </c>
      <c r="E477" s="10">
        <v>639</v>
      </c>
      <c r="F477" s="10">
        <v>369</v>
      </c>
      <c r="G477" s="10">
        <v>147</v>
      </c>
      <c r="H477" s="10">
        <v>66</v>
      </c>
      <c r="I477" s="10">
        <v>70</v>
      </c>
      <c r="J477" s="10">
        <v>34</v>
      </c>
      <c r="K477" s="9"/>
      <c r="L477" s="9" t="s">
        <v>18</v>
      </c>
      <c r="M477" s="9" t="str">
        <f>IF(טבלה14[[#This Row],[מספר סטודנטים בתואר 1]]&gt;500,"yes","no")</f>
        <v>yes</v>
      </c>
      <c r="N477" s="12">
        <f>טבלה14[[#This Row],[מספר סטודנטים בתואר 1]]/SUBTOTAL(109,טבלה14[מספר סטודנטים בתואר 1])</f>
        <v>9.2949510524095603E-3</v>
      </c>
      <c r="O477" s="11">
        <f>IFERROR(((טבלה14[[#This Row],[מספר סטודנטים בתואר 1]]-טבלה14[[#This Row],[נשים תואר 1]])/טבלה14[[#This Row],[מספר סטודנטים בתואר 1]]),"")</f>
        <v>0.42253521126760563</v>
      </c>
      <c r="P477" s="11">
        <f>IFERROR(טבלה14[[#This Row],[נשים תואר 1]]/טבלה14[[#This Row],[מספר סטודנטים בתואר 1]],"")</f>
        <v>0.57746478873239437</v>
      </c>
      <c r="Q47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7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77" s="13">
        <f>SUMIFS(T:T,D:D,"2007/08",B:B,B477)-טבלה14[[#This Row],[דירוג]]</f>
        <v>-1</v>
      </c>
      <c r="T477" s="9">
        <v>40</v>
      </c>
    </row>
    <row r="478" spans="2:20" s="6" customFormat="1" ht="13.8" hidden="1" x14ac:dyDescent="0.3">
      <c r="B478" s="7" t="s">
        <v>80</v>
      </c>
      <c r="C478" s="8" t="s">
        <v>34</v>
      </c>
      <c r="D478" s="10" t="s">
        <v>199</v>
      </c>
      <c r="E478" s="10">
        <v>644</v>
      </c>
      <c r="F478" s="10">
        <v>363</v>
      </c>
      <c r="G478" s="10">
        <v>146</v>
      </c>
      <c r="H478" s="10">
        <v>60</v>
      </c>
      <c r="I478" s="10">
        <v>62</v>
      </c>
      <c r="J478" s="10">
        <v>31</v>
      </c>
      <c r="K478" s="9"/>
      <c r="L478" s="9" t="s">
        <v>18</v>
      </c>
      <c r="M478" s="9" t="str">
        <f>IF(טבלה14[[#This Row],[מספר סטודנטים בתואר 1]]&gt;500,"yes","no")</f>
        <v>yes</v>
      </c>
      <c r="N478" s="12">
        <f>טבלה14[[#This Row],[מספר סטודנטים בתואר 1]]/SUBTOTAL(109,טבלה14[מספר סטודנטים בתואר 1])</f>
        <v>9.3676814988290398E-3</v>
      </c>
      <c r="O478" s="11">
        <f>IFERROR(((טבלה14[[#This Row],[מספר סטודנטים בתואר 1]]-טבלה14[[#This Row],[נשים תואר 1]])/טבלה14[[#This Row],[מספר סטודנטים בתואר 1]]),"")</f>
        <v>0.43633540372670809</v>
      </c>
      <c r="P478" s="11">
        <f>IFERROR(טבלה14[[#This Row],[נשים תואר 1]]/טבלה14[[#This Row],[מספר סטודנטים בתואר 1]],"")</f>
        <v>0.56366459627329191</v>
      </c>
      <c r="Q47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7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78" s="13">
        <f>SUMIFS(T:T,D:D,"2007/08",B:B,B478)-טבלה14[[#This Row],[דירוג]]</f>
        <v>-1</v>
      </c>
      <c r="T478" s="9">
        <v>40</v>
      </c>
    </row>
    <row r="479" spans="2:20" s="6" customFormat="1" ht="13.8" hidden="1" x14ac:dyDescent="0.3">
      <c r="B479" s="7" t="s">
        <v>83</v>
      </c>
      <c r="C479" s="8" t="s">
        <v>58</v>
      </c>
      <c r="D479" s="10" t="s">
        <v>49</v>
      </c>
      <c r="E479" s="10">
        <v>655</v>
      </c>
      <c r="F479" s="10">
        <v>479</v>
      </c>
      <c r="G479" s="10">
        <v>122</v>
      </c>
      <c r="H479" s="10">
        <v>78</v>
      </c>
      <c r="I479" s="10"/>
      <c r="J479" s="10"/>
      <c r="K479" s="9"/>
      <c r="L479" s="9" t="s">
        <v>18</v>
      </c>
      <c r="M479" s="9" t="str">
        <f>IF(טבלה14[[#This Row],[מספר סטודנטים בתואר 1]]&gt;500,"yes","no")</f>
        <v>yes</v>
      </c>
      <c r="N479" s="12">
        <f>טבלה14[[#This Row],[מספר סטודנטים בתואר 1]]/SUBTOTAL(109,טבלה14[מספר סטודנטים בתואר 1])</f>
        <v>9.5276884809518958E-3</v>
      </c>
      <c r="O479" s="11">
        <f>IFERROR(((טבלה14[[#This Row],[מספר סטודנטים בתואר 1]]-טבלה14[[#This Row],[נשים תואר 1]])/טבלה14[[#This Row],[מספר סטודנטים בתואר 1]]),"")</f>
        <v>0.26870229007633589</v>
      </c>
      <c r="P479" s="11">
        <f>IFERROR(טבלה14[[#This Row],[נשים תואר 1]]/טבלה14[[#This Row],[מספר סטודנטים בתואר 1]],"")</f>
        <v>0.73129770992366416</v>
      </c>
      <c r="Q47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47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79" s="13">
        <f>SUMIFS(T:T,D:D,"2007/08",B:B,B479)-טבלה14[[#This Row],[דירוג]]</f>
        <v>-1</v>
      </c>
      <c r="T479" s="9">
        <v>37</v>
      </c>
    </row>
    <row r="480" spans="2:20" s="6" customFormat="1" ht="13.8" hidden="1" x14ac:dyDescent="0.3">
      <c r="B480" s="7" t="s">
        <v>82</v>
      </c>
      <c r="C480" s="8" t="s">
        <v>58</v>
      </c>
      <c r="D480" s="9" t="s">
        <v>23</v>
      </c>
      <c r="E480" s="10">
        <v>782</v>
      </c>
      <c r="F480" s="10">
        <v>765</v>
      </c>
      <c r="G480" s="10">
        <v>212</v>
      </c>
      <c r="H480" s="10">
        <v>208</v>
      </c>
      <c r="I480" s="10">
        <v>43</v>
      </c>
      <c r="J480" s="10">
        <v>41</v>
      </c>
      <c r="K480" s="9"/>
      <c r="L480" s="9" t="s">
        <v>18</v>
      </c>
      <c r="M480" s="9" t="str">
        <f>IF(טבלה14[[#This Row],[מספר סטודנטים בתואר 1]]&gt;500,"yes","no")</f>
        <v>yes</v>
      </c>
      <c r="N480" s="12">
        <f>טבלה14[[#This Row],[מספר סטודנטים בתואר 1]]/SUBTOTAL(109,טבלה14[מספר סטודנטים בתואר 1])</f>
        <v>1.1375041820006692E-2</v>
      </c>
      <c r="O480" s="11">
        <f>IFERROR(((טבלה14[[#This Row],[מספר סטודנטים בתואר 1]]-טבלה14[[#This Row],[נשים תואר 1]])/טבלה14[[#This Row],[מספר סטודנטים בתואר 1]]),"")</f>
        <v>2.1739130434782608E-2</v>
      </c>
      <c r="P480" s="11">
        <f>IFERROR(טבלה14[[#This Row],[נשים תואר 1]]/טבלה14[[#This Row],[מספר סטודנטים בתואר 1]],"")</f>
        <v>0.97826086956521741</v>
      </c>
      <c r="Q48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48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80" s="13">
        <f>SUMIFS(T:T,D:D,"2007/08",B:B,B480)-טבלה14[[#This Row],[דירוג]]</f>
        <v>-1</v>
      </c>
      <c r="T480" s="9">
        <v>36</v>
      </c>
    </row>
    <row r="481" spans="2:20" s="6" customFormat="1" ht="13.8" hidden="1" x14ac:dyDescent="0.3">
      <c r="B481" s="7" t="s">
        <v>94</v>
      </c>
      <c r="C481" s="8" t="s">
        <v>39</v>
      </c>
      <c r="D481" s="9" t="s">
        <v>26</v>
      </c>
      <c r="E481" s="10">
        <v>452</v>
      </c>
      <c r="F481" s="10">
        <v>259</v>
      </c>
      <c r="G481" s="10">
        <v>90</v>
      </c>
      <c r="H481" s="10">
        <v>49</v>
      </c>
      <c r="I481" s="10">
        <v>21</v>
      </c>
      <c r="J481" s="10">
        <v>7</v>
      </c>
      <c r="K481" s="9"/>
      <c r="L481" s="9" t="s">
        <v>18</v>
      </c>
      <c r="M481" s="9" t="str">
        <f>IF(טבלה14[[#This Row],[מספר סטודנטים בתואר 1]]&gt;500,"yes","no")</f>
        <v>no</v>
      </c>
      <c r="N481" s="12">
        <f>טבלה14[[#This Row],[מספר סטודנטים בתואר 1]]/SUBTOTAL(109,טבלה14[מספר סטודנטים בתואר 1])</f>
        <v>6.5748323563210032E-3</v>
      </c>
      <c r="O481" s="11">
        <f>IFERROR(((טבלה14[[#This Row],[מספר סטודנטים בתואר 1]]-טבלה14[[#This Row],[נשים תואר 1]])/טבלה14[[#This Row],[מספר סטודנטים בתואר 1]]),"")</f>
        <v>0.42699115044247787</v>
      </c>
      <c r="P481" s="11">
        <f>IFERROR(טבלה14[[#This Row],[נשים תואר 1]]/טבלה14[[#This Row],[מספר סטודנטים בתואר 1]],"")</f>
        <v>0.57300884955752207</v>
      </c>
      <c r="Q48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8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81" s="13">
        <f>SUMIFS(T:T,D:D,"2007/08",B:B,B481)-טבלה14[[#This Row],[דירוג]]</f>
        <v>4</v>
      </c>
      <c r="T481" s="9">
        <v>50</v>
      </c>
    </row>
    <row r="482" spans="2:20" s="6" customFormat="1" ht="13.8" hidden="1" x14ac:dyDescent="0.3">
      <c r="B482" s="7" t="s">
        <v>40</v>
      </c>
      <c r="C482" s="8" t="s">
        <v>16</v>
      </c>
      <c r="D482" s="10" t="s">
        <v>49</v>
      </c>
      <c r="E482" s="10">
        <v>682</v>
      </c>
      <c r="F482" s="10">
        <v>370</v>
      </c>
      <c r="G482" s="10">
        <v>154</v>
      </c>
      <c r="H482" s="10">
        <v>92</v>
      </c>
      <c r="I482" s="10">
        <v>25</v>
      </c>
      <c r="J482" s="10">
        <v>10</v>
      </c>
      <c r="K482" s="9"/>
      <c r="L482" s="9" t="s">
        <v>18</v>
      </c>
      <c r="M482" s="9" t="str">
        <f>IF(טבלה14[[#This Row],[מספר סטודנטים בתואר 1]]&gt;500,"yes","no")</f>
        <v>yes</v>
      </c>
      <c r="N482" s="12">
        <f>טבלה14[[#This Row],[מספר סטודנטים בתואר 1]]/SUBTOTAL(109,טבלה14[מספר סטודנטים בתואר 1])</f>
        <v>9.920432891617089E-3</v>
      </c>
      <c r="O482" s="11">
        <f>IFERROR(((טבלה14[[#This Row],[מספר סטודנטים בתואר 1]]-טבלה14[[#This Row],[נשים תואר 1]])/טבלה14[[#This Row],[מספר סטודנטים בתואר 1]]),"")</f>
        <v>0.45747800586510262</v>
      </c>
      <c r="P482" s="11">
        <f>IFERROR(טבלה14[[#This Row],[נשים תואר 1]]/טבלה14[[#This Row],[מספר סטודנטים בתואר 1]],"")</f>
        <v>0.54252199413489732</v>
      </c>
      <c r="Q48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8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82" s="13">
        <f>SUMIFS(T:T,D:D,"2007/08",B:B,B482)-טבלה14[[#This Row],[דירוג]]</f>
        <v>-1</v>
      </c>
      <c r="T482" s="9">
        <v>35</v>
      </c>
    </row>
    <row r="483" spans="2:20" s="6" customFormat="1" ht="13.8" hidden="1" x14ac:dyDescent="0.3">
      <c r="B483" s="7" t="s">
        <v>15</v>
      </c>
      <c r="C483" s="8" t="s">
        <v>16</v>
      </c>
      <c r="D483" s="9" t="s">
        <v>26</v>
      </c>
      <c r="E483" s="10">
        <v>421</v>
      </c>
      <c r="F483" s="10">
        <v>332</v>
      </c>
      <c r="G483" s="10"/>
      <c r="H483" s="10"/>
      <c r="I483" s="10">
        <v>18</v>
      </c>
      <c r="J483" s="10">
        <v>13</v>
      </c>
      <c r="K483" s="9"/>
      <c r="L483" s="9" t="s">
        <v>18</v>
      </c>
      <c r="M483" s="9" t="str">
        <f>IF(טבלה14[[#This Row],[מספר סטודנטים בתואר 1]]&gt;500,"yes","no")</f>
        <v>no</v>
      </c>
      <c r="N483" s="12">
        <f>טבלה14[[#This Row],[מספר סטודנטים בתואר 1]]/SUBTOTAL(109,טבלה14[מספר סטודנטים בתואר 1])</f>
        <v>6.1239035885202265E-3</v>
      </c>
      <c r="O483" s="11">
        <f>IFERROR(((טבלה14[[#This Row],[מספר סטודנטים בתואר 1]]-טבלה14[[#This Row],[נשים תואר 1]])/טבלה14[[#This Row],[מספר סטודנטים בתואר 1]]),"")</f>
        <v>0.21140142517814728</v>
      </c>
      <c r="P483" s="11">
        <f>IFERROR(טבלה14[[#This Row],[נשים תואר 1]]/טבלה14[[#This Row],[מספר סטודנטים בתואר 1]],"")</f>
        <v>0.78859857482185269</v>
      </c>
      <c r="Q48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48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83" s="13">
        <f>SUMIFS(T:T,D:D,"2007/08",B:B,B483)-טבלה14[[#This Row],[דירוג]]</f>
        <v>-38</v>
      </c>
      <c r="T483" s="9">
        <v>52</v>
      </c>
    </row>
    <row r="484" spans="2:20" s="6" customFormat="1" ht="13.8" hidden="1" x14ac:dyDescent="0.3">
      <c r="B484" s="7" t="s">
        <v>98</v>
      </c>
      <c r="C484" s="8" t="s">
        <v>72</v>
      </c>
      <c r="D484" s="10" t="s">
        <v>26</v>
      </c>
      <c r="E484" s="10">
        <v>419</v>
      </c>
      <c r="F484" s="10">
        <v>264</v>
      </c>
      <c r="G484" s="10">
        <v>354</v>
      </c>
      <c r="H484" s="10">
        <v>240</v>
      </c>
      <c r="I484" s="10"/>
      <c r="J484" s="10" t="s">
        <v>21</v>
      </c>
      <c r="K484" s="9"/>
      <c r="L484" s="9" t="s">
        <v>18</v>
      </c>
      <c r="M484" s="9" t="str">
        <f>IF(טבלה14[[#This Row],[מספר סטודנטים בתואר 1]]&gt;500,"yes","no")</f>
        <v>no</v>
      </c>
      <c r="N484" s="12">
        <f>טבלה14[[#This Row],[מספר סטודנטים בתואר 1]]/SUBTOTAL(109,טבלה14[מספר סטודנטים בתואר 1])</f>
        <v>6.0948114099524343E-3</v>
      </c>
      <c r="O484" s="11">
        <f>IFERROR(((טבלה14[[#This Row],[מספר סטודנטים בתואר 1]]-טבלה14[[#This Row],[נשים תואר 1]])/טבלה14[[#This Row],[מספר סטודנטים בתואר 1]]),"")</f>
        <v>0.36992840095465396</v>
      </c>
      <c r="P484" s="11">
        <f>IFERROR(טבלה14[[#This Row],[נשים תואר 1]]/טבלה14[[#This Row],[מספר סטודנטים בתואר 1]],"")</f>
        <v>0.63007159904534604</v>
      </c>
      <c r="Q48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8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84" s="13">
        <f>SUMIFS(T:T,D:D,"2007/08",B:B,B484)-טבלה14[[#This Row],[דירוג]]</f>
        <v>37</v>
      </c>
      <c r="T484" s="9">
        <v>53</v>
      </c>
    </row>
    <row r="485" spans="2:20" s="6" customFormat="1" ht="13.8" hidden="1" x14ac:dyDescent="0.3">
      <c r="B485" s="7" t="s">
        <v>85</v>
      </c>
      <c r="C485" s="8" t="s">
        <v>39</v>
      </c>
      <c r="D485" s="9" t="s">
        <v>31</v>
      </c>
      <c r="E485" s="10">
        <v>902</v>
      </c>
      <c r="F485" s="10">
        <v>717</v>
      </c>
      <c r="G485" s="10">
        <v>280</v>
      </c>
      <c r="H485" s="10">
        <v>243</v>
      </c>
      <c r="I485" s="10">
        <v>74</v>
      </c>
      <c r="J485" s="10">
        <v>59</v>
      </c>
      <c r="K485" s="9"/>
      <c r="L485" s="9" t="s">
        <v>18</v>
      </c>
      <c r="M485" s="9" t="str">
        <f>IF(טבלה14[[#This Row],[מספר סטודנטים בתואר 1]]&gt;500,"yes","no")</f>
        <v>yes</v>
      </c>
      <c r="N485" s="12">
        <f>טבלה14[[#This Row],[מספר סטודנטים בתואר 1]]/SUBTOTAL(109,טבלה14[מספר סטודנטים בתואר 1])</f>
        <v>1.3120572534074214E-2</v>
      </c>
      <c r="O485" s="11">
        <f>IFERROR(((טבלה14[[#This Row],[מספר סטודנטים בתואר 1]]-טבלה14[[#This Row],[נשים תואר 1]])/טבלה14[[#This Row],[מספר סטודנטים בתואר 1]]),"")</f>
        <v>0.20509977827050999</v>
      </c>
      <c r="P485" s="11">
        <f>IFERROR(טבלה14[[#This Row],[נשים תואר 1]]/טבלה14[[#This Row],[מספר סטודנטים בתואר 1]],"")</f>
        <v>0.79490022172949004</v>
      </c>
      <c r="Q48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48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85" s="13">
        <f>SUMIFS(T:T,D:D,"2007/08",B:B,B485)-טבלה14[[#This Row],[דירוג]]</f>
        <v>-1</v>
      </c>
      <c r="T485" s="9">
        <v>30</v>
      </c>
    </row>
    <row r="486" spans="2:20" s="6" customFormat="1" ht="13.8" hidden="1" x14ac:dyDescent="0.3">
      <c r="B486" s="7" t="s">
        <v>97</v>
      </c>
      <c r="C486" s="8" t="s">
        <v>58</v>
      </c>
      <c r="D486" s="10" t="s">
        <v>26</v>
      </c>
      <c r="E486" s="10">
        <v>400</v>
      </c>
      <c r="F486" s="10">
        <v>362</v>
      </c>
      <c r="G486" s="10">
        <v>6</v>
      </c>
      <c r="H486" s="10">
        <v>6</v>
      </c>
      <c r="I486" s="10">
        <v>14</v>
      </c>
      <c r="J486" s="10">
        <v>13</v>
      </c>
      <c r="K486" s="9"/>
      <c r="L486" s="9" t="s">
        <v>18</v>
      </c>
      <c r="M486" s="9" t="str">
        <f>IF(טבלה14[[#This Row],[מספר סטודנטים בתואר 1]]&gt;500,"yes","no")</f>
        <v>no</v>
      </c>
      <c r="N486" s="12">
        <f>טבלה14[[#This Row],[מספר סטודנטים בתואר 1]]/SUBTOTAL(109,טבלה14[מספר סטודנטים בתואר 1])</f>
        <v>5.8184357135584097E-3</v>
      </c>
      <c r="O486" s="11">
        <f>IFERROR(((טבלה14[[#This Row],[מספר סטודנטים בתואר 1]]-טבלה14[[#This Row],[נשים תואר 1]])/טבלה14[[#This Row],[מספר סטודנטים בתואר 1]]),"")</f>
        <v>9.5000000000000001E-2</v>
      </c>
      <c r="P486" s="11">
        <f>IFERROR(טבלה14[[#This Row],[נשים תואר 1]]/טבלה14[[#This Row],[מספר סטודנטים בתואר 1]],"")</f>
        <v>0.90500000000000003</v>
      </c>
      <c r="Q48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48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86" s="13">
        <f>SUMIFS(T:T,D:D,"2007/08",B:B,B486)-טבלה14[[#This Row],[דירוג]]</f>
        <v>23</v>
      </c>
      <c r="T486" s="9">
        <v>55</v>
      </c>
    </row>
    <row r="487" spans="2:20" s="6" customFormat="1" ht="13.8" hidden="1" x14ac:dyDescent="0.3">
      <c r="B487" s="7" t="s">
        <v>99</v>
      </c>
      <c r="C487" s="8" t="s">
        <v>16</v>
      </c>
      <c r="D487" s="9" t="s">
        <v>26</v>
      </c>
      <c r="E487" s="10">
        <v>391</v>
      </c>
      <c r="F487" s="10">
        <v>127</v>
      </c>
      <c r="G487" s="10"/>
      <c r="H487" s="10"/>
      <c r="I487" s="10"/>
      <c r="J487" s="10" t="s">
        <v>21</v>
      </c>
      <c r="K487" s="9"/>
      <c r="L487" s="9" t="s">
        <v>18</v>
      </c>
      <c r="M487" s="9" t="str">
        <f>IF(טבלה14[[#This Row],[מספר סטודנטים בתואר 1]]&gt;500,"yes","no")</f>
        <v>no</v>
      </c>
      <c r="N487" s="12">
        <f>טבלה14[[#This Row],[מספר סטודנטים בתואר 1]]/SUBTOTAL(109,טבלה14[מספר סטודנטים בתואר 1])</f>
        <v>5.6875209100033458E-3</v>
      </c>
      <c r="O487" s="11">
        <f>IFERROR(((טבלה14[[#This Row],[מספר סטודנטים בתואר 1]]-טבלה14[[#This Row],[נשים תואר 1]])/טבלה14[[#This Row],[מספר סטודנטים בתואר 1]]),"")</f>
        <v>0.67519181585677746</v>
      </c>
      <c r="P487" s="11">
        <f>IFERROR(טבלה14[[#This Row],[נשים תואר 1]]/טבלה14[[#This Row],[מספר סטודנטים בתואר 1]],"")</f>
        <v>0.32480818414322249</v>
      </c>
      <c r="Q48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8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87" s="13">
        <f>SUMIFS(T:T,D:D,"2007/08",B:B,B487)-טבלה14[[#This Row],[דירוג]]</f>
        <v>-56</v>
      </c>
      <c r="T487" s="9">
        <v>56</v>
      </c>
    </row>
    <row r="488" spans="2:20" s="6" customFormat="1" ht="13.8" hidden="1" x14ac:dyDescent="0.3">
      <c r="B488" s="7" t="s">
        <v>95</v>
      </c>
      <c r="C488" s="8" t="s">
        <v>69</v>
      </c>
      <c r="D488" s="10" t="s">
        <v>26</v>
      </c>
      <c r="E488" s="10">
        <v>336</v>
      </c>
      <c r="F488" s="10">
        <v>186</v>
      </c>
      <c r="G488" s="10">
        <v>4199</v>
      </c>
      <c r="H488" s="10">
        <v>1777</v>
      </c>
      <c r="I488" s="10">
        <v>94</v>
      </c>
      <c r="J488" s="10">
        <v>51</v>
      </c>
      <c r="K488" s="9"/>
      <c r="L488" s="9" t="s">
        <v>18</v>
      </c>
      <c r="M488" s="9" t="str">
        <f>IF(טבלה14[[#This Row],[מספר סטודנטים בתואר 1]]&gt;500,"yes","no")</f>
        <v>no</v>
      </c>
      <c r="N488" s="12">
        <f>טבלה14[[#This Row],[מספר סטודנטים בתואר 1]]/SUBTOTAL(109,טבלה14[מספר סטודנטים בתואר 1])</f>
        <v>4.8874859993890641E-3</v>
      </c>
      <c r="O488" s="11">
        <f>IFERROR(((טבלה14[[#This Row],[מספר סטודנטים בתואר 1]]-טבלה14[[#This Row],[נשים תואר 1]])/טבלה14[[#This Row],[מספר סטודנטים בתואר 1]]),"")</f>
        <v>0.44642857142857145</v>
      </c>
      <c r="P488" s="11">
        <f>IFERROR(טבלה14[[#This Row],[נשים תואר 1]]/טבלה14[[#This Row],[מספר סטודנטים בתואר 1]],"")</f>
        <v>0.5535714285714286</v>
      </c>
      <c r="Q48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8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88" s="13">
        <f>SUMIFS(T:T,D:D,"2007/08",B:B,B488)-טבלה14[[#This Row],[דירוג]]</f>
        <v>-8</v>
      </c>
      <c r="T488" s="9">
        <v>57</v>
      </c>
    </row>
    <row r="489" spans="2:20" s="6" customFormat="1" ht="13.8" hidden="1" x14ac:dyDescent="0.3">
      <c r="B489" s="7" t="s">
        <v>101</v>
      </c>
      <c r="C489" s="8" t="s">
        <v>16</v>
      </c>
      <c r="D489" s="9" t="s">
        <v>26</v>
      </c>
      <c r="E489" s="10">
        <v>335</v>
      </c>
      <c r="F489" s="10">
        <v>210</v>
      </c>
      <c r="G489" s="10">
        <v>45</v>
      </c>
      <c r="H489" s="10">
        <v>27</v>
      </c>
      <c r="I489" s="10">
        <v>44</v>
      </c>
      <c r="J489" s="10">
        <v>19</v>
      </c>
      <c r="K489" s="9"/>
      <c r="L489" s="9" t="s">
        <v>18</v>
      </c>
      <c r="M489" s="9" t="str">
        <f>IF(טבלה14[[#This Row],[מספר סטודנטים בתואר 1]]&gt;500,"yes","no")</f>
        <v>no</v>
      </c>
      <c r="N489" s="12">
        <f>טבלה14[[#This Row],[מספר סטודנטים בתואר 1]]/SUBTOTAL(109,טבלה14[מספר סטודנטים בתואר 1])</f>
        <v>4.8729399101051681E-3</v>
      </c>
      <c r="O489" s="11">
        <f>IFERROR(((טבלה14[[#This Row],[מספר סטודנטים בתואר 1]]-טבלה14[[#This Row],[נשים תואר 1]])/טבלה14[[#This Row],[מספר סטודנטים בתואר 1]]),"")</f>
        <v>0.37313432835820898</v>
      </c>
      <c r="P489" s="11">
        <f>IFERROR(טבלה14[[#This Row],[נשים תואר 1]]/טבלה14[[#This Row],[מספר סטודנטים בתואר 1]],"")</f>
        <v>0.62686567164179108</v>
      </c>
      <c r="Q48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8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89" s="13">
        <f>SUMIFS(T:T,D:D,"2007/08",B:B,B489)-טבלה14[[#This Row],[דירוג]]</f>
        <v>36</v>
      </c>
      <c r="T489" s="9">
        <v>58</v>
      </c>
    </row>
    <row r="490" spans="2:20" s="6" customFormat="1" ht="13.8" hidden="1" x14ac:dyDescent="0.3">
      <c r="B490" s="7" t="s">
        <v>100</v>
      </c>
      <c r="C490" s="8" t="s">
        <v>34</v>
      </c>
      <c r="D490" s="10" t="s">
        <v>26</v>
      </c>
      <c r="E490" s="10">
        <v>331</v>
      </c>
      <c r="F490" s="10">
        <v>85</v>
      </c>
      <c r="G490" s="10">
        <v>120</v>
      </c>
      <c r="H490" s="10">
        <v>25</v>
      </c>
      <c r="I490" s="10">
        <v>42</v>
      </c>
      <c r="J490" s="10">
        <v>5</v>
      </c>
      <c r="K490" s="9"/>
      <c r="L490" s="9" t="s">
        <v>18</v>
      </c>
      <c r="M490" s="9" t="str">
        <f>IF(טבלה14[[#This Row],[מספר סטודנטים בתואר 1]]&gt;500,"yes","no")</f>
        <v>no</v>
      </c>
      <c r="N490" s="12">
        <f>טבלה14[[#This Row],[מספר סטודנטים בתואר 1]]/SUBTOTAL(109,טבלה14[מספר סטודנטים בתואר 1])</f>
        <v>4.8147555529695837E-3</v>
      </c>
      <c r="O490" s="11">
        <f>IFERROR(((טבלה14[[#This Row],[מספר סטודנטים בתואר 1]]-טבלה14[[#This Row],[נשים תואר 1]])/טבלה14[[#This Row],[מספר סטודנטים בתואר 1]]),"")</f>
        <v>0.74320241691842903</v>
      </c>
      <c r="P490" s="11">
        <f>IFERROR(טבלה14[[#This Row],[נשים תואר 1]]/טבלה14[[#This Row],[מספר סטודנטים בתואר 1]],"")</f>
        <v>0.25679758308157102</v>
      </c>
      <c r="Q49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90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490" s="13">
        <f>SUMIFS(T:T,D:D,"2007/08",B:B,B490)-טבלה14[[#This Row],[דירוג]]</f>
        <v>0</v>
      </c>
      <c r="T490" s="9">
        <v>59</v>
      </c>
    </row>
    <row r="491" spans="2:20" s="6" customFormat="1" ht="13.8" hidden="1" x14ac:dyDescent="0.3">
      <c r="B491" s="7" t="s">
        <v>104</v>
      </c>
      <c r="C491" s="8" t="s">
        <v>39</v>
      </c>
      <c r="D491" s="9" t="s">
        <v>26</v>
      </c>
      <c r="E491" s="10">
        <v>295</v>
      </c>
      <c r="F491" s="10">
        <v>188</v>
      </c>
      <c r="G491" s="10">
        <v>54</v>
      </c>
      <c r="H491" s="10">
        <v>34</v>
      </c>
      <c r="I491" s="10">
        <v>18</v>
      </c>
      <c r="J491" s="10">
        <v>12</v>
      </c>
      <c r="K491" s="9"/>
      <c r="L491" s="9" t="s">
        <v>18</v>
      </c>
      <c r="M491" s="9" t="str">
        <f>IF(טבלה14[[#This Row],[מספר סטודנטים בתואר 1]]&gt;500,"yes","no")</f>
        <v>no</v>
      </c>
      <c r="N491" s="12">
        <f>טבלה14[[#This Row],[מספר סטודנטים בתואר 1]]/SUBTOTAL(109,טבלה14[מספר סטודנטים בתואר 1])</f>
        <v>4.2910963387493275E-3</v>
      </c>
      <c r="O491" s="11">
        <f>IFERROR(((טבלה14[[#This Row],[מספר סטודנטים בתואר 1]]-טבלה14[[#This Row],[נשים תואר 1]])/טבלה14[[#This Row],[מספר סטודנטים בתואר 1]]),"")</f>
        <v>0.36271186440677966</v>
      </c>
      <c r="P491" s="11">
        <f>IFERROR(טבלה14[[#This Row],[נשים תואר 1]]/טבלה14[[#This Row],[מספר סטודנטים בתואר 1]],"")</f>
        <v>0.63728813559322028</v>
      </c>
      <c r="Q49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9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91" s="13">
        <f>SUMIFS(T:T,D:D,"2007/08",B:B,B491)-טבלה14[[#This Row],[דירוג]]</f>
        <v>12</v>
      </c>
      <c r="T491" s="9">
        <v>60</v>
      </c>
    </row>
    <row r="492" spans="2:20" s="6" customFormat="1" ht="13.8" hidden="1" x14ac:dyDescent="0.3">
      <c r="B492" s="7" t="s">
        <v>107</v>
      </c>
      <c r="C492" s="8" t="s">
        <v>39</v>
      </c>
      <c r="D492" s="10" t="s">
        <v>26</v>
      </c>
      <c r="E492" s="10">
        <v>288</v>
      </c>
      <c r="F492" s="10">
        <v>202</v>
      </c>
      <c r="G492" s="10">
        <v>164</v>
      </c>
      <c r="H492" s="10">
        <v>128</v>
      </c>
      <c r="I492" s="10">
        <v>60</v>
      </c>
      <c r="J492" s="10">
        <v>42</v>
      </c>
      <c r="K492" s="9"/>
      <c r="L492" s="9" t="s">
        <v>18</v>
      </c>
      <c r="M492" s="9" t="str">
        <f>IF(טבלה14[[#This Row],[מספר סטודנטים בתואר 1]]&gt;500,"yes","no")</f>
        <v>no</v>
      </c>
      <c r="N492" s="12">
        <f>טבלה14[[#This Row],[מספר סטודנטים בתואר 1]]/SUBTOTAL(109,טבלה14[מספר סטודנטים בתואר 1])</f>
        <v>4.189273713762055E-3</v>
      </c>
      <c r="O492" s="11">
        <f>IFERROR(((טבלה14[[#This Row],[מספר סטודנטים בתואר 1]]-טבלה14[[#This Row],[נשים תואר 1]])/טבלה14[[#This Row],[מספר סטודנטים בתואר 1]]),"")</f>
        <v>0.2986111111111111</v>
      </c>
      <c r="P492" s="11">
        <f>IFERROR(טבלה14[[#This Row],[נשים תואר 1]]/טבלה14[[#This Row],[מספר סטודנטים בתואר 1]],"")</f>
        <v>0.70138888888888884</v>
      </c>
      <c r="Q49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49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92" s="13">
        <f>SUMIFS(T:T,D:D,"2007/08",B:B,B492)-טבלה14[[#This Row],[דירוג]]</f>
        <v>-9</v>
      </c>
      <c r="T492" s="9">
        <v>61</v>
      </c>
    </row>
    <row r="493" spans="2:20" s="6" customFormat="1" ht="13.8" hidden="1" x14ac:dyDescent="0.3">
      <c r="B493" s="7" t="s">
        <v>105</v>
      </c>
      <c r="C493" s="8" t="s">
        <v>39</v>
      </c>
      <c r="D493" s="9" t="s">
        <v>26</v>
      </c>
      <c r="E493" s="10">
        <v>286</v>
      </c>
      <c r="F493" s="10">
        <v>226</v>
      </c>
      <c r="G493" s="10">
        <v>145</v>
      </c>
      <c r="H493" s="10">
        <v>107</v>
      </c>
      <c r="I493" s="10">
        <v>153</v>
      </c>
      <c r="J493" s="10">
        <v>110</v>
      </c>
      <c r="K493" s="9"/>
      <c r="L493" s="9" t="s">
        <v>18</v>
      </c>
      <c r="M493" s="9" t="str">
        <f>IF(טבלה14[[#This Row],[מספר סטודנטים בתואר 1]]&gt;500,"yes","no")</f>
        <v>no</v>
      </c>
      <c r="N493" s="12">
        <f>טבלה14[[#This Row],[מספר סטודנטים בתואר 1]]/SUBTOTAL(109,טבלה14[מספר סטודנטים בתואר 1])</f>
        <v>4.1601815351942628E-3</v>
      </c>
      <c r="O493" s="11">
        <f>IFERROR(((טבלה14[[#This Row],[מספר סטודנטים בתואר 1]]-טבלה14[[#This Row],[נשים תואר 1]])/טבלה14[[#This Row],[מספר סטודנטים בתואר 1]]),"")</f>
        <v>0.20979020979020979</v>
      </c>
      <c r="P493" s="11">
        <f>IFERROR(טבלה14[[#This Row],[נשים תואר 1]]/טבלה14[[#This Row],[מספר סטודנטים בתואר 1]],"")</f>
        <v>0.79020979020979021</v>
      </c>
      <c r="Q49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49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93" s="13">
        <f>SUMIFS(T:T,D:D,"2007/08",B:B,B493)-טבלה14[[#This Row],[דירוג]]</f>
        <v>-21</v>
      </c>
      <c r="T493" s="9">
        <v>62</v>
      </c>
    </row>
    <row r="494" spans="2:20" s="6" customFormat="1" ht="13.8" hidden="1" x14ac:dyDescent="0.3">
      <c r="B494" s="7" t="s">
        <v>109</v>
      </c>
      <c r="C494" s="8" t="s">
        <v>52</v>
      </c>
      <c r="D494" s="10" t="s">
        <v>26</v>
      </c>
      <c r="E494" s="10">
        <v>266</v>
      </c>
      <c r="F494" s="10">
        <v>240</v>
      </c>
      <c r="G494" s="10">
        <v>654</v>
      </c>
      <c r="H494" s="10">
        <v>607</v>
      </c>
      <c r="I494" s="10">
        <v>51</v>
      </c>
      <c r="J494" s="10">
        <v>42</v>
      </c>
      <c r="K494" s="9"/>
      <c r="L494" s="9" t="s">
        <v>18</v>
      </c>
      <c r="M494" s="9" t="str">
        <f>IF(טבלה14[[#This Row],[מספר סטודנטים בתואר 1]]&gt;500,"yes","no")</f>
        <v>no</v>
      </c>
      <c r="N494" s="12">
        <f>טבלה14[[#This Row],[מספר סטודנטים בתואר 1]]/SUBTOTAL(109,טבלה14[מספר סטודנטים בתואר 1])</f>
        <v>3.8692597495163425E-3</v>
      </c>
      <c r="O494" s="11">
        <f>IFERROR(((טבלה14[[#This Row],[מספר סטודנטים בתואר 1]]-טבלה14[[#This Row],[נשים תואר 1]])/טבלה14[[#This Row],[מספר סטודנטים בתואר 1]]),"")</f>
        <v>9.7744360902255634E-2</v>
      </c>
      <c r="P494" s="11">
        <f>IFERROR(טבלה14[[#This Row],[נשים תואר 1]]/טבלה14[[#This Row],[מספר סטודנטים בתואר 1]],"")</f>
        <v>0.90225563909774431</v>
      </c>
      <c r="Q49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49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94" s="13">
        <f>SUMIFS(T:T,D:D,"2007/08",B:B,B494)-טבלה14[[#This Row],[דירוג]]</f>
        <v>14</v>
      </c>
      <c r="T494" s="9">
        <v>63</v>
      </c>
    </row>
    <row r="495" spans="2:20" s="6" customFormat="1" ht="13.8" hidden="1" x14ac:dyDescent="0.3">
      <c r="B495" s="7" t="s">
        <v>112</v>
      </c>
      <c r="C495" s="8" t="s">
        <v>56</v>
      </c>
      <c r="D495" s="9" t="s">
        <v>26</v>
      </c>
      <c r="E495" s="10">
        <v>251</v>
      </c>
      <c r="F495" s="10">
        <v>179</v>
      </c>
      <c r="G495" s="10">
        <v>91</v>
      </c>
      <c r="H495" s="10">
        <v>69</v>
      </c>
      <c r="I495" s="10">
        <v>12</v>
      </c>
      <c r="J495" s="10">
        <v>10</v>
      </c>
      <c r="K495" s="9"/>
      <c r="L495" s="9" t="s">
        <v>18</v>
      </c>
      <c r="M495" s="9" t="str">
        <f>IF(טבלה14[[#This Row],[מספר סטודנטים בתואר 1]]&gt;500,"yes","no")</f>
        <v>no</v>
      </c>
      <c r="N495" s="12">
        <f>טבלה14[[#This Row],[מספר סטודנטים בתואר 1]]/SUBTOTAL(109,טבלה14[מספר סטודנטים בתואר 1])</f>
        <v>3.6510684102579022E-3</v>
      </c>
      <c r="O495" s="11">
        <f>IFERROR(((טבלה14[[#This Row],[מספר סטודנטים בתואר 1]]-טבלה14[[#This Row],[נשים תואר 1]])/טבלה14[[#This Row],[מספר סטודנטים בתואר 1]]),"")</f>
        <v>0.28685258964143429</v>
      </c>
      <c r="P495" s="11">
        <f>IFERROR(טבלה14[[#This Row],[נשים תואר 1]]/טבלה14[[#This Row],[מספר סטודנטים בתואר 1]],"")</f>
        <v>0.71314741035856577</v>
      </c>
      <c r="Q49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49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95" s="13">
        <f>SUMIFS(T:T,D:D,"2007/08",B:B,B495)-טבלה14[[#This Row],[דירוג]]</f>
        <v>-8</v>
      </c>
      <c r="T495" s="9">
        <v>64</v>
      </c>
    </row>
    <row r="496" spans="2:20" s="6" customFormat="1" ht="13.8" hidden="1" x14ac:dyDescent="0.3">
      <c r="B496" s="7" t="s">
        <v>103</v>
      </c>
      <c r="C496" s="8" t="s">
        <v>48</v>
      </c>
      <c r="D496" s="10" t="s">
        <v>26</v>
      </c>
      <c r="E496" s="10">
        <v>251</v>
      </c>
      <c r="F496" s="10">
        <v>71</v>
      </c>
      <c r="G496" s="10">
        <v>34</v>
      </c>
      <c r="H496" s="10">
        <v>13</v>
      </c>
      <c r="I496" s="10">
        <v>43</v>
      </c>
      <c r="J496" s="10">
        <v>19</v>
      </c>
      <c r="K496" s="9"/>
      <c r="L496" s="9" t="s">
        <v>18</v>
      </c>
      <c r="M496" s="9" t="str">
        <f>IF(טבלה14[[#This Row],[מספר סטודנטים בתואר 1]]&gt;500,"yes","no")</f>
        <v>no</v>
      </c>
      <c r="N496" s="12">
        <f>טבלה14[[#This Row],[מספר סטודנטים בתואר 1]]/SUBTOTAL(109,טבלה14[מספר סטודנטים בתואר 1])</f>
        <v>3.6510684102579022E-3</v>
      </c>
      <c r="O496" s="11">
        <f>IFERROR(((טבלה14[[#This Row],[מספר סטודנטים בתואר 1]]-טבלה14[[#This Row],[נשים תואר 1]])/טבלה14[[#This Row],[מספר סטודנטים בתואר 1]]),"")</f>
        <v>0.71713147410358569</v>
      </c>
      <c r="P496" s="11">
        <f>IFERROR(טבלה14[[#This Row],[נשים תואר 1]]/טבלה14[[#This Row],[מספר סטודנטים בתואר 1]],"")</f>
        <v>0.28286852589641437</v>
      </c>
      <c r="Q49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96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496" s="13">
        <f>SUMIFS(T:T,D:D,"2007/08",B:B,B496)-טבלה14[[#This Row],[דירוג]]</f>
        <v>19</v>
      </c>
      <c r="T496" s="9">
        <v>65</v>
      </c>
    </row>
    <row r="497" spans="2:20" s="6" customFormat="1" ht="13.8" hidden="1" x14ac:dyDescent="0.3">
      <c r="B497" s="7" t="s">
        <v>119</v>
      </c>
      <c r="C497" s="8" t="s">
        <v>34</v>
      </c>
      <c r="D497" s="9" t="s">
        <v>26</v>
      </c>
      <c r="E497" s="10">
        <v>245</v>
      </c>
      <c r="F497" s="10">
        <v>183</v>
      </c>
      <c r="G497" s="10">
        <v>43</v>
      </c>
      <c r="H497" s="10">
        <v>30</v>
      </c>
      <c r="I497" s="10">
        <v>44</v>
      </c>
      <c r="J497" s="10">
        <v>31</v>
      </c>
      <c r="K497" s="9"/>
      <c r="L497" s="9" t="s">
        <v>18</v>
      </c>
      <c r="M497" s="9" t="str">
        <f>IF(טבלה14[[#This Row],[מספר סטודנטים בתואר 1]]&gt;500,"yes","no")</f>
        <v>no</v>
      </c>
      <c r="N497" s="12">
        <f>טבלה14[[#This Row],[מספר סטודנטים בתואר 1]]/SUBTOTAL(109,טבלה14[מספר סטודנטים בתואר 1])</f>
        <v>3.5637918745545262E-3</v>
      </c>
      <c r="O497" s="11">
        <f>IFERROR(((טבלה14[[#This Row],[מספר סטודנטים בתואר 1]]-טבלה14[[#This Row],[נשים תואר 1]])/טבלה14[[#This Row],[מספר סטודנטים בתואר 1]]),"")</f>
        <v>0.2530612244897959</v>
      </c>
      <c r="P497" s="11">
        <f>IFERROR(טבלה14[[#This Row],[נשים תואר 1]]/טבלה14[[#This Row],[מספר סטודנטים בתואר 1]],"")</f>
        <v>0.74693877551020404</v>
      </c>
      <c r="Q49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49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97" s="13">
        <f>SUMIFS(T:T,D:D,"2007/08",B:B,B497)-טבלה14[[#This Row],[דירוג]]</f>
        <v>4</v>
      </c>
      <c r="T497" s="9">
        <v>66</v>
      </c>
    </row>
    <row r="498" spans="2:20" s="6" customFormat="1" ht="13.8" hidden="1" x14ac:dyDescent="0.3">
      <c r="B498" s="7" t="s">
        <v>111</v>
      </c>
      <c r="C498" s="8" t="s">
        <v>39</v>
      </c>
      <c r="D498" s="10" t="s">
        <v>26</v>
      </c>
      <c r="E498" s="10">
        <v>242</v>
      </c>
      <c r="F498" s="10">
        <v>169</v>
      </c>
      <c r="G498" s="10">
        <v>115</v>
      </c>
      <c r="H498" s="10">
        <v>77</v>
      </c>
      <c r="I498" s="10">
        <v>53</v>
      </c>
      <c r="J498" s="10">
        <v>38</v>
      </c>
      <c r="K498" s="9"/>
      <c r="L498" s="9" t="s">
        <v>18</v>
      </c>
      <c r="M498" s="9" t="str">
        <f>IF(טבלה14[[#This Row],[מספר סטודנטים בתואר 1]]&gt;500,"yes","no")</f>
        <v>no</v>
      </c>
      <c r="N498" s="12">
        <f>טבלה14[[#This Row],[מספר סטודנטים בתואר 1]]/SUBTOTAL(109,טבלה14[מספר סטודנטים בתואר 1])</f>
        <v>3.520153606702838E-3</v>
      </c>
      <c r="O498" s="11">
        <f>IFERROR(((טבלה14[[#This Row],[מספר סטודנטים בתואר 1]]-טבלה14[[#This Row],[נשים תואר 1]])/טבלה14[[#This Row],[מספר סטודנטים בתואר 1]]),"")</f>
        <v>0.30165289256198347</v>
      </c>
      <c r="P498" s="11">
        <f>IFERROR(טבלה14[[#This Row],[נשים תואר 1]]/טבלה14[[#This Row],[מספר סטודנטים בתואר 1]],"")</f>
        <v>0.69834710743801653</v>
      </c>
      <c r="Q49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9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98" s="13">
        <f>SUMIFS(T:T,D:D,"2007/08",B:B,B498)-טבלה14[[#This Row],[דירוג]]</f>
        <v>-21</v>
      </c>
      <c r="T498" s="9">
        <v>67</v>
      </c>
    </row>
    <row r="499" spans="2:20" s="6" customFormat="1" ht="13.8" hidden="1" x14ac:dyDescent="0.3">
      <c r="B499" s="7" t="s">
        <v>216</v>
      </c>
      <c r="C499" s="8" t="s">
        <v>25</v>
      </c>
      <c r="D499" s="9" t="s">
        <v>26</v>
      </c>
      <c r="E499" s="10">
        <v>241</v>
      </c>
      <c r="F499" s="10">
        <v>127</v>
      </c>
      <c r="G499" s="10"/>
      <c r="H499" s="10"/>
      <c r="I499" s="10"/>
      <c r="J499" s="10" t="s">
        <v>21</v>
      </c>
      <c r="K499" s="9"/>
      <c r="L499" s="9" t="s">
        <v>18</v>
      </c>
      <c r="M499" s="9" t="str">
        <f>IF(טבלה14[[#This Row],[מספר סטודנטים בתואר 1]]&gt;500,"yes","no")</f>
        <v>no</v>
      </c>
      <c r="N499" s="12">
        <f>טבלה14[[#This Row],[מספר סטודנטים בתואר 1]]/SUBTOTAL(109,טבלה14[מספר סטודנטים בתואר 1])</f>
        <v>3.5056075174189419E-3</v>
      </c>
      <c r="O499" s="11">
        <f>IFERROR(((טבלה14[[#This Row],[מספר סטודנטים בתואר 1]]-טבלה14[[#This Row],[נשים תואר 1]])/טבלה14[[#This Row],[מספר סטודנטים בתואר 1]]),"")</f>
        <v>0.47302904564315351</v>
      </c>
      <c r="P499" s="11">
        <f>IFERROR(טבלה14[[#This Row],[נשים תואר 1]]/טבלה14[[#This Row],[מספר סטודנטים בתואר 1]],"")</f>
        <v>0.52697095435684649</v>
      </c>
      <c r="Q49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49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499" s="13">
        <f>SUMIFS(T:T,D:D,"2007/08",B:B,B499)-טבלה14[[#This Row],[דירוג]]</f>
        <v>-66</v>
      </c>
      <c r="T499" s="9">
        <v>68</v>
      </c>
    </row>
    <row r="500" spans="2:20" s="6" customFormat="1" ht="13.8" hidden="1" x14ac:dyDescent="0.3">
      <c r="B500" s="7" t="s">
        <v>108</v>
      </c>
      <c r="C500" s="8" t="s">
        <v>25</v>
      </c>
      <c r="D500" s="10" t="s">
        <v>26</v>
      </c>
      <c r="E500" s="10">
        <v>232</v>
      </c>
      <c r="F500" s="10">
        <v>128</v>
      </c>
      <c r="G500" s="10">
        <v>451</v>
      </c>
      <c r="H500" s="10">
        <v>265</v>
      </c>
      <c r="I500" s="10">
        <v>170</v>
      </c>
      <c r="J500" s="10">
        <v>85</v>
      </c>
      <c r="K500" s="9"/>
      <c r="L500" s="9" t="s">
        <v>18</v>
      </c>
      <c r="M500" s="9" t="str">
        <f>IF(טבלה14[[#This Row],[מספר סטודנטים בתואר 1]]&gt;500,"yes","no")</f>
        <v>no</v>
      </c>
      <c r="N500" s="12">
        <f>טבלה14[[#This Row],[מספר סטודנטים בתואר 1]]/SUBTOTAL(109,טבלה14[מספר סטודנטים בתואר 1])</f>
        <v>3.3746927138638776E-3</v>
      </c>
      <c r="O500" s="11">
        <f>IFERROR(((טבלה14[[#This Row],[מספר סטודנטים בתואר 1]]-טבלה14[[#This Row],[נשים תואר 1]])/טבלה14[[#This Row],[מספר סטודנטים בתואר 1]]),"")</f>
        <v>0.44827586206896552</v>
      </c>
      <c r="P500" s="11">
        <f>IFERROR(טבלה14[[#This Row],[נשים תואר 1]]/טבלה14[[#This Row],[מספר סטודנטים בתואר 1]],"")</f>
        <v>0.55172413793103448</v>
      </c>
      <c r="Q50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0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00" s="13">
        <f>SUMIFS(T:T,D:D,"2007/08",B:B,B500)-טבלה14[[#This Row],[דירוג]]</f>
        <v>-21</v>
      </c>
      <c r="T500" s="9">
        <v>69</v>
      </c>
    </row>
    <row r="501" spans="2:20" s="6" customFormat="1" ht="13.8" hidden="1" x14ac:dyDescent="0.3">
      <c r="B501" s="7" t="s">
        <v>117</v>
      </c>
      <c r="C501" s="8" t="s">
        <v>56</v>
      </c>
      <c r="D501" s="9" t="s">
        <v>26</v>
      </c>
      <c r="E501" s="10">
        <v>231</v>
      </c>
      <c r="F501" s="10">
        <v>98</v>
      </c>
      <c r="G501" s="10">
        <v>30</v>
      </c>
      <c r="H501" s="10">
        <v>14</v>
      </c>
      <c r="I501" s="10"/>
      <c r="J501" s="10" t="s">
        <v>21</v>
      </c>
      <c r="K501" s="9"/>
      <c r="L501" s="9" t="s">
        <v>18</v>
      </c>
      <c r="M501" s="9" t="str">
        <f>IF(טבלה14[[#This Row],[מספר סטודנטים בתואר 1]]&gt;500,"yes","no")</f>
        <v>no</v>
      </c>
      <c r="N501" s="12">
        <f>טבלה14[[#This Row],[מספר סטודנטים בתואר 1]]/SUBTOTAL(109,טבלה14[מספר סטודנטים בתואר 1])</f>
        <v>3.3601466245799815E-3</v>
      </c>
      <c r="O501" s="11">
        <f>IFERROR(((טבלה14[[#This Row],[מספר סטודנטים בתואר 1]]-טבלה14[[#This Row],[נשים תואר 1]])/טבלה14[[#This Row],[מספר סטודנטים בתואר 1]]),"")</f>
        <v>0.5757575757575758</v>
      </c>
      <c r="P501" s="11">
        <f>IFERROR(טבלה14[[#This Row],[נשים תואר 1]]/טבלה14[[#This Row],[מספר סטודנטים בתואר 1]],"")</f>
        <v>0.42424242424242425</v>
      </c>
      <c r="Q50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0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01" s="13">
        <f>SUMIFS(T:T,D:D,"2007/08",B:B,B501)-טבלה14[[#This Row],[דירוג]]</f>
        <v>17</v>
      </c>
      <c r="T501" s="9">
        <v>70</v>
      </c>
    </row>
    <row r="502" spans="2:20" s="6" customFormat="1" ht="13.8" hidden="1" x14ac:dyDescent="0.3">
      <c r="B502" s="7" t="s">
        <v>121</v>
      </c>
      <c r="C502" s="8" t="s">
        <v>16</v>
      </c>
      <c r="D502" s="10" t="s">
        <v>26</v>
      </c>
      <c r="E502" s="10">
        <v>229</v>
      </c>
      <c r="F502" s="10">
        <v>195</v>
      </c>
      <c r="G502" s="10">
        <v>86</v>
      </c>
      <c r="H502" s="10">
        <v>78</v>
      </c>
      <c r="I502" s="10">
        <v>11</v>
      </c>
      <c r="J502" s="10">
        <v>6</v>
      </c>
      <c r="K502" s="9"/>
      <c r="L502" s="9" t="s">
        <v>18</v>
      </c>
      <c r="M502" s="9" t="str">
        <f>IF(טבלה14[[#This Row],[מספר סטודנטים בתואר 1]]&gt;500,"yes","no")</f>
        <v>no</v>
      </c>
      <c r="N502" s="12">
        <f>טבלה14[[#This Row],[מספר סטודנטים בתואר 1]]/SUBTOTAL(109,טבלה14[מספר סטודנטים בתואר 1])</f>
        <v>3.3310544460121898E-3</v>
      </c>
      <c r="O502" s="11">
        <f>IFERROR(((טבלה14[[#This Row],[מספר סטודנטים בתואר 1]]-טבלה14[[#This Row],[נשים תואר 1]])/טבלה14[[#This Row],[מספר סטודנטים בתואר 1]]),"")</f>
        <v>0.14847161572052403</v>
      </c>
      <c r="P502" s="11">
        <f>IFERROR(טבלה14[[#This Row],[נשים תואר 1]]/טבלה14[[#This Row],[מספר סטודנטים בתואר 1]],"")</f>
        <v>0.85152838427947597</v>
      </c>
      <c r="Q50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50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02" s="13">
        <f>SUMIFS(T:T,D:D,"2007/08",B:B,B502)-טבלה14[[#This Row],[דירוג]]</f>
        <v>-26</v>
      </c>
      <c r="T502" s="9">
        <v>71</v>
      </c>
    </row>
    <row r="503" spans="2:20" s="6" customFormat="1" ht="13.8" hidden="1" x14ac:dyDescent="0.3">
      <c r="B503" s="7" t="s">
        <v>122</v>
      </c>
      <c r="C503" s="8" t="s">
        <v>39</v>
      </c>
      <c r="D503" s="9" t="s">
        <v>26</v>
      </c>
      <c r="E503" s="10">
        <v>229</v>
      </c>
      <c r="F503" s="10">
        <v>178</v>
      </c>
      <c r="G503" s="10">
        <v>133</v>
      </c>
      <c r="H503" s="10">
        <v>102</v>
      </c>
      <c r="I503" s="10">
        <v>66</v>
      </c>
      <c r="J503" s="10">
        <v>34</v>
      </c>
      <c r="K503" s="9"/>
      <c r="L503" s="9" t="s">
        <v>18</v>
      </c>
      <c r="M503" s="9" t="str">
        <f>IF(טבלה14[[#This Row],[מספר סטודנטים בתואר 1]]&gt;500,"yes","no")</f>
        <v>no</v>
      </c>
      <c r="N503" s="12">
        <f>טבלה14[[#This Row],[מספר סטודנטים בתואר 1]]/SUBTOTAL(109,טבלה14[מספר סטודנטים בתואר 1])</f>
        <v>3.3310544460121898E-3</v>
      </c>
      <c r="O503" s="11">
        <f>IFERROR(((טבלה14[[#This Row],[מספר סטודנטים בתואר 1]]-טבלה14[[#This Row],[נשים תואר 1]])/טבלה14[[#This Row],[מספר סטודנטים בתואר 1]]),"")</f>
        <v>0.22270742358078602</v>
      </c>
      <c r="P503" s="11">
        <f>IFERROR(טבלה14[[#This Row],[נשים תואר 1]]/טבלה14[[#This Row],[מספר סטודנטים בתואר 1]],"")</f>
        <v>0.77729257641921401</v>
      </c>
      <c r="Q50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50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03" s="13">
        <f>SUMIFS(T:T,D:D,"2007/08",B:B,B503)-טבלה14[[#This Row],[דירוג]]</f>
        <v>-15</v>
      </c>
      <c r="T503" s="9">
        <v>72</v>
      </c>
    </row>
    <row r="504" spans="2:20" s="6" customFormat="1" ht="13.8" hidden="1" x14ac:dyDescent="0.3">
      <c r="B504" s="7" t="s">
        <v>197</v>
      </c>
      <c r="C504" s="8" t="s">
        <v>52</v>
      </c>
      <c r="D504" s="10" t="s">
        <v>26</v>
      </c>
      <c r="E504" s="10">
        <v>228</v>
      </c>
      <c r="F504" s="10">
        <v>191</v>
      </c>
      <c r="G504" s="10">
        <v>582</v>
      </c>
      <c r="H504" s="10">
        <v>406</v>
      </c>
      <c r="I504" s="10">
        <v>23</v>
      </c>
      <c r="J504" s="10">
        <v>17</v>
      </c>
      <c r="K504" s="9"/>
      <c r="L504" s="9" t="s">
        <v>18</v>
      </c>
      <c r="M504" s="9" t="str">
        <f>IF(טבלה14[[#This Row],[מספר סטודנטים בתואר 1]]&gt;500,"yes","no")</f>
        <v>no</v>
      </c>
      <c r="N504" s="12">
        <f>טבלה14[[#This Row],[מספר סטודנטים בתואר 1]]/SUBTOTAL(109,טבלה14[מספר סטודנטים בתואר 1])</f>
        <v>3.3165083567282937E-3</v>
      </c>
      <c r="O504" s="11">
        <f>IFERROR(((טבלה14[[#This Row],[מספר סטודנטים בתואר 1]]-טבלה14[[#This Row],[נשים תואר 1]])/טבלה14[[#This Row],[מספר סטודנטים בתואר 1]]),"")</f>
        <v>0.16228070175438597</v>
      </c>
      <c r="P504" s="11">
        <f>IFERROR(טבלה14[[#This Row],[נשים תואר 1]]/טבלה14[[#This Row],[מספר סטודנטים בתואר 1]],"")</f>
        <v>0.83771929824561409</v>
      </c>
      <c r="Q50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50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04" s="13">
        <f>SUMIFS(T:T,D:D,"2007/08",B:B,B504)-טבלה14[[#This Row],[דירוג]]</f>
        <v>16</v>
      </c>
      <c r="T504" s="9">
        <v>73</v>
      </c>
    </row>
    <row r="505" spans="2:20" s="6" customFormat="1" ht="13.8" hidden="1" x14ac:dyDescent="0.3">
      <c r="B505" s="7" t="s">
        <v>114</v>
      </c>
      <c r="C505" s="8" t="s">
        <v>25</v>
      </c>
      <c r="D505" s="9" t="s">
        <v>26</v>
      </c>
      <c r="E505" s="10">
        <v>214</v>
      </c>
      <c r="F505" s="10">
        <v>122</v>
      </c>
      <c r="G505" s="10">
        <v>189</v>
      </c>
      <c r="H505" s="10">
        <v>94</v>
      </c>
      <c r="I505" s="10">
        <v>98</v>
      </c>
      <c r="J505" s="10">
        <v>47</v>
      </c>
      <c r="K505" s="9"/>
      <c r="L505" s="9" t="s">
        <v>18</v>
      </c>
      <c r="M505" s="9" t="str">
        <f>IF(טבלה14[[#This Row],[מספר סטודנטים בתואר 1]]&gt;500,"yes","no")</f>
        <v>no</v>
      </c>
      <c r="N505" s="12">
        <f>טבלה14[[#This Row],[מספר סטודנטים בתואר 1]]/SUBTOTAL(109,טבלה14[מספר סטודנטים בתואר 1])</f>
        <v>3.1128631067537491E-3</v>
      </c>
      <c r="O505" s="11">
        <f>IFERROR(((טבלה14[[#This Row],[מספר סטודנטים בתואר 1]]-טבלה14[[#This Row],[נשים תואר 1]])/טבלה14[[#This Row],[מספר סטודנטים בתואר 1]]),"")</f>
        <v>0.42990654205607476</v>
      </c>
      <c r="P505" s="11">
        <f>IFERROR(טבלה14[[#This Row],[נשים תואר 1]]/טבלה14[[#This Row],[מספר סטודנטים בתואר 1]],"")</f>
        <v>0.57009345794392519</v>
      </c>
      <c r="Q50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0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05" s="13">
        <f>SUMIFS(T:T,D:D,"2007/08",B:B,B505)-טבלה14[[#This Row],[דירוג]]</f>
        <v>-9</v>
      </c>
      <c r="T505" s="9">
        <v>74</v>
      </c>
    </row>
    <row r="506" spans="2:20" s="6" customFormat="1" ht="13.8" hidden="1" x14ac:dyDescent="0.3">
      <c r="B506" s="7" t="s">
        <v>113</v>
      </c>
      <c r="C506" s="8" t="s">
        <v>69</v>
      </c>
      <c r="D506" s="10" t="s">
        <v>26</v>
      </c>
      <c r="E506" s="10">
        <v>212</v>
      </c>
      <c r="F506" s="10">
        <v>130</v>
      </c>
      <c r="G506" s="10">
        <v>26</v>
      </c>
      <c r="H506" s="10">
        <v>12</v>
      </c>
      <c r="I506" s="10"/>
      <c r="J506" s="10" t="s">
        <v>21</v>
      </c>
      <c r="K506" s="9"/>
      <c r="L506" s="9" t="s">
        <v>18</v>
      </c>
      <c r="M506" s="9" t="str">
        <f>IF(טבלה14[[#This Row],[מספר סטודנטים בתואר 1]]&gt;500,"yes","no")</f>
        <v>no</v>
      </c>
      <c r="N506" s="12">
        <f>טבלה14[[#This Row],[מספר סטודנטים בתואר 1]]/SUBTOTAL(109,טבלה14[מספר סטודנטים בתואר 1])</f>
        <v>3.0837709281859573E-3</v>
      </c>
      <c r="O506" s="11">
        <f>IFERROR(((טבלה14[[#This Row],[מספר סטודנטים בתואר 1]]-טבלה14[[#This Row],[נשים תואר 1]])/טבלה14[[#This Row],[מספר סטודנטים בתואר 1]]),"")</f>
        <v>0.3867924528301887</v>
      </c>
      <c r="P506" s="11">
        <f>IFERROR(טבלה14[[#This Row],[נשים תואר 1]]/טבלה14[[#This Row],[מספר סטודנטים בתואר 1]],"")</f>
        <v>0.6132075471698113</v>
      </c>
      <c r="Q50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0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06" s="13">
        <f>SUMIFS(T:T,D:D,"2007/08",B:B,B506)-טבלה14[[#This Row],[דירוג]]</f>
        <v>-14</v>
      </c>
      <c r="T506" s="9">
        <v>75</v>
      </c>
    </row>
    <row r="507" spans="2:20" s="6" customFormat="1" ht="13.8" hidden="1" x14ac:dyDescent="0.3">
      <c r="B507" s="7" t="s">
        <v>118</v>
      </c>
      <c r="C507" s="8" t="s">
        <v>69</v>
      </c>
      <c r="D507" s="9" t="s">
        <v>26</v>
      </c>
      <c r="E507" s="10">
        <v>209</v>
      </c>
      <c r="F507" s="10">
        <v>188</v>
      </c>
      <c r="G507" s="10">
        <v>74</v>
      </c>
      <c r="H507" s="10">
        <v>64</v>
      </c>
      <c r="I507" s="10">
        <v>4</v>
      </c>
      <c r="J507" s="10">
        <v>4</v>
      </c>
      <c r="K507" s="9"/>
      <c r="L507" s="9" t="s">
        <v>18</v>
      </c>
      <c r="M507" s="9" t="str">
        <f>IF(טבלה14[[#This Row],[מספר סטודנטים בתואר 1]]&gt;500,"yes","no")</f>
        <v>no</v>
      </c>
      <c r="N507" s="12">
        <f>טבלה14[[#This Row],[מספר סטודנטים בתואר 1]]/SUBTOTAL(109,טבלה14[מספר סטודנטים בתואר 1])</f>
        <v>3.0401326603342691E-3</v>
      </c>
      <c r="O507" s="11">
        <f>IFERROR(((טבלה14[[#This Row],[מספר סטודנטים בתואר 1]]-טבלה14[[#This Row],[נשים תואר 1]])/טבלה14[[#This Row],[מספר סטודנטים בתואר 1]]),"")</f>
        <v>0.10047846889952153</v>
      </c>
      <c r="P507" s="11">
        <f>IFERROR(טבלה14[[#This Row],[נשים תואר 1]]/טבלה14[[#This Row],[מספר סטודנטים בתואר 1]],"")</f>
        <v>0.8995215311004785</v>
      </c>
      <c r="Q50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50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07" s="13">
        <f>SUMIFS(T:T,D:D,"2007/08",B:B,B507)-טבלה14[[#This Row],[דירוג]]</f>
        <v>80</v>
      </c>
      <c r="T507" s="9">
        <v>76</v>
      </c>
    </row>
    <row r="508" spans="2:20" s="6" customFormat="1" ht="13.8" hidden="1" x14ac:dyDescent="0.3">
      <c r="B508" s="7" t="s">
        <v>115</v>
      </c>
      <c r="C508" s="8" t="s">
        <v>48</v>
      </c>
      <c r="D508" s="10" t="s">
        <v>26</v>
      </c>
      <c r="E508" s="10">
        <v>203</v>
      </c>
      <c r="F508" s="10">
        <v>161</v>
      </c>
      <c r="G508" s="10">
        <v>63</v>
      </c>
      <c r="H508" s="10">
        <v>54</v>
      </c>
      <c r="I508" s="10">
        <v>37</v>
      </c>
      <c r="J508" s="10">
        <v>21</v>
      </c>
      <c r="K508" s="9"/>
      <c r="L508" s="9" t="s">
        <v>18</v>
      </c>
      <c r="M508" s="9" t="str">
        <f>IF(טבלה14[[#This Row],[מספר סטודנטים בתואר 1]]&gt;500,"yes","no")</f>
        <v>no</v>
      </c>
      <c r="N508" s="12">
        <f>טבלה14[[#This Row],[מספר סטודנטים בתואר 1]]/SUBTOTAL(109,טבלה14[מספר סטודנטים בתואר 1])</f>
        <v>2.9528561246308931E-3</v>
      </c>
      <c r="O508" s="11">
        <f>IFERROR(((טבלה14[[#This Row],[מספר סטודנטים בתואר 1]]-טבלה14[[#This Row],[נשים תואר 1]])/טבלה14[[#This Row],[מספר סטודנטים בתואר 1]]),"")</f>
        <v>0.20689655172413793</v>
      </c>
      <c r="P508" s="11">
        <f>IFERROR(טבלה14[[#This Row],[נשים תואר 1]]/טבלה14[[#This Row],[מספר סטודנטים בתואר 1]],"")</f>
        <v>0.7931034482758621</v>
      </c>
      <c r="Q50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50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08" s="13">
        <f>SUMIFS(T:T,D:D,"2007/08",B:B,B508)-טבלה14[[#This Row],[דירוג]]</f>
        <v>16</v>
      </c>
      <c r="T508" s="9">
        <v>77</v>
      </c>
    </row>
    <row r="509" spans="2:20" s="6" customFormat="1" ht="13.8" hidden="1" x14ac:dyDescent="0.3">
      <c r="B509" s="7" t="s">
        <v>110</v>
      </c>
      <c r="C509" s="8" t="s">
        <v>48</v>
      </c>
      <c r="D509" s="9" t="s">
        <v>26</v>
      </c>
      <c r="E509" s="10">
        <v>198</v>
      </c>
      <c r="F509" s="10">
        <v>139</v>
      </c>
      <c r="G509" s="10">
        <v>53</v>
      </c>
      <c r="H509" s="10">
        <v>27</v>
      </c>
      <c r="I509" s="10">
        <v>61</v>
      </c>
      <c r="J509" s="10">
        <v>34</v>
      </c>
      <c r="K509" s="9"/>
      <c r="L509" s="9" t="s">
        <v>18</v>
      </c>
      <c r="M509" s="9" t="str">
        <f>IF(טבלה14[[#This Row],[מספר סטודנטים בתואר 1]]&gt;500,"yes","no")</f>
        <v>no</v>
      </c>
      <c r="N509" s="12">
        <f>טבלה14[[#This Row],[מספר סטודנטים בתואר 1]]/SUBTOTAL(109,טבלה14[מספר סטודנטים בתואר 1])</f>
        <v>2.8801256782114127E-3</v>
      </c>
      <c r="O509" s="11">
        <f>IFERROR(((טבלה14[[#This Row],[מספר סטודנטים בתואר 1]]-טבלה14[[#This Row],[נשים תואר 1]])/טבלה14[[#This Row],[מספר סטודנטים בתואר 1]]),"")</f>
        <v>0.29797979797979796</v>
      </c>
      <c r="P509" s="11">
        <f>IFERROR(טבלה14[[#This Row],[נשים תואר 1]]/טבלה14[[#This Row],[מספר סטודנטים בתואר 1]],"")</f>
        <v>0.70202020202020199</v>
      </c>
      <c r="Q50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50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09" s="13">
        <f>SUMIFS(T:T,D:D,"2007/08",B:B,B509)-טבלה14[[#This Row],[דירוג]]</f>
        <v>-4</v>
      </c>
      <c r="T509" s="9">
        <v>78</v>
      </c>
    </row>
    <row r="510" spans="2:20" s="6" customFormat="1" ht="13.8" hidden="1" x14ac:dyDescent="0.3">
      <c r="B510" s="7" t="s">
        <v>77</v>
      </c>
      <c r="C510" s="8" t="s">
        <v>34</v>
      </c>
      <c r="D510" s="10" t="s">
        <v>49</v>
      </c>
      <c r="E510" s="10">
        <v>880</v>
      </c>
      <c r="F510" s="10">
        <v>134</v>
      </c>
      <c r="G510" s="10"/>
      <c r="H510" s="10"/>
      <c r="I510" s="10">
        <v>38</v>
      </c>
      <c r="J510" s="10">
        <v>9</v>
      </c>
      <c r="K510" s="9"/>
      <c r="L510" s="9" t="s">
        <v>18</v>
      </c>
      <c r="M510" s="9" t="str">
        <f>IF(טבלה14[[#This Row],[מספר סטודנטים בתואר 1]]&gt;500,"yes","no")</f>
        <v>yes</v>
      </c>
      <c r="N510" s="12">
        <f>טבלה14[[#This Row],[מספר סטודנטים בתואר 1]]/SUBTOTAL(109,טבלה14[מספר סטודנטים בתואר 1])</f>
        <v>1.2800558569828502E-2</v>
      </c>
      <c r="O510" s="11">
        <f>IFERROR(((טבלה14[[#This Row],[מספר סטודנטים בתואר 1]]-טבלה14[[#This Row],[נשים תואר 1]])/טבלה14[[#This Row],[מספר סטודנטים בתואר 1]]),"")</f>
        <v>0.84772727272727277</v>
      </c>
      <c r="P510" s="11">
        <f>IFERROR(טבלה14[[#This Row],[נשים תואר 1]]/טבלה14[[#This Row],[מספר סטודנטים בתואר 1]],"")</f>
        <v>0.15227272727272728</v>
      </c>
      <c r="Q51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10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510" s="13">
        <f>SUMIFS(T:T,D:D,"2007/08",B:B,B510)-טבלה14[[#This Row],[דירוג]]</f>
        <v>-1</v>
      </c>
      <c r="T510" s="9">
        <v>29</v>
      </c>
    </row>
    <row r="511" spans="2:20" s="6" customFormat="1" ht="13.8" hidden="1" x14ac:dyDescent="0.3">
      <c r="B511" s="7" t="s">
        <v>124</v>
      </c>
      <c r="C511" s="8" t="s">
        <v>58</v>
      </c>
      <c r="D511" s="9" t="s">
        <v>26</v>
      </c>
      <c r="E511" s="10">
        <v>193</v>
      </c>
      <c r="F511" s="10">
        <v>152</v>
      </c>
      <c r="G511" s="10"/>
      <c r="H511" s="10"/>
      <c r="I511" s="10"/>
      <c r="J511" s="10" t="s">
        <v>21</v>
      </c>
      <c r="K511" s="9"/>
      <c r="L511" s="9" t="s">
        <v>18</v>
      </c>
      <c r="M511" s="9" t="str">
        <f>IF(טבלה14[[#This Row],[מספר סטודנטים בתואר 1]]&gt;500,"yes","no")</f>
        <v>no</v>
      </c>
      <c r="N511" s="12">
        <f>טבלה14[[#This Row],[מספר סטודנטים בתואר 1]]/SUBTOTAL(109,טבלה14[מספר סטודנטים בתואר 1])</f>
        <v>2.8073952317919327E-3</v>
      </c>
      <c r="O511" s="11">
        <f>IFERROR(((טבלה14[[#This Row],[מספר סטודנטים בתואר 1]]-טבלה14[[#This Row],[נשים תואר 1]])/טבלה14[[#This Row],[מספר סטודנטים בתואר 1]]),"")</f>
        <v>0.21243523316062177</v>
      </c>
      <c r="P511" s="11">
        <f>IFERROR(טבלה14[[#This Row],[נשים תואר 1]]/טבלה14[[#This Row],[מספר סטודנטים בתואר 1]],"")</f>
        <v>0.78756476683937826</v>
      </c>
      <c r="Q51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51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11" s="13">
        <f>SUMIFS(T:T,D:D,"2007/08",B:B,B511)-טבלה14[[#This Row],[דירוג]]</f>
        <v>0</v>
      </c>
      <c r="T511" s="9">
        <v>80</v>
      </c>
    </row>
    <row r="512" spans="2:20" s="6" customFormat="1" ht="13.8" hidden="1" x14ac:dyDescent="0.3">
      <c r="B512" s="7" t="s">
        <v>123</v>
      </c>
      <c r="C512" s="8" t="s">
        <v>34</v>
      </c>
      <c r="D512" s="10" t="s">
        <v>26</v>
      </c>
      <c r="E512" s="10">
        <v>180</v>
      </c>
      <c r="F512" s="10">
        <v>133</v>
      </c>
      <c r="G512" s="10">
        <v>20</v>
      </c>
      <c r="H512" s="10">
        <v>15</v>
      </c>
      <c r="I512" s="10">
        <v>31</v>
      </c>
      <c r="J512" s="10">
        <v>18</v>
      </c>
      <c r="K512" s="9"/>
      <c r="L512" s="9" t="s">
        <v>18</v>
      </c>
      <c r="M512" s="9" t="str">
        <f>IF(טבלה14[[#This Row],[מספר סטודנטים בתואר 1]]&gt;500,"yes","no")</f>
        <v>no</v>
      </c>
      <c r="N512" s="12">
        <f>טבלה14[[#This Row],[מספר סטודנטים בתואר 1]]/SUBTOTAL(109,טבלה14[מספר סטודנטים בתואר 1])</f>
        <v>2.6182960711012846E-3</v>
      </c>
      <c r="O512" s="11">
        <f>IFERROR(((טבלה14[[#This Row],[מספר סטודנטים בתואר 1]]-טבלה14[[#This Row],[נשים תואר 1]])/טבלה14[[#This Row],[מספר סטודנטים בתואר 1]]),"")</f>
        <v>0.26111111111111113</v>
      </c>
      <c r="P512" s="11">
        <f>IFERROR(טבלה14[[#This Row],[נשים תואר 1]]/טבלה14[[#This Row],[מספר סטודנטים בתואר 1]],"")</f>
        <v>0.73888888888888893</v>
      </c>
      <c r="Q51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51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12" s="13">
        <f>SUMIFS(T:T,D:D,"2007/08",B:B,B512)-טבלה14[[#This Row],[דירוג]]</f>
        <v>1</v>
      </c>
      <c r="T512" s="9">
        <v>81</v>
      </c>
    </row>
    <row r="513" spans="2:20" s="6" customFormat="1" ht="13.8" hidden="1" x14ac:dyDescent="0.3">
      <c r="B513" s="7" t="s">
        <v>125</v>
      </c>
      <c r="C513" s="8" t="s">
        <v>56</v>
      </c>
      <c r="D513" s="9" t="s">
        <v>26</v>
      </c>
      <c r="E513" s="10">
        <v>175</v>
      </c>
      <c r="F513" s="10">
        <v>107</v>
      </c>
      <c r="G513" s="10">
        <v>94</v>
      </c>
      <c r="H513" s="10">
        <v>52</v>
      </c>
      <c r="I513" s="10">
        <v>76</v>
      </c>
      <c r="J513" s="10">
        <v>40</v>
      </c>
      <c r="K513" s="9"/>
      <c r="L513" s="9" t="s">
        <v>18</v>
      </c>
      <c r="M513" s="9" t="str">
        <f>IF(טבלה14[[#This Row],[מספר סטודנטים בתואר 1]]&gt;500,"yes","no")</f>
        <v>no</v>
      </c>
      <c r="N513" s="12">
        <f>טבלה14[[#This Row],[מספר סטודנטים בתואר 1]]/SUBTOTAL(109,טבלה14[מספר סטודנטים בתואר 1])</f>
        <v>2.5455656246818042E-3</v>
      </c>
      <c r="O513" s="11">
        <f>IFERROR(((טבלה14[[#This Row],[מספר סטודנטים בתואר 1]]-טבלה14[[#This Row],[נשים תואר 1]])/טבלה14[[#This Row],[מספר סטודנטים בתואר 1]]),"")</f>
        <v>0.38857142857142857</v>
      </c>
      <c r="P513" s="11">
        <f>IFERROR(טבלה14[[#This Row],[נשים תואר 1]]/טבלה14[[#This Row],[מספר סטודנטים בתואר 1]],"")</f>
        <v>0.61142857142857143</v>
      </c>
      <c r="Q51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1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13" s="13">
        <f>SUMIFS(T:T,D:D,"2007/08",B:B,B513)-טבלה14[[#This Row],[דירוג]]</f>
        <v>-15</v>
      </c>
      <c r="T513" s="9">
        <v>82</v>
      </c>
    </row>
    <row r="514" spans="2:20" s="6" customFormat="1" ht="13.8" hidden="1" x14ac:dyDescent="0.3">
      <c r="B514" s="7" t="s">
        <v>209</v>
      </c>
      <c r="C514" s="8" t="s">
        <v>39</v>
      </c>
      <c r="D514" s="10" t="s">
        <v>26</v>
      </c>
      <c r="E514" s="10">
        <v>175</v>
      </c>
      <c r="F514" s="10">
        <v>119</v>
      </c>
      <c r="G514" s="10">
        <v>14</v>
      </c>
      <c r="H514" s="10">
        <v>10</v>
      </c>
      <c r="I514" s="10">
        <v>11</v>
      </c>
      <c r="J514" s="10">
        <v>6</v>
      </c>
      <c r="K514" s="9"/>
      <c r="L514" s="9" t="s">
        <v>18</v>
      </c>
      <c r="M514" s="9" t="str">
        <f>IF(טבלה14[[#This Row],[מספר סטודנטים בתואר 1]]&gt;500,"yes","no")</f>
        <v>no</v>
      </c>
      <c r="N514" s="12">
        <f>טבלה14[[#This Row],[מספר סטודנטים בתואר 1]]/SUBTOTAL(109,טבלה14[מספר סטודנטים בתואר 1])</f>
        <v>2.5455656246818042E-3</v>
      </c>
      <c r="O514" s="11">
        <f>IFERROR(((טבלה14[[#This Row],[מספר סטודנטים בתואר 1]]-טבלה14[[#This Row],[נשים תואר 1]])/טבלה14[[#This Row],[מספר סטודנטים בתואר 1]]),"")</f>
        <v>0.32</v>
      </c>
      <c r="P514" s="11">
        <f>IFERROR(טבלה14[[#This Row],[נשים תואר 1]]/טבלה14[[#This Row],[מספר סטודנטים בתואר 1]],"")</f>
        <v>0.68</v>
      </c>
      <c r="Q51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1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14" s="13">
        <f>SUMIFS(T:T,D:D,"2007/08",B:B,B514)-טבלה14[[#This Row],[דירוג]]</f>
        <v>-83</v>
      </c>
      <c r="T514" s="9">
        <v>83</v>
      </c>
    </row>
    <row r="515" spans="2:20" s="6" customFormat="1" ht="13.8" hidden="1" x14ac:dyDescent="0.3">
      <c r="B515" s="7" t="s">
        <v>202</v>
      </c>
      <c r="C515" s="8" t="s">
        <v>25</v>
      </c>
      <c r="D515" s="9" t="s">
        <v>26</v>
      </c>
      <c r="E515" s="10">
        <v>173</v>
      </c>
      <c r="F515" s="10">
        <v>115</v>
      </c>
      <c r="G515" s="10">
        <v>254</v>
      </c>
      <c r="H515" s="10">
        <v>148</v>
      </c>
      <c r="I515" s="10">
        <v>76</v>
      </c>
      <c r="J515" s="10">
        <v>35</v>
      </c>
      <c r="K515" s="9"/>
      <c r="L515" s="9" t="s">
        <v>18</v>
      </c>
      <c r="M515" s="9" t="str">
        <f>IF(טבלה14[[#This Row],[מספר סטודנטים בתואר 1]]&gt;500,"yes","no")</f>
        <v>no</v>
      </c>
      <c r="N515" s="12">
        <f>טבלה14[[#This Row],[מספר סטודנטים בתואר 1]]/SUBTOTAL(109,טבלה14[מספר סטודנטים בתואר 1])</f>
        <v>2.5164734461140125E-3</v>
      </c>
      <c r="O515" s="11">
        <f>IFERROR(((טבלה14[[#This Row],[מספר סטודנטים בתואר 1]]-טבלה14[[#This Row],[נשים תואר 1]])/טבלה14[[#This Row],[מספר סטודנטים בתואר 1]]),"")</f>
        <v>0.33526011560693642</v>
      </c>
      <c r="P515" s="11">
        <f>IFERROR(טבלה14[[#This Row],[נשים תואר 1]]/טבלה14[[#This Row],[מספר סטודנטים בתואר 1]],"")</f>
        <v>0.66473988439306353</v>
      </c>
      <c r="Q51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1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15" s="13">
        <f>SUMIFS(T:T,D:D,"2007/08",B:B,B515)-טבלה14[[#This Row],[דירוג]]</f>
        <v>-9</v>
      </c>
      <c r="T515" s="9">
        <v>84</v>
      </c>
    </row>
    <row r="516" spans="2:20" s="6" customFormat="1" ht="13.8" hidden="1" x14ac:dyDescent="0.3">
      <c r="B516" s="7" t="s">
        <v>126</v>
      </c>
      <c r="C516" s="8" t="s">
        <v>25</v>
      </c>
      <c r="D516" s="10" t="s">
        <v>26</v>
      </c>
      <c r="E516" s="10">
        <v>164</v>
      </c>
      <c r="F516" s="10">
        <v>83</v>
      </c>
      <c r="G516" s="10">
        <v>260</v>
      </c>
      <c r="H516" s="10">
        <v>118</v>
      </c>
      <c r="I516" s="10">
        <v>120</v>
      </c>
      <c r="J516" s="10">
        <v>43</v>
      </c>
      <c r="K516" s="9"/>
      <c r="L516" s="9" t="s">
        <v>18</v>
      </c>
      <c r="M516" s="9" t="str">
        <f>IF(טבלה14[[#This Row],[מספר סטודנטים בתואר 1]]&gt;500,"yes","no")</f>
        <v>no</v>
      </c>
      <c r="N516" s="12">
        <f>טבלה14[[#This Row],[מספר סטודנטים בתואר 1]]/SUBTOTAL(109,טבלה14[מספר סטודנטים בתואר 1])</f>
        <v>2.3855586425589482E-3</v>
      </c>
      <c r="O516" s="11">
        <f>IFERROR(((טבלה14[[#This Row],[מספר סטודנטים בתואר 1]]-טבלה14[[#This Row],[נשים תואר 1]])/טבלה14[[#This Row],[מספר סטודנטים בתואר 1]]),"")</f>
        <v>0.49390243902439024</v>
      </c>
      <c r="P516" s="11">
        <f>IFERROR(טבלה14[[#This Row],[נשים תואר 1]]/טבלה14[[#This Row],[מספר סטודנטים בתואר 1]],"")</f>
        <v>0.50609756097560976</v>
      </c>
      <c r="Q51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1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16" s="13">
        <f>SUMIFS(T:T,D:D,"2007/08",B:B,B516)-טבלה14[[#This Row],[דירוג]]</f>
        <v>-30</v>
      </c>
      <c r="T516" s="9">
        <v>85</v>
      </c>
    </row>
    <row r="517" spans="2:20" s="6" customFormat="1" ht="13.8" hidden="1" x14ac:dyDescent="0.3">
      <c r="B517" s="7" t="s">
        <v>116</v>
      </c>
      <c r="C517" s="8" t="s">
        <v>48</v>
      </c>
      <c r="D517" s="9" t="s">
        <v>26</v>
      </c>
      <c r="E517" s="10">
        <v>154</v>
      </c>
      <c r="F517" s="10">
        <v>109</v>
      </c>
      <c r="G517" s="10">
        <v>95</v>
      </c>
      <c r="H517" s="10">
        <v>67</v>
      </c>
      <c r="I517" s="10">
        <v>22</v>
      </c>
      <c r="J517" s="10">
        <v>11</v>
      </c>
      <c r="K517" s="9"/>
      <c r="L517" s="9" t="s">
        <v>18</v>
      </c>
      <c r="M517" s="9" t="str">
        <f>IF(טבלה14[[#This Row],[מספר סטודנטים בתואר 1]]&gt;500,"yes","no")</f>
        <v>no</v>
      </c>
      <c r="N517" s="12">
        <f>טבלה14[[#This Row],[מספר סטודנטים בתואר 1]]/SUBTOTAL(109,טבלה14[מספר סטודנטים בתואר 1])</f>
        <v>2.2400977497199878E-3</v>
      </c>
      <c r="O517" s="11">
        <f>IFERROR(((טבלה14[[#This Row],[מספר סטודנטים בתואר 1]]-טבלה14[[#This Row],[נשים תואר 1]])/טבלה14[[#This Row],[מספר סטודנטים בתואר 1]]),"")</f>
        <v>0.29220779220779219</v>
      </c>
      <c r="P517" s="11">
        <f>IFERROR(טבלה14[[#This Row],[נשים תואר 1]]/טבלה14[[#This Row],[מספר סטודנטים בתואר 1]],"")</f>
        <v>0.70779220779220775</v>
      </c>
      <c r="Q51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51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17" s="13">
        <f>SUMIFS(T:T,D:D,"2007/08",B:B,B517)-טבלה14[[#This Row],[דירוג]]</f>
        <v>-26</v>
      </c>
      <c r="T517" s="9">
        <v>86</v>
      </c>
    </row>
    <row r="518" spans="2:20" s="6" customFormat="1" ht="13.8" hidden="1" x14ac:dyDescent="0.3">
      <c r="B518" s="7" t="s">
        <v>205</v>
      </c>
      <c r="C518" s="8" t="s">
        <v>39</v>
      </c>
      <c r="D518" s="10" t="s">
        <v>26</v>
      </c>
      <c r="E518" s="10">
        <v>153</v>
      </c>
      <c r="F518" s="10">
        <v>88</v>
      </c>
      <c r="G518" s="10"/>
      <c r="H518" s="10"/>
      <c r="I518" s="10"/>
      <c r="J518" s="10" t="s">
        <v>21</v>
      </c>
      <c r="K518" s="9"/>
      <c r="L518" s="9" t="s">
        <v>18</v>
      </c>
      <c r="M518" s="9" t="str">
        <f>IF(טבלה14[[#This Row],[מספר סטודנטים בתואר 1]]&gt;500,"yes","no")</f>
        <v>no</v>
      </c>
      <c r="N518" s="12">
        <f>טבלה14[[#This Row],[מספר סטודנטים בתואר 1]]/SUBTOTAL(109,טבלה14[מספר סטודנטים בתואר 1])</f>
        <v>2.2255516604360918E-3</v>
      </c>
      <c r="O518" s="11">
        <f>IFERROR(((טבלה14[[#This Row],[מספר סטודנטים בתואר 1]]-טבלה14[[#This Row],[נשים תואר 1]])/טבלה14[[#This Row],[מספר סטודנטים בתואר 1]]),"")</f>
        <v>0.42483660130718953</v>
      </c>
      <c r="P518" s="11">
        <f>IFERROR(טבלה14[[#This Row],[נשים תואר 1]]/טבלה14[[#This Row],[מספר סטודנטים בתואר 1]],"")</f>
        <v>0.57516339869281041</v>
      </c>
      <c r="Q51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1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18" s="13">
        <f>SUMIFS(T:T,D:D,"2007/08",B:B,B518)-טבלה14[[#This Row],[דירוג]]</f>
        <v>-25</v>
      </c>
      <c r="T518" s="9">
        <v>87</v>
      </c>
    </row>
    <row r="519" spans="2:20" s="6" customFormat="1" ht="13.8" hidden="1" x14ac:dyDescent="0.3">
      <c r="B519" s="7" t="s">
        <v>208</v>
      </c>
      <c r="C519" s="8" t="s">
        <v>34</v>
      </c>
      <c r="D519" s="9" t="s">
        <v>26</v>
      </c>
      <c r="E519" s="10">
        <v>152</v>
      </c>
      <c r="F519" s="10">
        <v>31</v>
      </c>
      <c r="G519" s="10">
        <v>22</v>
      </c>
      <c r="H519" s="10">
        <v>9</v>
      </c>
      <c r="I519" s="10">
        <v>13</v>
      </c>
      <c r="J519" s="10">
        <v>4</v>
      </c>
      <c r="K519" s="9"/>
      <c r="L519" s="9" t="s">
        <v>18</v>
      </c>
      <c r="M519" s="9" t="str">
        <f>IF(טבלה14[[#This Row],[מספר סטודנטים בתואר 1]]&gt;500,"yes","no")</f>
        <v>no</v>
      </c>
      <c r="N519" s="12">
        <f>טבלה14[[#This Row],[מספר סטודנטים בתואר 1]]/SUBTOTAL(109,טבלה14[מספר סטודנטים בתואר 1])</f>
        <v>2.2110055711521957E-3</v>
      </c>
      <c r="O519" s="11">
        <f>IFERROR(((טבלה14[[#This Row],[מספר סטודנטים בתואר 1]]-טבלה14[[#This Row],[נשים תואר 1]])/טבלה14[[#This Row],[מספר סטודנטים בתואר 1]]),"")</f>
        <v>0.79605263157894735</v>
      </c>
      <c r="P519" s="11">
        <f>IFERROR(טבלה14[[#This Row],[נשים תואר 1]]/טבלה14[[#This Row],[מספר סטודנטים בתואר 1]],"")</f>
        <v>0.20394736842105263</v>
      </c>
      <c r="Q51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19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519" s="13">
        <f>SUMIFS(T:T,D:D,"2007/08",B:B,B519)-טבלה14[[#This Row],[דירוג]]</f>
        <v>4</v>
      </c>
      <c r="T519" s="9">
        <v>88</v>
      </c>
    </row>
    <row r="520" spans="2:20" s="6" customFormat="1" ht="13.8" hidden="1" x14ac:dyDescent="0.3">
      <c r="B520" s="7" t="s">
        <v>127</v>
      </c>
      <c r="C520" s="8" t="s">
        <v>34</v>
      </c>
      <c r="D520" s="10" t="s">
        <v>26</v>
      </c>
      <c r="E520" s="10">
        <v>148</v>
      </c>
      <c r="F520" s="10">
        <v>52</v>
      </c>
      <c r="G520" s="10">
        <v>30</v>
      </c>
      <c r="H520" s="10">
        <v>7</v>
      </c>
      <c r="I520" s="10">
        <v>16</v>
      </c>
      <c r="J520" s="10">
        <v>9</v>
      </c>
      <c r="K520" s="9"/>
      <c r="L520" s="9" t="s">
        <v>18</v>
      </c>
      <c r="M520" s="9" t="str">
        <f>IF(טבלה14[[#This Row],[מספר סטודנטים בתואר 1]]&gt;500,"yes","no")</f>
        <v>no</v>
      </c>
      <c r="N520" s="12">
        <f>טבלה14[[#This Row],[מספר סטודנטים בתואר 1]]/SUBTOTAL(109,טבלה14[מספר סטודנטים בתואר 1])</f>
        <v>2.1528212140166118E-3</v>
      </c>
      <c r="O520" s="11">
        <f>IFERROR(((טבלה14[[#This Row],[מספר סטודנטים בתואר 1]]-טבלה14[[#This Row],[נשים תואר 1]])/טבלה14[[#This Row],[מספר סטודנטים בתואר 1]]),"")</f>
        <v>0.64864864864864868</v>
      </c>
      <c r="P520" s="11">
        <f>IFERROR(טבלה14[[#This Row],[נשים תואר 1]]/טבלה14[[#This Row],[מספר סטודנטים בתואר 1]],"")</f>
        <v>0.35135135135135137</v>
      </c>
      <c r="Q52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2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20" s="13">
        <f>SUMIFS(T:T,D:D,"2007/08",B:B,B520)-טבלה14[[#This Row],[דירוג]]</f>
        <v>39</v>
      </c>
      <c r="T520" s="9">
        <v>89</v>
      </c>
    </row>
    <row r="521" spans="2:20" s="6" customFormat="1" ht="13.8" hidden="1" x14ac:dyDescent="0.3">
      <c r="B521" s="7" t="s">
        <v>200</v>
      </c>
      <c r="C521" s="8" t="s">
        <v>52</v>
      </c>
      <c r="D521" s="9" t="s">
        <v>26</v>
      </c>
      <c r="E521" s="10">
        <v>146</v>
      </c>
      <c r="F521" s="10">
        <v>119</v>
      </c>
      <c r="G521" s="10">
        <v>180</v>
      </c>
      <c r="H521" s="10">
        <v>149</v>
      </c>
      <c r="I521" s="10">
        <v>56</v>
      </c>
      <c r="J521" s="10">
        <v>44</v>
      </c>
      <c r="K521" s="9"/>
      <c r="L521" s="9" t="s">
        <v>18</v>
      </c>
      <c r="M521" s="9" t="str">
        <f>IF(טבלה14[[#This Row],[מספר סטודנטים בתואר 1]]&gt;500,"yes","no")</f>
        <v>no</v>
      </c>
      <c r="N521" s="12">
        <f>טבלה14[[#This Row],[מספר סטודנטים בתואר 1]]/SUBTOTAL(109,טבלה14[מספר סטודנטים בתואר 1])</f>
        <v>2.1237290354488196E-3</v>
      </c>
      <c r="O521" s="11">
        <f>IFERROR(((טבלה14[[#This Row],[מספר סטודנטים בתואר 1]]-טבלה14[[#This Row],[נשים תואר 1]])/טבלה14[[#This Row],[מספר סטודנטים בתואר 1]]),"")</f>
        <v>0.18493150684931506</v>
      </c>
      <c r="P521" s="11">
        <f>IFERROR(טבלה14[[#This Row],[נשים תואר 1]]/טבלה14[[#This Row],[מספר סטודנטים בתואר 1]],"")</f>
        <v>0.81506849315068497</v>
      </c>
      <c r="Q52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52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21" s="13">
        <f>SUMIFS(T:T,D:D,"2007/08",B:B,B521)-טבלה14[[#This Row],[דירוג]]</f>
        <v>35</v>
      </c>
      <c r="T521" s="9">
        <v>90</v>
      </c>
    </row>
    <row r="522" spans="2:20" s="6" customFormat="1" ht="13.8" hidden="1" x14ac:dyDescent="0.3">
      <c r="B522" s="7" t="s">
        <v>77</v>
      </c>
      <c r="C522" s="8" t="s">
        <v>34</v>
      </c>
      <c r="D522" s="10" t="s">
        <v>50</v>
      </c>
      <c r="E522" s="10">
        <v>906</v>
      </c>
      <c r="F522" s="10">
        <v>139</v>
      </c>
      <c r="G522" s="10"/>
      <c r="H522" s="10">
        <v>0</v>
      </c>
      <c r="I522" s="10">
        <v>39</v>
      </c>
      <c r="J522" s="10">
        <v>8</v>
      </c>
      <c r="K522" s="9"/>
      <c r="L522" s="9" t="s">
        <v>18</v>
      </c>
      <c r="M522" s="9" t="str">
        <f>IF(טבלה14[[#This Row],[מספר סטודנטים בתואר 1]]&gt;500,"yes","no")</f>
        <v>yes</v>
      </c>
      <c r="N522" s="12">
        <f>טבלה14[[#This Row],[מספר סטודנטים בתואר 1]]/SUBTOTAL(109,טבלה14[מספר סטודנטים בתואר 1])</f>
        <v>1.3178756891209798E-2</v>
      </c>
      <c r="O522" s="11">
        <f>IFERROR(((טבלה14[[#This Row],[מספר סטודנטים בתואר 1]]-טבלה14[[#This Row],[נשים תואר 1]])/טבלה14[[#This Row],[מספר סטודנטים בתואר 1]]),"")</f>
        <v>0.84657836644591611</v>
      </c>
      <c r="P522" s="11">
        <f>IFERROR(טבלה14[[#This Row],[נשים תואר 1]]/טבלה14[[#This Row],[מספר סטודנטים בתואר 1]],"")</f>
        <v>0.15342163355408389</v>
      </c>
      <c r="Q52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22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522" s="13">
        <f>SUMIFS(T:T,D:D,"2007/08",B:B,B522)-טבלה14[[#This Row],[דירוג]]</f>
        <v>-1</v>
      </c>
      <c r="T522" s="9">
        <v>29</v>
      </c>
    </row>
    <row r="523" spans="2:20" s="6" customFormat="1" ht="13.8" hidden="1" x14ac:dyDescent="0.3">
      <c r="B523" s="7" t="s">
        <v>214</v>
      </c>
      <c r="C523" s="8" t="s">
        <v>45</v>
      </c>
      <c r="D523" s="9" t="s">
        <v>26</v>
      </c>
      <c r="E523" s="10">
        <v>135</v>
      </c>
      <c r="F523" s="10">
        <v>50</v>
      </c>
      <c r="G523" s="10">
        <v>49</v>
      </c>
      <c r="H523" s="10">
        <v>18</v>
      </c>
      <c r="I523" s="10">
        <v>49</v>
      </c>
      <c r="J523" s="10">
        <v>18</v>
      </c>
      <c r="K523" s="9"/>
      <c r="L523" s="9" t="s">
        <v>18</v>
      </c>
      <c r="M523" s="9" t="str">
        <f>IF(טבלה14[[#This Row],[מספר סטודנטים בתואר 1]]&gt;500,"yes","no")</f>
        <v>no</v>
      </c>
      <c r="N523" s="12">
        <f>טבלה14[[#This Row],[מספר סטודנטים בתואר 1]]/SUBTOTAL(109,טבלה14[מספר סטודנטים בתואר 1])</f>
        <v>1.9637220533259632E-3</v>
      </c>
      <c r="O523" s="11">
        <f>IFERROR(((טבלה14[[#This Row],[מספר סטודנטים בתואר 1]]-טבלה14[[#This Row],[נשים תואר 1]])/טבלה14[[#This Row],[מספר סטודנטים בתואר 1]]),"")</f>
        <v>0.62962962962962965</v>
      </c>
      <c r="P523" s="11">
        <f>IFERROR(טבלה14[[#This Row],[נשים תואר 1]]/טבלה14[[#This Row],[מספר סטודנטים בתואר 1]],"")</f>
        <v>0.37037037037037035</v>
      </c>
      <c r="Q52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2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23" s="13">
        <f>SUMIFS(T:T,D:D,"2007/08",B:B,B523)-טבלה14[[#This Row],[דירוג]]</f>
        <v>4</v>
      </c>
      <c r="T523" s="9">
        <v>92</v>
      </c>
    </row>
    <row r="524" spans="2:20" s="6" customFormat="1" ht="13.8" hidden="1" x14ac:dyDescent="0.3">
      <c r="B524" s="7" t="s">
        <v>201</v>
      </c>
      <c r="C524" s="8" t="s">
        <v>58</v>
      </c>
      <c r="D524" s="10" t="s">
        <v>26</v>
      </c>
      <c r="E524" s="10">
        <v>135</v>
      </c>
      <c r="F524" s="10">
        <v>114</v>
      </c>
      <c r="G524" s="10"/>
      <c r="H524" s="10"/>
      <c r="I524" s="10"/>
      <c r="J524" s="10" t="s">
        <v>21</v>
      </c>
      <c r="K524" s="9"/>
      <c r="L524" s="9" t="s">
        <v>18</v>
      </c>
      <c r="M524" s="9" t="str">
        <f>IF(טבלה14[[#This Row],[מספר סטודנטים בתואר 1]]&gt;500,"yes","no")</f>
        <v>no</v>
      </c>
      <c r="N524" s="12">
        <f>טבלה14[[#This Row],[מספר סטודנטים בתואר 1]]/SUBTOTAL(109,טבלה14[מספר סטודנטים בתואר 1])</f>
        <v>1.9637220533259632E-3</v>
      </c>
      <c r="O524" s="11">
        <f>IFERROR(((טבלה14[[#This Row],[מספר סטודנטים בתואר 1]]-טבלה14[[#This Row],[נשים תואר 1]])/טבלה14[[#This Row],[מספר סטודנטים בתואר 1]]),"")</f>
        <v>0.15555555555555556</v>
      </c>
      <c r="P524" s="11">
        <f>IFERROR(טבלה14[[#This Row],[נשים תואר 1]]/טבלה14[[#This Row],[מספר סטודנטים בתואר 1]],"")</f>
        <v>0.84444444444444444</v>
      </c>
      <c r="Q52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52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24" s="13">
        <f>SUMIFS(T:T,D:D,"2007/08",B:B,B524)-טבלה14[[#This Row],[דירוג]]</f>
        <v>-25</v>
      </c>
      <c r="T524" s="9">
        <v>93</v>
      </c>
    </row>
    <row r="525" spans="2:20" s="6" customFormat="1" ht="13.8" hidden="1" x14ac:dyDescent="0.3">
      <c r="B525" s="7" t="s">
        <v>203</v>
      </c>
      <c r="C525" s="8" t="s">
        <v>52</v>
      </c>
      <c r="D525" s="9" t="s">
        <v>26</v>
      </c>
      <c r="E525" s="10">
        <v>124</v>
      </c>
      <c r="F525" s="10">
        <v>68</v>
      </c>
      <c r="G525" s="10">
        <v>396</v>
      </c>
      <c r="H525" s="10">
        <v>284</v>
      </c>
      <c r="I525" s="10">
        <v>66</v>
      </c>
      <c r="J525" s="10">
        <v>44</v>
      </c>
      <c r="K525" s="9"/>
      <c r="L525" s="9" t="s">
        <v>18</v>
      </c>
      <c r="M525" s="9" t="str">
        <f>IF(טבלה14[[#This Row],[מספר סטודנטים בתואר 1]]&gt;500,"yes","no")</f>
        <v>no</v>
      </c>
      <c r="N525" s="12">
        <f>טבלה14[[#This Row],[מספר סטודנטים בתואר 1]]/SUBTOTAL(109,טבלה14[מספר סטודנטים בתואר 1])</f>
        <v>1.803715071203107E-3</v>
      </c>
      <c r="O525" s="11">
        <f>IFERROR(((טבלה14[[#This Row],[מספר סטודנטים בתואר 1]]-טבלה14[[#This Row],[נשים תואר 1]])/טבלה14[[#This Row],[מספר סטודנטים בתואר 1]]),"")</f>
        <v>0.45161290322580644</v>
      </c>
      <c r="P525" s="11">
        <f>IFERROR(טבלה14[[#This Row],[נשים תואר 1]]/טבלה14[[#This Row],[מספר סטודנטים בתואר 1]],"")</f>
        <v>0.54838709677419351</v>
      </c>
      <c r="Q52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2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25" s="13">
        <f>SUMIFS(T:T,D:D,"2007/08",B:B,B525)-טבלה14[[#This Row],[דירוג]]</f>
        <v>-11</v>
      </c>
      <c r="T525" s="9">
        <v>94</v>
      </c>
    </row>
    <row r="526" spans="2:20" s="6" customFormat="1" ht="13.8" hidden="1" x14ac:dyDescent="0.3">
      <c r="B526" s="7" t="s">
        <v>207</v>
      </c>
      <c r="C526" s="8" t="s">
        <v>34</v>
      </c>
      <c r="D526" s="10" t="s">
        <v>26</v>
      </c>
      <c r="E526" s="10">
        <v>121</v>
      </c>
      <c r="F526" s="10">
        <v>31</v>
      </c>
      <c r="G526" s="10">
        <v>14</v>
      </c>
      <c r="H526" s="10"/>
      <c r="I526" s="10">
        <v>8</v>
      </c>
      <c r="J526" s="10"/>
      <c r="K526" s="9"/>
      <c r="L526" s="9" t="s">
        <v>18</v>
      </c>
      <c r="M526" s="9" t="str">
        <f>IF(טבלה14[[#This Row],[מספר סטודנטים בתואר 1]]&gt;500,"yes","no")</f>
        <v>no</v>
      </c>
      <c r="N526" s="12">
        <f>טבלה14[[#This Row],[מספר סטודנטים בתואר 1]]/SUBTOTAL(109,טבלה14[מספר סטודנטים בתואר 1])</f>
        <v>1.760076803351419E-3</v>
      </c>
      <c r="O526" s="11">
        <f>IFERROR(((טבלה14[[#This Row],[מספר סטודנטים בתואר 1]]-טבלה14[[#This Row],[נשים תואר 1]])/טבלה14[[#This Row],[מספר סטודנטים בתואר 1]]),"")</f>
        <v>0.74380165289256195</v>
      </c>
      <c r="P526" s="11">
        <f>IFERROR(טבלה14[[#This Row],[נשים תואר 1]]/טבלה14[[#This Row],[מספר סטודנטים בתואר 1]],"")</f>
        <v>0.256198347107438</v>
      </c>
      <c r="Q52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26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526" s="13">
        <f>SUMIFS(T:T,D:D,"2007/08",B:B,B526)-טבלה14[[#This Row],[דירוג]]</f>
        <v>-33</v>
      </c>
      <c r="T526" s="9">
        <v>96</v>
      </c>
    </row>
    <row r="527" spans="2:20" s="6" customFormat="1" ht="13.8" hidden="1" x14ac:dyDescent="0.3">
      <c r="B527" s="7" t="s">
        <v>198</v>
      </c>
      <c r="C527" s="8" t="s">
        <v>48</v>
      </c>
      <c r="D527" s="9" t="s">
        <v>26</v>
      </c>
      <c r="E527" s="10">
        <v>121</v>
      </c>
      <c r="F527" s="10">
        <v>45</v>
      </c>
      <c r="G527" s="10">
        <v>45</v>
      </c>
      <c r="H527" s="10">
        <v>21</v>
      </c>
      <c r="I527" s="10">
        <v>44</v>
      </c>
      <c r="J527" s="10">
        <v>22</v>
      </c>
      <c r="K527" s="9"/>
      <c r="L527" s="9" t="s">
        <v>18</v>
      </c>
      <c r="M527" s="9" t="str">
        <f>IF(טבלה14[[#This Row],[מספר סטודנטים בתואר 1]]&gt;500,"yes","no")</f>
        <v>no</v>
      </c>
      <c r="N527" s="12">
        <f>טבלה14[[#This Row],[מספר סטודנטים בתואר 1]]/SUBTOTAL(109,טבלה14[מספר סטודנטים בתואר 1])</f>
        <v>1.760076803351419E-3</v>
      </c>
      <c r="O527" s="11">
        <f>IFERROR(((טבלה14[[#This Row],[מספר סטודנטים בתואר 1]]-טבלה14[[#This Row],[נשים תואר 1]])/טבלה14[[#This Row],[מספר סטודנטים בתואר 1]]),"")</f>
        <v>0.62809917355371903</v>
      </c>
      <c r="P527" s="11">
        <f>IFERROR(טבלה14[[#This Row],[נשים תואר 1]]/טבלה14[[#This Row],[מספר סטודנטים בתואר 1]],"")</f>
        <v>0.37190082644628097</v>
      </c>
      <c r="Q52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2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27" s="13">
        <f>SUMIFS(T:T,D:D,"2007/08",B:B,B527)-טבלה14[[#This Row],[דירוג]]</f>
        <v>11</v>
      </c>
      <c r="T527" s="9">
        <v>95</v>
      </c>
    </row>
    <row r="528" spans="2:20" s="6" customFormat="1" ht="13.8" hidden="1" x14ac:dyDescent="0.3">
      <c r="B528" s="7" t="s">
        <v>215</v>
      </c>
      <c r="C528" s="8" t="s">
        <v>52</v>
      </c>
      <c r="D528" s="10" t="s">
        <v>26</v>
      </c>
      <c r="E528" s="10">
        <v>116</v>
      </c>
      <c r="F528" s="10">
        <v>115</v>
      </c>
      <c r="G528" s="10">
        <v>551</v>
      </c>
      <c r="H528" s="10">
        <v>531</v>
      </c>
      <c r="I528" s="10">
        <v>59</v>
      </c>
      <c r="J528" s="10">
        <v>52</v>
      </c>
      <c r="K528" s="9"/>
      <c r="L528" s="9" t="s">
        <v>18</v>
      </c>
      <c r="M528" s="9" t="str">
        <f>IF(טבלה14[[#This Row],[מספר סטודנטים בתואר 1]]&gt;500,"yes","no")</f>
        <v>no</v>
      </c>
      <c r="N528" s="12">
        <f>טבלה14[[#This Row],[מספר סטודנטים בתואר 1]]/SUBTOTAL(109,טבלה14[מספר סטודנטים בתואר 1])</f>
        <v>1.6873463569319388E-3</v>
      </c>
      <c r="O528" s="11">
        <f>IFERROR(((טבלה14[[#This Row],[מספר סטודנטים בתואר 1]]-טבלה14[[#This Row],[נשים תואר 1]])/טבלה14[[#This Row],[מספר סטודנטים בתואר 1]]),"")</f>
        <v>8.6206896551724137E-3</v>
      </c>
      <c r="P528" s="11">
        <f>IFERROR(טבלה14[[#This Row],[נשים תואר 1]]/טבלה14[[#This Row],[מספר סטודנטים בתואר 1]],"")</f>
        <v>0.99137931034482762</v>
      </c>
      <c r="Q52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52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28" s="13">
        <f>SUMIFS(T:T,D:D,"2007/08",B:B,B528)-טבלה14[[#This Row],[דירוג]]</f>
        <v>-25</v>
      </c>
      <c r="T528" s="9">
        <v>98</v>
      </c>
    </row>
    <row r="529" spans="2:20" s="6" customFormat="1" ht="13.8" hidden="1" x14ac:dyDescent="0.3">
      <c r="B529" s="7" t="s">
        <v>213</v>
      </c>
      <c r="C529" s="8" t="s">
        <v>56</v>
      </c>
      <c r="D529" s="9" t="s">
        <v>26</v>
      </c>
      <c r="E529" s="10">
        <v>116</v>
      </c>
      <c r="F529" s="10">
        <v>100</v>
      </c>
      <c r="G529" s="10">
        <v>103</v>
      </c>
      <c r="H529" s="10">
        <v>85</v>
      </c>
      <c r="I529" s="10">
        <v>4</v>
      </c>
      <c r="J529" s="10">
        <v>4</v>
      </c>
      <c r="K529" s="9"/>
      <c r="L529" s="9" t="s">
        <v>18</v>
      </c>
      <c r="M529" s="9" t="str">
        <f>IF(טבלה14[[#This Row],[מספר סטודנטים בתואר 1]]&gt;500,"yes","no")</f>
        <v>no</v>
      </c>
      <c r="N529" s="12">
        <f>טבלה14[[#This Row],[מספר סטודנטים בתואר 1]]/SUBTOTAL(109,טבלה14[מספר סטודנטים בתואר 1])</f>
        <v>1.6873463569319388E-3</v>
      </c>
      <c r="O529" s="11">
        <f>IFERROR(((טבלה14[[#This Row],[מספר סטודנטים בתואר 1]]-טבלה14[[#This Row],[נשים תואר 1]])/טבלה14[[#This Row],[מספר סטודנטים בתואר 1]]),"")</f>
        <v>0.13793103448275862</v>
      </c>
      <c r="P529" s="11">
        <f>IFERROR(טבלה14[[#This Row],[נשים תואר 1]]/טבלה14[[#This Row],[מספר סטודנטים בתואר 1]],"")</f>
        <v>0.86206896551724133</v>
      </c>
      <c r="Q52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52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29" s="13">
        <f>SUMIFS(T:T,D:D,"2007/08",B:B,B529)-טבלה14[[#This Row],[דירוג]]</f>
        <v>-18</v>
      </c>
      <c r="T529" s="9">
        <v>97</v>
      </c>
    </row>
    <row r="530" spans="2:20" s="6" customFormat="1" ht="13.8" hidden="1" x14ac:dyDescent="0.3">
      <c r="B530" s="7" t="s">
        <v>210</v>
      </c>
      <c r="C530" s="8" t="s">
        <v>58</v>
      </c>
      <c r="D530" s="10" t="s">
        <v>26</v>
      </c>
      <c r="E530" s="10">
        <v>108</v>
      </c>
      <c r="F530" s="10">
        <v>60</v>
      </c>
      <c r="G530" s="10">
        <v>54</v>
      </c>
      <c r="H530" s="10">
        <v>35</v>
      </c>
      <c r="I530" s="10"/>
      <c r="J530" s="10" t="s">
        <v>21</v>
      </c>
      <c r="K530" s="9"/>
      <c r="L530" s="9" t="s">
        <v>18</v>
      </c>
      <c r="M530" s="9" t="str">
        <f>IF(טבלה14[[#This Row],[מספר סטודנטים בתואר 1]]&gt;500,"yes","no")</f>
        <v>no</v>
      </c>
      <c r="N530" s="12">
        <f>טבלה14[[#This Row],[מספר סטודנטים בתואר 1]]/SUBTOTAL(109,טבלה14[מספר סטודנטים בתואר 1])</f>
        <v>1.5709776426607706E-3</v>
      </c>
      <c r="O530" s="11">
        <f>IFERROR(((טבלה14[[#This Row],[מספר סטודנטים בתואר 1]]-טבלה14[[#This Row],[נשים תואר 1]])/טבלה14[[#This Row],[מספר סטודנטים בתואר 1]]),"")</f>
        <v>0.44444444444444442</v>
      </c>
      <c r="P530" s="11">
        <f>IFERROR(טבלה14[[#This Row],[נשים תואר 1]]/טבלה14[[#This Row],[מספר סטודנטים בתואר 1]],"")</f>
        <v>0.55555555555555558</v>
      </c>
      <c r="Q53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3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30" s="13">
        <f>SUMIFS(T:T,D:D,"2007/08",B:B,B530)-טבלה14[[#This Row],[דירוג]]</f>
        <v>1</v>
      </c>
      <c r="T530" s="9">
        <v>99</v>
      </c>
    </row>
    <row r="531" spans="2:20" s="6" customFormat="1" ht="13.8" hidden="1" x14ac:dyDescent="0.3">
      <c r="B531" s="7" t="s">
        <v>211</v>
      </c>
      <c r="C531" s="8" t="s">
        <v>45</v>
      </c>
      <c r="D531" s="9" t="s">
        <v>26</v>
      </c>
      <c r="E531" s="10">
        <v>106</v>
      </c>
      <c r="F531" s="10">
        <v>24</v>
      </c>
      <c r="G531" s="10"/>
      <c r="H531" s="10"/>
      <c r="I531" s="10"/>
      <c r="J531" s="10" t="s">
        <v>21</v>
      </c>
      <c r="K531" s="9"/>
      <c r="L531" s="9" t="s">
        <v>18</v>
      </c>
      <c r="M531" s="9" t="str">
        <f>IF(טבלה14[[#This Row],[מספר סטודנטים בתואר 1]]&gt;500,"yes","no")</f>
        <v>no</v>
      </c>
      <c r="N531" s="12">
        <f>טבלה14[[#This Row],[מספר סטודנטים בתואר 1]]/SUBTOTAL(109,טבלה14[מספר סטודנטים בתואר 1])</f>
        <v>1.5418854640929787E-3</v>
      </c>
      <c r="O531" s="11">
        <f>IFERROR(((טבלה14[[#This Row],[מספר סטודנטים בתואר 1]]-טבלה14[[#This Row],[נשים תואר 1]])/טבלה14[[#This Row],[מספר סטודנטים בתואר 1]]),"")</f>
        <v>0.77358490566037741</v>
      </c>
      <c r="P531" s="11">
        <f>IFERROR(טבלה14[[#This Row],[נשים תואר 1]]/טבלה14[[#This Row],[מספר סטודנטים בתואר 1]],"")</f>
        <v>0.22641509433962265</v>
      </c>
      <c r="Q53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31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531" s="13">
        <f>SUMIFS(T:T,D:D,"2007/08",B:B,B531)-טבלה14[[#This Row],[דירוג]]</f>
        <v>-100</v>
      </c>
      <c r="T531" s="9">
        <v>100</v>
      </c>
    </row>
    <row r="532" spans="2:20" s="6" customFormat="1" ht="13.8" hidden="1" x14ac:dyDescent="0.3">
      <c r="B532" s="7" t="s">
        <v>218</v>
      </c>
      <c r="C532" s="8" t="s">
        <v>34</v>
      </c>
      <c r="D532" s="10" t="s">
        <v>26</v>
      </c>
      <c r="E532" s="10">
        <v>105</v>
      </c>
      <c r="F532" s="10">
        <v>74</v>
      </c>
      <c r="G532" s="10">
        <v>10</v>
      </c>
      <c r="H532" s="10">
        <v>7</v>
      </c>
      <c r="I532" s="10">
        <v>3</v>
      </c>
      <c r="J532" s="10"/>
      <c r="K532" s="9"/>
      <c r="L532" s="9" t="s">
        <v>18</v>
      </c>
      <c r="M532" s="9" t="str">
        <f>IF(טבלה14[[#This Row],[מספר סטודנטים בתואר 1]]&gt;500,"yes","no")</f>
        <v>no</v>
      </c>
      <c r="N532" s="12">
        <f>טבלה14[[#This Row],[מספר סטודנטים בתואר 1]]/SUBTOTAL(109,טבלה14[מספר סטודנטים בתואר 1])</f>
        <v>1.5273393748090826E-3</v>
      </c>
      <c r="O532" s="11">
        <f>IFERROR(((טבלה14[[#This Row],[מספר סטודנטים בתואר 1]]-טבלה14[[#This Row],[נשים תואר 1]])/טבלה14[[#This Row],[מספר סטודנטים בתואר 1]]),"")</f>
        <v>0.29523809523809524</v>
      </c>
      <c r="P532" s="11">
        <f>IFERROR(טבלה14[[#This Row],[נשים תואר 1]]/טבלה14[[#This Row],[מספר סטודנטים בתואר 1]],"")</f>
        <v>0.70476190476190481</v>
      </c>
      <c r="Q53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53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32" s="13">
        <f>SUMIFS(T:T,D:D,"2007/08",B:B,B532)-טבלה14[[#This Row],[דירוג]]</f>
        <v>6</v>
      </c>
      <c r="T532" s="9">
        <v>101</v>
      </c>
    </row>
    <row r="533" spans="2:20" s="6" customFormat="1" ht="13.8" hidden="1" x14ac:dyDescent="0.3">
      <c r="B533" s="7" t="s">
        <v>120</v>
      </c>
      <c r="C533" s="8" t="s">
        <v>69</v>
      </c>
      <c r="D533" s="9" t="s">
        <v>26</v>
      </c>
      <c r="E533" s="10">
        <v>104</v>
      </c>
      <c r="F533" s="10">
        <v>55</v>
      </c>
      <c r="G533" s="10">
        <v>141</v>
      </c>
      <c r="H533" s="10">
        <v>43</v>
      </c>
      <c r="I533" s="10">
        <v>3</v>
      </c>
      <c r="J533" s="10">
        <v>3</v>
      </c>
      <c r="K533" s="9"/>
      <c r="L533" s="9" t="s">
        <v>18</v>
      </c>
      <c r="M533" s="9" t="str">
        <f>IF(טבלה14[[#This Row],[מספר סטודנטים בתואר 1]]&gt;500,"yes","no")</f>
        <v>no</v>
      </c>
      <c r="N533" s="12">
        <f>טבלה14[[#This Row],[מספר סטודנטים בתואר 1]]/SUBTOTAL(109,טבלה14[מספר סטודנטים בתואר 1])</f>
        <v>1.5127932855251865E-3</v>
      </c>
      <c r="O533" s="11">
        <f>IFERROR(((טבלה14[[#This Row],[מספר סטודנטים בתואר 1]]-טבלה14[[#This Row],[נשים תואר 1]])/טבלה14[[#This Row],[מספר סטודנטים בתואר 1]]),"")</f>
        <v>0.47115384615384615</v>
      </c>
      <c r="P533" s="11">
        <f>IFERROR(טבלה14[[#This Row],[נשים תואר 1]]/טבלה14[[#This Row],[מספר סטודנטים בתואר 1]],"")</f>
        <v>0.52884615384615385</v>
      </c>
      <c r="Q53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3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33" s="13">
        <f>SUMIFS(T:T,D:D,"2007/08",B:B,B533)-טבלה14[[#This Row],[דירוג]]</f>
        <v>58</v>
      </c>
      <c r="T533" s="9">
        <v>102</v>
      </c>
    </row>
    <row r="534" spans="2:20" s="6" customFormat="1" ht="13.8" hidden="1" x14ac:dyDescent="0.3">
      <c r="B534" s="7" t="s">
        <v>219</v>
      </c>
      <c r="C534" s="8" t="s">
        <v>34</v>
      </c>
      <c r="D534" s="10" t="s">
        <v>26</v>
      </c>
      <c r="E534" s="10">
        <v>102</v>
      </c>
      <c r="F534" s="10">
        <v>45</v>
      </c>
      <c r="G534" s="10">
        <v>74</v>
      </c>
      <c r="H534" s="10">
        <v>38</v>
      </c>
      <c r="I534" s="10">
        <v>16</v>
      </c>
      <c r="J534" s="10">
        <v>9</v>
      </c>
      <c r="K534" s="9"/>
      <c r="L534" s="9" t="s">
        <v>18</v>
      </c>
      <c r="M534" s="9" t="str">
        <f>IF(טבלה14[[#This Row],[מספר סטודנטים בתואר 1]]&gt;500,"yes","no")</f>
        <v>no</v>
      </c>
      <c r="N534" s="12">
        <f>טבלה14[[#This Row],[מספר סטודנטים בתואר 1]]/SUBTOTAL(109,טבלה14[מספר סטודנטים בתואר 1])</f>
        <v>1.4837011069573946E-3</v>
      </c>
      <c r="O534" s="11">
        <f>IFERROR(((טבלה14[[#This Row],[מספר סטודנטים בתואר 1]]-טבלה14[[#This Row],[נשים תואר 1]])/טבלה14[[#This Row],[מספר סטודנטים בתואר 1]]),"")</f>
        <v>0.55882352941176472</v>
      </c>
      <c r="P534" s="11">
        <f>IFERROR(טבלה14[[#This Row],[נשים תואר 1]]/טבלה14[[#This Row],[מספר סטודנטים בתואר 1]],"")</f>
        <v>0.44117647058823528</v>
      </c>
      <c r="Q53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3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34" s="13">
        <f>SUMIFS(T:T,D:D,"2007/08",B:B,B534)-טבלה14[[#This Row],[דירוג]]</f>
        <v>-1</v>
      </c>
      <c r="T534" s="9">
        <v>103</v>
      </c>
    </row>
    <row r="535" spans="2:20" s="6" customFormat="1" ht="13.8" hidden="1" x14ac:dyDescent="0.3">
      <c r="B535" s="7" t="s">
        <v>217</v>
      </c>
      <c r="C535" s="8" t="s">
        <v>16</v>
      </c>
      <c r="D535" s="9" t="s">
        <v>26</v>
      </c>
      <c r="E535" s="10">
        <v>101</v>
      </c>
      <c r="F535" s="10">
        <v>49</v>
      </c>
      <c r="G535" s="10">
        <v>16</v>
      </c>
      <c r="H535" s="10">
        <v>5</v>
      </c>
      <c r="I535" s="10">
        <v>5</v>
      </c>
      <c r="J535" s="10"/>
      <c r="K535" s="9"/>
      <c r="L535" s="9" t="s">
        <v>18</v>
      </c>
      <c r="M535" s="9" t="str">
        <f>IF(טבלה14[[#This Row],[מספר סטודנטים בתואר 1]]&gt;500,"yes","no")</f>
        <v>no</v>
      </c>
      <c r="N535" s="12">
        <f>טבלה14[[#This Row],[מספר סטודנטים בתואר 1]]/SUBTOTAL(109,טבלה14[מספר סטודנטים בתואר 1])</f>
        <v>1.4691550176734985E-3</v>
      </c>
      <c r="O535" s="11">
        <f>IFERROR(((טבלה14[[#This Row],[מספר סטודנטים בתואר 1]]-טבלה14[[#This Row],[נשים תואר 1]])/טבלה14[[#This Row],[מספר סטודנטים בתואר 1]]),"")</f>
        <v>0.51485148514851486</v>
      </c>
      <c r="P535" s="11">
        <f>IFERROR(טבלה14[[#This Row],[נשים תואר 1]]/טבלה14[[#This Row],[מספר סטודנטים בתואר 1]],"")</f>
        <v>0.48514851485148514</v>
      </c>
      <c r="Q53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3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35" s="13">
        <f>SUMIFS(T:T,D:D,"2007/08",B:B,B535)-טבלה14[[#This Row],[דירוג]]</f>
        <v>-13</v>
      </c>
      <c r="T535" s="9">
        <v>104</v>
      </c>
    </row>
    <row r="536" spans="2:20" s="6" customFormat="1" ht="13.8" hidden="1" x14ac:dyDescent="0.3">
      <c r="B536" s="7" t="s">
        <v>220</v>
      </c>
      <c r="C536" s="8" t="s">
        <v>45</v>
      </c>
      <c r="D536" s="10" t="s">
        <v>26</v>
      </c>
      <c r="E536" s="10">
        <v>91</v>
      </c>
      <c r="F536" s="10">
        <v>32</v>
      </c>
      <c r="G536" s="10">
        <v>28</v>
      </c>
      <c r="H536" s="10">
        <v>8</v>
      </c>
      <c r="I536" s="10">
        <v>19</v>
      </c>
      <c r="J536" s="10">
        <v>5</v>
      </c>
      <c r="K536" s="9"/>
      <c r="L536" s="9" t="s">
        <v>18</v>
      </c>
      <c r="M536" s="9" t="str">
        <f>IF(טבלה14[[#This Row],[מספר סטודנטים בתואר 1]]&gt;500,"yes","no")</f>
        <v>no</v>
      </c>
      <c r="N536" s="12">
        <f>טבלה14[[#This Row],[מספר סטודנטים בתואר 1]]/SUBTOTAL(109,טבלה14[מספר סטודנטים בתואר 1])</f>
        <v>1.3236941248345381E-3</v>
      </c>
      <c r="O536" s="11">
        <f>IFERROR(((טבלה14[[#This Row],[מספר סטודנטים בתואר 1]]-טבלה14[[#This Row],[נשים תואר 1]])/טבלה14[[#This Row],[מספר סטודנטים בתואר 1]]),"")</f>
        <v>0.64835164835164838</v>
      </c>
      <c r="P536" s="11">
        <f>IFERROR(טבלה14[[#This Row],[נשים תואר 1]]/טבלה14[[#This Row],[מספר סטודנטים בתואר 1]],"")</f>
        <v>0.35164835164835168</v>
      </c>
      <c r="Q53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3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36" s="13">
        <f>SUMIFS(T:T,D:D,"2007/08",B:B,B536)-טבלה14[[#This Row],[דירוג]]</f>
        <v>6</v>
      </c>
      <c r="T536" s="9">
        <v>105</v>
      </c>
    </row>
    <row r="537" spans="2:20" s="6" customFormat="1" ht="13.8" hidden="1" x14ac:dyDescent="0.3">
      <c r="B537" s="7" t="s">
        <v>225</v>
      </c>
      <c r="C537" s="8" t="s">
        <v>25</v>
      </c>
      <c r="D537" s="9" t="s">
        <v>26</v>
      </c>
      <c r="E537" s="10">
        <v>87</v>
      </c>
      <c r="F537" s="10">
        <v>43</v>
      </c>
      <c r="G537" s="10">
        <v>82</v>
      </c>
      <c r="H537" s="10">
        <v>42</v>
      </c>
      <c r="I537" s="10">
        <v>49</v>
      </c>
      <c r="J537" s="10">
        <v>15</v>
      </c>
      <c r="K537" s="9"/>
      <c r="L537" s="9" t="s">
        <v>18</v>
      </c>
      <c r="M537" s="9" t="str">
        <f>IF(טבלה14[[#This Row],[מספר סטודנטים בתואר 1]]&gt;500,"yes","no")</f>
        <v>no</v>
      </c>
      <c r="N537" s="12">
        <f>טבלה14[[#This Row],[מספר סטודנטים בתואר 1]]/SUBTOTAL(109,טבלה14[מספר סטודנטים בתואר 1])</f>
        <v>1.2655097676989541E-3</v>
      </c>
      <c r="O537" s="11">
        <f>IFERROR(((טבלה14[[#This Row],[מספר סטודנטים בתואר 1]]-טבלה14[[#This Row],[נשים תואר 1]])/טבלה14[[#This Row],[מספר סטודנטים בתואר 1]]),"")</f>
        <v>0.50574712643678166</v>
      </c>
      <c r="P537" s="11">
        <f>IFERROR(טבלה14[[#This Row],[נשים תואר 1]]/טבלה14[[#This Row],[מספר סטודנטים בתואר 1]],"")</f>
        <v>0.4942528735632184</v>
      </c>
      <c r="Q53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3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37" s="13">
        <f>SUMIFS(T:T,D:D,"2007/08",B:B,B537)-טבלה14[[#This Row],[דירוג]]</f>
        <v>-21</v>
      </c>
      <c r="T537" s="9">
        <v>106</v>
      </c>
    </row>
    <row r="538" spans="2:20" s="6" customFormat="1" ht="13.8" hidden="1" x14ac:dyDescent="0.3">
      <c r="B538" s="7" t="s">
        <v>224</v>
      </c>
      <c r="C538" s="8" t="s">
        <v>39</v>
      </c>
      <c r="D538" s="10" t="s">
        <v>26</v>
      </c>
      <c r="E538" s="10">
        <v>80</v>
      </c>
      <c r="F538" s="10">
        <v>64</v>
      </c>
      <c r="G538" s="10">
        <v>22</v>
      </c>
      <c r="H538" s="10">
        <v>19</v>
      </c>
      <c r="I538" s="10">
        <v>3</v>
      </c>
      <c r="J538" s="10">
        <v>3</v>
      </c>
      <c r="K538" s="9"/>
      <c r="L538" s="9" t="s">
        <v>18</v>
      </c>
      <c r="M538" s="9" t="str">
        <f>IF(טבלה14[[#This Row],[מספר סטודנטים בתואר 1]]&gt;500,"yes","no")</f>
        <v>no</v>
      </c>
      <c r="N538" s="12">
        <f>טבלה14[[#This Row],[מספר סטודנטים בתואר 1]]/SUBTOTAL(109,טבלה14[מספר סטודנטים בתואר 1])</f>
        <v>1.1636871427116819E-3</v>
      </c>
      <c r="O538" s="11">
        <f>IFERROR(((טבלה14[[#This Row],[מספר סטודנטים בתואר 1]]-טבלה14[[#This Row],[נשים תואר 1]])/טבלה14[[#This Row],[מספר סטודנטים בתואר 1]]),"")</f>
        <v>0.2</v>
      </c>
      <c r="P538" s="11">
        <f>IFERROR(טבלה14[[#This Row],[נשים תואר 1]]/טבלה14[[#This Row],[מספר סטודנטים בתואר 1]],"")</f>
        <v>0.8</v>
      </c>
      <c r="Q53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53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38" s="13">
        <f>SUMIFS(T:T,D:D,"2007/08",B:B,B538)-טבלה14[[#This Row],[דירוג]]</f>
        <v>-41</v>
      </c>
      <c r="T538" s="9">
        <v>107</v>
      </c>
    </row>
    <row r="539" spans="2:20" s="6" customFormat="1" ht="13.8" hidden="1" x14ac:dyDescent="0.3">
      <c r="B539" s="7" t="s">
        <v>221</v>
      </c>
      <c r="C539" s="8" t="s">
        <v>45</v>
      </c>
      <c r="D539" s="9" t="s">
        <v>26</v>
      </c>
      <c r="E539" s="10">
        <v>76</v>
      </c>
      <c r="F539" s="10">
        <v>33</v>
      </c>
      <c r="G539" s="10"/>
      <c r="H539" s="10"/>
      <c r="I539" s="10"/>
      <c r="J539" s="10" t="s">
        <v>21</v>
      </c>
      <c r="K539" s="9"/>
      <c r="L539" s="9" t="s">
        <v>18</v>
      </c>
      <c r="M539" s="9" t="str">
        <f>IF(טבלה14[[#This Row],[מספר סטודנטים בתואר 1]]&gt;500,"yes","no")</f>
        <v>no</v>
      </c>
      <c r="N539" s="12">
        <f>טבלה14[[#This Row],[מספר סטודנטים בתואר 1]]/SUBTOTAL(109,טבלה14[מספר סטודנטים בתואר 1])</f>
        <v>1.1055027855760978E-3</v>
      </c>
      <c r="O539" s="11">
        <f>IFERROR(((טבלה14[[#This Row],[מספר סטודנטים בתואר 1]]-טבלה14[[#This Row],[נשים תואר 1]])/טבלה14[[#This Row],[מספר סטודנטים בתואר 1]]),"")</f>
        <v>0.56578947368421051</v>
      </c>
      <c r="P539" s="11">
        <f>IFERROR(טבלה14[[#This Row],[נשים תואר 1]]/טבלה14[[#This Row],[מספר סטודנטים בתואר 1]],"")</f>
        <v>0.43421052631578949</v>
      </c>
      <c r="Q53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3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39" s="13">
        <f>SUMIFS(T:T,D:D,"2007/08",B:B,B539)-טבלה14[[#This Row],[דירוג]]</f>
        <v>8</v>
      </c>
      <c r="T539" s="9">
        <v>109</v>
      </c>
    </row>
    <row r="540" spans="2:20" s="6" customFormat="1" ht="13.8" hidden="1" x14ac:dyDescent="0.3">
      <c r="B540" s="7" t="s">
        <v>222</v>
      </c>
      <c r="C540" s="8" t="s">
        <v>48</v>
      </c>
      <c r="D540" s="10" t="s">
        <v>26</v>
      </c>
      <c r="E540" s="10">
        <v>76</v>
      </c>
      <c r="F540" s="10">
        <v>19</v>
      </c>
      <c r="G540" s="10">
        <v>28</v>
      </c>
      <c r="H540" s="10">
        <v>8</v>
      </c>
      <c r="I540" s="10">
        <v>35</v>
      </c>
      <c r="J540" s="10">
        <v>8</v>
      </c>
      <c r="K540" s="9"/>
      <c r="L540" s="9" t="s">
        <v>18</v>
      </c>
      <c r="M540" s="9" t="str">
        <f>IF(טבלה14[[#This Row],[מספר סטודנטים בתואר 1]]&gt;500,"yes","no")</f>
        <v>no</v>
      </c>
      <c r="N540" s="12">
        <f>טבלה14[[#This Row],[מספר סטודנטים בתואר 1]]/SUBTOTAL(109,טבלה14[מספר סטודנטים בתואר 1])</f>
        <v>1.1055027855760978E-3</v>
      </c>
      <c r="O540" s="11">
        <f>IFERROR(((טבלה14[[#This Row],[מספר סטודנטים בתואר 1]]-טבלה14[[#This Row],[נשים תואר 1]])/טבלה14[[#This Row],[מספר סטודנטים בתואר 1]]),"")</f>
        <v>0.75</v>
      </c>
      <c r="P540" s="11">
        <f>IFERROR(טבלה14[[#This Row],[נשים תואר 1]]/טבלה14[[#This Row],[מספר סטודנטים בתואר 1]],"")</f>
        <v>0.25</v>
      </c>
      <c r="Q54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40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540" s="13">
        <f>SUMIFS(T:T,D:D,"2007/08",B:B,B540)-טבלה14[[#This Row],[דירוג]]</f>
        <v>2</v>
      </c>
      <c r="T540" s="9">
        <v>108</v>
      </c>
    </row>
    <row r="541" spans="2:20" s="6" customFormat="1" ht="13.8" hidden="1" x14ac:dyDescent="0.3">
      <c r="B541" s="7" t="s">
        <v>212</v>
      </c>
      <c r="C541" s="8" t="s">
        <v>34</v>
      </c>
      <c r="D541" s="9" t="s">
        <v>26</v>
      </c>
      <c r="E541" s="10">
        <v>76</v>
      </c>
      <c r="F541" s="10">
        <v>25</v>
      </c>
      <c r="G541" s="10"/>
      <c r="H541" s="10"/>
      <c r="I541" s="10"/>
      <c r="J541" s="10" t="s">
        <v>21</v>
      </c>
      <c r="K541" s="9"/>
      <c r="L541" s="9" t="s">
        <v>18</v>
      </c>
      <c r="M541" s="9" t="str">
        <f>IF(טבלה14[[#This Row],[מספר סטודנטים בתואר 1]]&gt;500,"yes","no")</f>
        <v>no</v>
      </c>
      <c r="N541" s="12">
        <f>טבלה14[[#This Row],[מספר סטודנטים בתואר 1]]/SUBTOTAL(109,טבלה14[מספר סטודנטים בתואר 1])</f>
        <v>1.1055027855760978E-3</v>
      </c>
      <c r="O541" s="11">
        <f>IFERROR(((טבלה14[[#This Row],[מספר סטודנטים בתואר 1]]-טבלה14[[#This Row],[נשים תואר 1]])/טבלה14[[#This Row],[מספר סטודנטים בתואר 1]]),"")</f>
        <v>0.67105263157894735</v>
      </c>
      <c r="P541" s="11">
        <f>IFERROR(טבלה14[[#This Row],[נשים תואר 1]]/טבלה14[[#This Row],[מספר סטודנטים בתואר 1]],"")</f>
        <v>0.32894736842105265</v>
      </c>
      <c r="Q54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4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41" s="13">
        <f>SUMIFS(T:T,D:D,"2007/08",B:B,B541)-טבלה14[[#This Row],[דירוג]]</f>
        <v>11</v>
      </c>
      <c r="T541" s="9">
        <v>110</v>
      </c>
    </row>
    <row r="542" spans="2:20" s="6" customFormat="1" ht="13.8" hidden="1" x14ac:dyDescent="0.3">
      <c r="B542" s="7" t="s">
        <v>223</v>
      </c>
      <c r="C542" s="8" t="s">
        <v>25</v>
      </c>
      <c r="D542" s="10" t="s">
        <v>26</v>
      </c>
      <c r="E542" s="10">
        <v>73</v>
      </c>
      <c r="F542" s="10">
        <v>42</v>
      </c>
      <c r="G542" s="10">
        <v>10</v>
      </c>
      <c r="H542" s="10">
        <v>4</v>
      </c>
      <c r="I542" s="10">
        <v>130</v>
      </c>
      <c r="J542" s="10">
        <v>63</v>
      </c>
      <c r="K542" s="9"/>
      <c r="L542" s="9" t="s">
        <v>18</v>
      </c>
      <c r="M542" s="9" t="str">
        <f>IF(טבלה14[[#This Row],[מספר סטודנטים בתואר 1]]&gt;500,"yes","no")</f>
        <v>no</v>
      </c>
      <c r="N542" s="12">
        <f>טבלה14[[#This Row],[מספר סטודנטים בתואר 1]]/SUBTOTAL(109,טבלה14[מספר סטודנטים בתואר 1])</f>
        <v>1.0618645177244098E-3</v>
      </c>
      <c r="O542" s="11">
        <f>IFERROR(((טבלה14[[#This Row],[מספר סטודנטים בתואר 1]]-טבלה14[[#This Row],[נשים תואר 1]])/טבלה14[[#This Row],[מספר סטודנטים בתואר 1]]),"")</f>
        <v>0.42465753424657532</v>
      </c>
      <c r="P542" s="11">
        <f>IFERROR(טבלה14[[#This Row],[נשים תואר 1]]/טבלה14[[#This Row],[מספר סטודנטים בתואר 1]],"")</f>
        <v>0.57534246575342463</v>
      </c>
      <c r="Q54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4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42" s="13">
        <f>SUMIFS(T:T,D:D,"2007/08",B:B,B542)-טבלה14[[#This Row],[דירוג]]</f>
        <v>-53</v>
      </c>
      <c r="T542" s="9">
        <v>111</v>
      </c>
    </row>
    <row r="543" spans="2:20" s="6" customFormat="1" ht="13.8" hidden="1" x14ac:dyDescent="0.3">
      <c r="B543" s="7" t="s">
        <v>226</v>
      </c>
      <c r="C543" s="8" t="s">
        <v>16</v>
      </c>
      <c r="D543" s="9" t="s">
        <v>26</v>
      </c>
      <c r="E543" s="10">
        <v>68</v>
      </c>
      <c r="F543" s="10">
        <v>61</v>
      </c>
      <c r="G543" s="10">
        <v>179</v>
      </c>
      <c r="H543" s="10">
        <v>168</v>
      </c>
      <c r="I543" s="10">
        <v>88</v>
      </c>
      <c r="J543" s="10">
        <v>79</v>
      </c>
      <c r="K543" s="9"/>
      <c r="L543" s="9" t="s">
        <v>18</v>
      </c>
      <c r="M543" s="9" t="str">
        <f>IF(טבלה14[[#This Row],[מספר סטודנטים בתואר 1]]&gt;500,"yes","no")</f>
        <v>no</v>
      </c>
      <c r="N543" s="12">
        <f>טבלה14[[#This Row],[מספר סטודנטים בתואר 1]]/SUBTOTAL(109,טבלה14[מספר סטודנטים בתואר 1])</f>
        <v>9.8913407130492965E-4</v>
      </c>
      <c r="O543" s="11">
        <f>IFERROR(((טבלה14[[#This Row],[מספר סטודנטים בתואר 1]]-טבלה14[[#This Row],[נשים תואר 1]])/טבלה14[[#This Row],[מספר סטודנטים בתואר 1]]),"")</f>
        <v>0.10294117647058823</v>
      </c>
      <c r="P543" s="11">
        <f>IFERROR(טבלה14[[#This Row],[נשים תואר 1]]/טבלה14[[#This Row],[מספר סטודנטים בתואר 1]],"")</f>
        <v>0.8970588235294118</v>
      </c>
      <c r="Q54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54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43" s="13">
        <f>SUMIFS(T:T,D:D,"2007/08",B:B,B543)-טבלה14[[#This Row],[דירוג]]</f>
        <v>-7</v>
      </c>
      <c r="T543" s="9">
        <v>112</v>
      </c>
    </row>
    <row r="544" spans="2:20" s="6" customFormat="1" ht="13.8" hidden="1" x14ac:dyDescent="0.3">
      <c r="B544" s="7" t="s">
        <v>227</v>
      </c>
      <c r="C544" s="8" t="s">
        <v>52</v>
      </c>
      <c r="D544" s="10" t="s">
        <v>26</v>
      </c>
      <c r="E544" s="10">
        <v>67</v>
      </c>
      <c r="F544" s="10">
        <v>64</v>
      </c>
      <c r="G544" s="10">
        <v>101</v>
      </c>
      <c r="H544" s="10">
        <v>95</v>
      </c>
      <c r="I544" s="10">
        <v>24</v>
      </c>
      <c r="J544" s="10">
        <v>22</v>
      </c>
      <c r="K544" s="9"/>
      <c r="L544" s="9" t="s">
        <v>18</v>
      </c>
      <c r="M544" s="9" t="str">
        <f>IF(טבלה14[[#This Row],[מספר סטודנטים בתואר 1]]&gt;500,"yes","no")</f>
        <v>no</v>
      </c>
      <c r="N544" s="12">
        <f>טבלה14[[#This Row],[מספר סטודנטים בתואר 1]]/SUBTOTAL(109,טבלה14[מספר סטודנטים בתואר 1])</f>
        <v>9.7458798202103368E-4</v>
      </c>
      <c r="O544" s="11">
        <f>IFERROR(((טבלה14[[#This Row],[מספר סטודנטים בתואר 1]]-טבלה14[[#This Row],[נשים תואר 1]])/טבלה14[[#This Row],[מספר סטודנטים בתואר 1]]),"")</f>
        <v>4.4776119402985072E-2</v>
      </c>
      <c r="P544" s="11">
        <f>IFERROR(טבלה14[[#This Row],[נשים תואר 1]]/טבלה14[[#This Row],[מספר סטודנטים בתואר 1]],"")</f>
        <v>0.95522388059701491</v>
      </c>
      <c r="Q54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54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44" s="13">
        <f>SUMIFS(T:T,D:D,"2007/08",B:B,B544)-טבלה14[[#This Row],[דירוג]]</f>
        <v>-113</v>
      </c>
      <c r="T544" s="9">
        <v>113</v>
      </c>
    </row>
    <row r="545" spans="2:20" s="6" customFormat="1" ht="13.8" hidden="1" x14ac:dyDescent="0.3">
      <c r="B545" s="7" t="s">
        <v>206</v>
      </c>
      <c r="C545" s="8" t="s">
        <v>48</v>
      </c>
      <c r="D545" s="9" t="s">
        <v>26</v>
      </c>
      <c r="E545" s="10">
        <v>63</v>
      </c>
      <c r="F545" s="10">
        <v>38</v>
      </c>
      <c r="G545" s="10"/>
      <c r="H545" s="10"/>
      <c r="I545" s="10"/>
      <c r="J545" s="10" t="s">
        <v>21</v>
      </c>
      <c r="K545" s="9"/>
      <c r="L545" s="9" t="s">
        <v>18</v>
      </c>
      <c r="M545" s="9" t="str">
        <f>IF(טבלה14[[#This Row],[מספר סטודנטים בתואר 1]]&gt;500,"yes","no")</f>
        <v>no</v>
      </c>
      <c r="N545" s="12">
        <f>טבלה14[[#This Row],[מספר סטודנטים בתואר 1]]/SUBTOTAL(109,טבלה14[מספר סטודנטים בתואר 1])</f>
        <v>9.1640362488544958E-4</v>
      </c>
      <c r="O545" s="11">
        <f>IFERROR(((טבלה14[[#This Row],[מספר סטודנטים בתואר 1]]-טבלה14[[#This Row],[נשים תואר 1]])/טבלה14[[#This Row],[מספר סטודנטים בתואר 1]]),"")</f>
        <v>0.3968253968253968</v>
      </c>
      <c r="P545" s="11">
        <f>IFERROR(טבלה14[[#This Row],[נשים תואר 1]]/טבלה14[[#This Row],[מספר סטודנטים בתואר 1]],"")</f>
        <v>0.60317460317460314</v>
      </c>
      <c r="Q54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4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45" s="13">
        <f>SUMIFS(T:T,D:D,"2007/08",B:B,B545)-טבלה14[[#This Row],[דירוג]]</f>
        <v>12</v>
      </c>
      <c r="T545" s="9">
        <v>114</v>
      </c>
    </row>
    <row r="546" spans="2:20" s="6" customFormat="1" ht="13.8" hidden="1" x14ac:dyDescent="0.3">
      <c r="B546" s="7" t="s">
        <v>238</v>
      </c>
      <c r="C546" s="8" t="s">
        <v>25</v>
      </c>
      <c r="D546" s="10" t="s">
        <v>26</v>
      </c>
      <c r="E546" s="10">
        <v>57</v>
      </c>
      <c r="F546" s="10">
        <v>33</v>
      </c>
      <c r="G546" s="10">
        <v>162</v>
      </c>
      <c r="H546" s="10">
        <v>90</v>
      </c>
      <c r="I546" s="10">
        <v>35</v>
      </c>
      <c r="J546" s="10">
        <v>24</v>
      </c>
      <c r="K546" s="9"/>
      <c r="L546" s="9" t="s">
        <v>18</v>
      </c>
      <c r="M546" s="9" t="str">
        <f>IF(טבלה14[[#This Row],[מספר סטודנטים בתואר 1]]&gt;500,"yes","no")</f>
        <v>no</v>
      </c>
      <c r="N546" s="12">
        <f>טבלה14[[#This Row],[מספר סטודנטים בתואר 1]]/SUBTOTAL(109,טבלה14[מספר סטודנטים בתואר 1])</f>
        <v>8.2912708918207343E-4</v>
      </c>
      <c r="O546" s="11">
        <f>IFERROR(((טבלה14[[#This Row],[מספר סטודנטים בתואר 1]]-טבלה14[[#This Row],[נשים תואר 1]])/טבלה14[[#This Row],[מספר סטודנטים בתואר 1]]),"")</f>
        <v>0.42105263157894735</v>
      </c>
      <c r="P546" s="11">
        <f>IFERROR(טבלה14[[#This Row],[נשים תואר 1]]/טבלה14[[#This Row],[מספר סטודנטים בתואר 1]],"")</f>
        <v>0.57894736842105265</v>
      </c>
      <c r="Q54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4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46" s="13">
        <f>SUMIFS(T:T,D:D,"2007/08",B:B,B546)-טבלה14[[#This Row],[דירוג]]</f>
        <v>-34</v>
      </c>
      <c r="T546" s="9">
        <v>115</v>
      </c>
    </row>
    <row r="547" spans="2:20" s="6" customFormat="1" ht="13.8" hidden="1" x14ac:dyDescent="0.3">
      <c r="B547" s="7" t="s">
        <v>228</v>
      </c>
      <c r="C547" s="8" t="s">
        <v>48</v>
      </c>
      <c r="D547" s="9" t="s">
        <v>26</v>
      </c>
      <c r="E547" s="10">
        <v>54</v>
      </c>
      <c r="F547" s="10">
        <v>33</v>
      </c>
      <c r="G547" s="10">
        <v>234</v>
      </c>
      <c r="H547" s="10">
        <v>123</v>
      </c>
      <c r="I547" s="10">
        <v>178</v>
      </c>
      <c r="J547" s="10">
        <v>87</v>
      </c>
      <c r="K547" s="9"/>
      <c r="L547" s="9" t="s">
        <v>18</v>
      </c>
      <c r="M547" s="9" t="str">
        <f>IF(טבלה14[[#This Row],[מספר סטודנטים בתואר 1]]&gt;500,"yes","no")</f>
        <v>no</v>
      </c>
      <c r="N547" s="12">
        <f>טבלה14[[#This Row],[מספר סטודנטים בתואר 1]]/SUBTOTAL(109,טבלה14[מספר סטודנטים בתואר 1])</f>
        <v>7.8548882133038531E-4</v>
      </c>
      <c r="O547" s="11">
        <f>IFERROR(((טבלה14[[#This Row],[מספר סטודנטים בתואר 1]]-טבלה14[[#This Row],[נשים תואר 1]])/טבלה14[[#This Row],[מספר סטודנטים בתואר 1]]),"")</f>
        <v>0.3888888888888889</v>
      </c>
      <c r="P547" s="11">
        <f>IFERROR(טבלה14[[#This Row],[נשים תואר 1]]/טבלה14[[#This Row],[מספר סטודנטים בתואר 1]],"")</f>
        <v>0.61111111111111116</v>
      </c>
      <c r="Q54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4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47" s="13">
        <f>SUMIFS(T:T,D:D,"2007/08",B:B,B547)-טבלה14[[#This Row],[דירוג]]</f>
        <v>-3</v>
      </c>
      <c r="T547" s="9">
        <v>116</v>
      </c>
    </row>
    <row r="548" spans="2:20" s="6" customFormat="1" ht="13.8" hidden="1" x14ac:dyDescent="0.3">
      <c r="B548" s="7" t="s">
        <v>229</v>
      </c>
      <c r="C548" s="8" t="s">
        <v>56</v>
      </c>
      <c r="D548" s="10" t="s">
        <v>26</v>
      </c>
      <c r="E548" s="10">
        <v>51</v>
      </c>
      <c r="F548" s="10">
        <v>48</v>
      </c>
      <c r="G548" s="10"/>
      <c r="H548" s="10"/>
      <c r="I548" s="10">
        <v>24</v>
      </c>
      <c r="J548" s="10">
        <v>21</v>
      </c>
      <c r="K548" s="9"/>
      <c r="L548" s="9" t="s">
        <v>18</v>
      </c>
      <c r="M548" s="9" t="str">
        <f>IF(טבלה14[[#This Row],[מספר סטודנטים בתואר 1]]&gt;500,"yes","no")</f>
        <v>no</v>
      </c>
      <c r="N548" s="12">
        <f>טבלה14[[#This Row],[מספר סטודנטים בתואר 1]]/SUBTOTAL(109,טבלה14[מספר סטודנטים בתואר 1])</f>
        <v>7.4185055347869729E-4</v>
      </c>
      <c r="O548" s="11">
        <f>IFERROR(((טבלה14[[#This Row],[מספר סטודנטים בתואר 1]]-טבלה14[[#This Row],[נשים תואר 1]])/טבלה14[[#This Row],[מספר סטודנטים בתואר 1]]),"")</f>
        <v>5.8823529411764705E-2</v>
      </c>
      <c r="P548" s="11">
        <f>IFERROR(טבלה14[[#This Row],[נשים תואר 1]]/טבלה14[[#This Row],[מספר סטודנטים בתואר 1]],"")</f>
        <v>0.94117647058823528</v>
      </c>
      <c r="Q54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54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48" s="13">
        <f>SUMIFS(T:T,D:D,"2007/08",B:B,B548)-טבלה14[[#This Row],[דירוג]]</f>
        <v>-117</v>
      </c>
      <c r="T548" s="9">
        <v>117</v>
      </c>
    </row>
    <row r="549" spans="2:20" s="6" customFormat="1" ht="13.8" hidden="1" x14ac:dyDescent="0.3">
      <c r="B549" s="7" t="s">
        <v>232</v>
      </c>
      <c r="C549" s="8" t="s">
        <v>39</v>
      </c>
      <c r="D549" s="9" t="s">
        <v>26</v>
      </c>
      <c r="E549" s="10">
        <v>47</v>
      </c>
      <c r="F549" s="10">
        <v>29</v>
      </c>
      <c r="G549" s="10">
        <v>15</v>
      </c>
      <c r="H549" s="10">
        <v>6</v>
      </c>
      <c r="I549" s="10">
        <v>7</v>
      </c>
      <c r="J549" s="10"/>
      <c r="K549" s="9"/>
      <c r="L549" s="9" t="s">
        <v>18</v>
      </c>
      <c r="M549" s="9" t="str">
        <f>IF(טבלה14[[#This Row],[מספר סטודנטים בתואר 1]]&gt;500,"yes","no")</f>
        <v>no</v>
      </c>
      <c r="N549" s="12">
        <f>טבלה14[[#This Row],[מספר סטודנטים בתואר 1]]/SUBTOTAL(109,טבלה14[מספר סטודנטים בתואר 1])</f>
        <v>6.8366619634311319E-4</v>
      </c>
      <c r="O549" s="11">
        <f>IFERROR(((טבלה14[[#This Row],[מספר סטודנטים בתואר 1]]-טבלה14[[#This Row],[נשים תואר 1]])/טבלה14[[#This Row],[מספר סטודנטים בתואר 1]]),"")</f>
        <v>0.38297872340425532</v>
      </c>
      <c r="P549" s="11">
        <f>IFERROR(טבלה14[[#This Row],[נשים תואר 1]]/טבלה14[[#This Row],[מספר סטודנטים בתואר 1]],"")</f>
        <v>0.61702127659574468</v>
      </c>
      <c r="Q54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4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49" s="13">
        <f>SUMIFS(T:T,D:D,"2007/08",B:B,B549)-טבלה14[[#This Row],[דירוג]]</f>
        <v>-9</v>
      </c>
      <c r="T549" s="9">
        <v>118</v>
      </c>
    </row>
    <row r="550" spans="2:20" s="6" customFormat="1" ht="13.8" hidden="1" x14ac:dyDescent="0.3">
      <c r="B550" s="7" t="s">
        <v>77</v>
      </c>
      <c r="C550" s="8" t="s">
        <v>34</v>
      </c>
      <c r="D550" s="9" t="s">
        <v>32</v>
      </c>
      <c r="E550" s="10">
        <v>905</v>
      </c>
      <c r="F550" s="10">
        <v>143</v>
      </c>
      <c r="G550" s="10"/>
      <c r="H550" s="10">
        <v>0</v>
      </c>
      <c r="I550" s="10">
        <v>33</v>
      </c>
      <c r="J550" s="10">
        <v>5</v>
      </c>
      <c r="K550" s="9"/>
      <c r="L550" s="9" t="s">
        <v>18</v>
      </c>
      <c r="M550" s="9" t="str">
        <f>IF(טבלה14[[#This Row],[מספר סטודנטים בתואר 1]]&gt;500,"yes","no")</f>
        <v>yes</v>
      </c>
      <c r="N550" s="12">
        <f>טבלה14[[#This Row],[מספר סטודנטים בתואר 1]]/SUBTOTAL(109,טבלה14[מספר סטודנטים בתואר 1])</f>
        <v>1.3164210801925902E-2</v>
      </c>
      <c r="O550" s="11">
        <f>IFERROR(((טבלה14[[#This Row],[מספר סטודנטים בתואר 1]]-טבלה14[[#This Row],[נשים תואר 1]])/טבלה14[[#This Row],[מספר סטודנטים בתואר 1]]),"")</f>
        <v>0.8419889502762431</v>
      </c>
      <c r="P550" s="11">
        <f>IFERROR(טבלה14[[#This Row],[נשים תואר 1]]/טבלה14[[#This Row],[מספר סטודנטים בתואר 1]],"")</f>
        <v>0.1580110497237569</v>
      </c>
      <c r="Q55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50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550" s="13">
        <f>SUMIFS(T:T,D:D,"2007/08",B:B,B550)-טבלה14[[#This Row],[דירוג]]</f>
        <v>-1</v>
      </c>
      <c r="T550" s="9">
        <v>29</v>
      </c>
    </row>
    <row r="551" spans="2:20" s="6" customFormat="1" ht="13.8" hidden="1" x14ac:dyDescent="0.3">
      <c r="B551" s="7" t="s">
        <v>38</v>
      </c>
      <c r="C551" s="8" t="s">
        <v>39</v>
      </c>
      <c r="D551" s="10" t="s">
        <v>22</v>
      </c>
      <c r="E551" s="10">
        <v>898</v>
      </c>
      <c r="F551" s="10">
        <v>534</v>
      </c>
      <c r="G551" s="10">
        <v>74</v>
      </c>
      <c r="H551" s="10">
        <v>45</v>
      </c>
      <c r="I551" s="10">
        <v>11</v>
      </c>
      <c r="J551" s="10">
        <v>5</v>
      </c>
      <c r="K551" s="9"/>
      <c r="L551" s="9" t="s">
        <v>18</v>
      </c>
      <c r="M551" s="9" t="str">
        <f>IF(טבלה14[[#This Row],[מספר סטודנטים בתואר 1]]&gt;500,"yes","no")</f>
        <v>yes</v>
      </c>
      <c r="N551" s="12">
        <f>טבלה14[[#This Row],[מספר סטודנטים בתואר 1]]/SUBTOTAL(109,טבלה14[מספר סטודנטים בתואר 1])</f>
        <v>1.306238817693863E-2</v>
      </c>
      <c r="O551" s="11">
        <f>IFERROR(((טבלה14[[#This Row],[מספר סטודנטים בתואר 1]]-טבלה14[[#This Row],[נשים תואר 1]])/טבלה14[[#This Row],[מספר סטודנטים בתואר 1]]),"")</f>
        <v>0.40534521158129178</v>
      </c>
      <c r="P551" s="11">
        <f>IFERROR(טבלה14[[#This Row],[נשים תואר 1]]/טבלה14[[#This Row],[מספר סטודנטים בתואר 1]],"")</f>
        <v>0.59465478841870822</v>
      </c>
      <c r="Q55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5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51" s="13">
        <f>SUMIFS(T:T,D:D,"2007/08",B:B,B551)-טבלה14[[#This Row],[דירוג]]</f>
        <v>-1</v>
      </c>
      <c r="T551" s="9">
        <v>27</v>
      </c>
    </row>
    <row r="552" spans="2:20" s="6" customFormat="1" ht="13.8" hidden="1" x14ac:dyDescent="0.3">
      <c r="B552" s="7" t="s">
        <v>231</v>
      </c>
      <c r="C552" s="8" t="s">
        <v>25</v>
      </c>
      <c r="D552" s="10" t="s">
        <v>26</v>
      </c>
      <c r="E552" s="10">
        <v>41</v>
      </c>
      <c r="F552" s="10">
        <v>27</v>
      </c>
      <c r="G552" s="10">
        <v>53</v>
      </c>
      <c r="H552" s="10">
        <v>20</v>
      </c>
      <c r="I552" s="10">
        <v>10</v>
      </c>
      <c r="J552" s="10">
        <v>5</v>
      </c>
      <c r="K552" s="9"/>
      <c r="L552" s="9" t="s">
        <v>18</v>
      </c>
      <c r="M552" s="9" t="str">
        <f>IF(טבלה14[[#This Row],[מספר סטודנטים בתואר 1]]&gt;500,"yes","no")</f>
        <v>no</v>
      </c>
      <c r="N552" s="12">
        <f>טבלה14[[#This Row],[מספר סטודנטים בתואר 1]]/SUBTOTAL(109,טבלה14[מספר סטודנטים בתואר 1])</f>
        <v>5.9638966063973705E-4</v>
      </c>
      <c r="O552" s="11">
        <f>IFERROR(((טבלה14[[#This Row],[מספר סטודנטים בתואר 1]]-טבלה14[[#This Row],[נשים תואר 1]])/טבלה14[[#This Row],[מספר סטודנטים בתואר 1]]),"")</f>
        <v>0.34146341463414637</v>
      </c>
      <c r="P552" s="11">
        <f>IFERROR(טבלה14[[#This Row],[נשים תואר 1]]/טבלה14[[#This Row],[מספר סטודנטים בתואר 1]],"")</f>
        <v>0.65853658536585369</v>
      </c>
      <c r="Q55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5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52" s="13">
        <f>SUMIFS(T:T,D:D,"2007/08",B:B,B552)-טבלה14[[#This Row],[דירוג]]</f>
        <v>-122</v>
      </c>
      <c r="T552" s="9">
        <v>122</v>
      </c>
    </row>
    <row r="553" spans="2:20" s="6" customFormat="1" ht="13.8" hidden="1" x14ac:dyDescent="0.3">
      <c r="B553" s="7" t="s">
        <v>236</v>
      </c>
      <c r="C553" s="8" t="s">
        <v>34</v>
      </c>
      <c r="D553" s="9" t="s">
        <v>26</v>
      </c>
      <c r="E553" s="10">
        <v>41</v>
      </c>
      <c r="F553" s="10">
        <v>11</v>
      </c>
      <c r="G553" s="10"/>
      <c r="H553" s="10"/>
      <c r="I553" s="10"/>
      <c r="J553" s="10" t="s">
        <v>21</v>
      </c>
      <c r="K553" s="9"/>
      <c r="L553" s="9" t="s">
        <v>18</v>
      </c>
      <c r="M553" s="9" t="str">
        <f>IF(טבלה14[[#This Row],[מספר סטודנטים בתואר 1]]&gt;500,"yes","no")</f>
        <v>no</v>
      </c>
      <c r="N553" s="12">
        <f>טבלה14[[#This Row],[מספר סטודנטים בתואר 1]]/SUBTOTAL(109,טבלה14[מספר סטודנטים בתואר 1])</f>
        <v>5.9638966063973705E-4</v>
      </c>
      <c r="O553" s="11">
        <f>IFERROR(((טבלה14[[#This Row],[מספר סטודנטים בתואר 1]]-טבלה14[[#This Row],[נשים תואר 1]])/טבלה14[[#This Row],[מספר סטודנטים בתואר 1]]),"")</f>
        <v>0.73170731707317072</v>
      </c>
      <c r="P553" s="11">
        <f>IFERROR(טבלה14[[#This Row],[נשים תואר 1]]/טבלה14[[#This Row],[מספר סטודנטים בתואר 1]],"")</f>
        <v>0.26829268292682928</v>
      </c>
      <c r="Q55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53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553" s="13">
        <f>SUMIFS(T:T,D:D,"2007/08",B:B,B553)-טבלה14[[#This Row],[דירוג]]</f>
        <v>-121</v>
      </c>
      <c r="T553" s="9">
        <v>121</v>
      </c>
    </row>
    <row r="554" spans="2:20" s="6" customFormat="1" ht="13.8" hidden="1" x14ac:dyDescent="0.3">
      <c r="B554" s="7" t="s">
        <v>245</v>
      </c>
      <c r="C554" s="8" t="s">
        <v>39</v>
      </c>
      <c r="D554" s="10" t="s">
        <v>26</v>
      </c>
      <c r="E554" s="10">
        <v>37</v>
      </c>
      <c r="F554" s="10">
        <v>27</v>
      </c>
      <c r="G554" s="10">
        <v>36</v>
      </c>
      <c r="H554" s="10">
        <v>22</v>
      </c>
      <c r="I554" s="10"/>
      <c r="J554" s="10" t="s">
        <v>21</v>
      </c>
      <c r="K554" s="9"/>
      <c r="L554" s="9" t="s">
        <v>18</v>
      </c>
      <c r="M554" s="9" t="str">
        <f>IF(טבלה14[[#This Row],[מספר סטודנטים בתואר 1]]&gt;500,"yes","no")</f>
        <v>no</v>
      </c>
      <c r="N554" s="12">
        <f>טבלה14[[#This Row],[מספר סטודנטים בתואר 1]]/SUBTOTAL(109,טבלה14[מספר סטודנטים בתואר 1])</f>
        <v>5.3820530350415295E-4</v>
      </c>
      <c r="O554" s="11">
        <f>IFERROR(((טבלה14[[#This Row],[מספר סטודנטים בתואר 1]]-טבלה14[[#This Row],[נשים תואר 1]])/טבלה14[[#This Row],[מספר סטודנטים בתואר 1]]),"")</f>
        <v>0.27027027027027029</v>
      </c>
      <c r="P554" s="11">
        <f>IFERROR(טבלה14[[#This Row],[נשים תואר 1]]/טבלה14[[#This Row],[מספר סטודנטים בתואר 1]],"")</f>
        <v>0.72972972972972971</v>
      </c>
      <c r="Q55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55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54" s="13">
        <f>SUMIFS(T:T,D:D,"2007/08",B:B,B554)-טבלה14[[#This Row],[דירוג]]</f>
        <v>-123</v>
      </c>
      <c r="T554" s="9">
        <v>123</v>
      </c>
    </row>
    <row r="555" spans="2:20" s="6" customFormat="1" ht="13.8" hidden="1" x14ac:dyDescent="0.3">
      <c r="B555" s="7" t="s">
        <v>239</v>
      </c>
      <c r="C555" s="8" t="s">
        <v>39</v>
      </c>
      <c r="D555" s="9" t="s">
        <v>26</v>
      </c>
      <c r="E555" s="10">
        <v>34</v>
      </c>
      <c r="F555" s="10">
        <v>23</v>
      </c>
      <c r="G555" s="10"/>
      <c r="H555" s="10"/>
      <c r="I555" s="10"/>
      <c r="J555" s="10" t="s">
        <v>21</v>
      </c>
      <c r="K555" s="9"/>
      <c r="L555" s="9" t="s">
        <v>18</v>
      </c>
      <c r="M555" s="9" t="str">
        <f>IF(טבלה14[[#This Row],[מספר סטודנטים בתואר 1]]&gt;500,"yes","no")</f>
        <v>no</v>
      </c>
      <c r="N555" s="12">
        <f>טבלה14[[#This Row],[מספר סטודנטים בתואר 1]]/SUBTOTAL(109,טבלה14[מספר סטודנטים בתואר 1])</f>
        <v>4.9456703565246482E-4</v>
      </c>
      <c r="O555" s="11">
        <f>IFERROR(((טבלה14[[#This Row],[מספר סטודנטים בתואר 1]]-טבלה14[[#This Row],[נשים תואר 1]])/טבלה14[[#This Row],[מספר סטודנטים בתואר 1]]),"")</f>
        <v>0.3235294117647059</v>
      </c>
      <c r="P555" s="11">
        <f>IFERROR(טבלה14[[#This Row],[נשים תואר 1]]/טבלה14[[#This Row],[מספר סטודנטים בתואר 1]],"")</f>
        <v>0.67647058823529416</v>
      </c>
      <c r="Q55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5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55" s="13">
        <f>SUMIFS(T:T,D:D,"2007/08",B:B,B555)-טבלה14[[#This Row],[דירוג]]</f>
        <v>-124</v>
      </c>
      <c r="T555" s="9">
        <v>124</v>
      </c>
    </row>
    <row r="556" spans="2:20" s="6" customFormat="1" ht="13.8" hidden="1" x14ac:dyDescent="0.3">
      <c r="B556" s="7" t="s">
        <v>247</v>
      </c>
      <c r="C556" s="8" t="s">
        <v>52</v>
      </c>
      <c r="D556" s="10" t="s">
        <v>26</v>
      </c>
      <c r="E556" s="10">
        <v>31</v>
      </c>
      <c r="F556" s="10">
        <v>26</v>
      </c>
      <c r="G556" s="10">
        <v>9</v>
      </c>
      <c r="H556" s="10">
        <v>6</v>
      </c>
      <c r="I556" s="10"/>
      <c r="J556" s="10" t="s">
        <v>21</v>
      </c>
      <c r="K556" s="9"/>
      <c r="L556" s="9" t="s">
        <v>18</v>
      </c>
      <c r="M556" s="9" t="str">
        <f>IF(טבלה14[[#This Row],[מספר סטודנטים בתואר 1]]&gt;500,"yes","no")</f>
        <v>no</v>
      </c>
      <c r="N556" s="12">
        <f>טבלה14[[#This Row],[מספר סטודנטים בתואר 1]]/SUBTOTAL(109,טבלה14[מספר סטודנטים בתואר 1])</f>
        <v>4.5092876780077675E-4</v>
      </c>
      <c r="O556" s="11">
        <f>IFERROR(((טבלה14[[#This Row],[מספר סטודנטים בתואר 1]]-טבלה14[[#This Row],[נשים תואר 1]])/טבלה14[[#This Row],[מספר סטודנטים בתואר 1]]),"")</f>
        <v>0.16129032258064516</v>
      </c>
      <c r="P556" s="11">
        <f>IFERROR(טבלה14[[#This Row],[נשים תואר 1]]/טבלה14[[#This Row],[מספר סטודנטים בתואר 1]],"")</f>
        <v>0.83870967741935487</v>
      </c>
      <c r="Q55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55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56" s="13">
        <f>SUMIFS(T:T,D:D,"2007/08",B:B,B556)-טבלה14[[#This Row],[דירוג]]</f>
        <v>-54</v>
      </c>
      <c r="T556" s="9">
        <v>125</v>
      </c>
    </row>
    <row r="557" spans="2:20" s="6" customFormat="1" ht="13.8" hidden="1" x14ac:dyDescent="0.3">
      <c r="B557" s="7" t="s">
        <v>233</v>
      </c>
      <c r="C557" s="8" t="s">
        <v>25</v>
      </c>
      <c r="D557" s="9" t="s">
        <v>26</v>
      </c>
      <c r="E557" s="10">
        <v>30</v>
      </c>
      <c r="F557" s="10">
        <v>14</v>
      </c>
      <c r="G557" s="10">
        <v>58</v>
      </c>
      <c r="H557" s="10">
        <v>19</v>
      </c>
      <c r="I557" s="10">
        <v>38</v>
      </c>
      <c r="J557" s="10">
        <v>6</v>
      </c>
      <c r="K557" s="9"/>
      <c r="L557" s="9" t="s">
        <v>18</v>
      </c>
      <c r="M557" s="9" t="str">
        <f>IF(טבלה14[[#This Row],[מספר סטודנטים בתואר 1]]&gt;500,"yes","no")</f>
        <v>no</v>
      </c>
      <c r="N557" s="12">
        <f>טבלה14[[#This Row],[מספר סטודנטים בתואר 1]]/SUBTOTAL(109,טבלה14[מספר סטודנטים בתואר 1])</f>
        <v>4.3638267851688073E-4</v>
      </c>
      <c r="O557" s="11">
        <f>IFERROR(((טבלה14[[#This Row],[מספר סטודנטים בתואר 1]]-טבלה14[[#This Row],[נשים תואר 1]])/טבלה14[[#This Row],[מספר סטודנטים בתואר 1]]),"")</f>
        <v>0.53333333333333333</v>
      </c>
      <c r="P557" s="11">
        <f>IFERROR(טבלה14[[#This Row],[נשים תואר 1]]/טבלה14[[#This Row],[מספר סטודנטים בתואר 1]],"")</f>
        <v>0.46666666666666667</v>
      </c>
      <c r="Q55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5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57" s="13">
        <f>SUMIFS(T:T,D:D,"2007/08",B:B,B557)-טבלה14[[#This Row],[דירוג]]</f>
        <v>-19</v>
      </c>
      <c r="T557" s="9">
        <v>127</v>
      </c>
    </row>
    <row r="558" spans="2:20" s="6" customFormat="1" ht="13.8" hidden="1" x14ac:dyDescent="0.3">
      <c r="B558" s="7" t="s">
        <v>235</v>
      </c>
      <c r="C558" s="8" t="s">
        <v>45</v>
      </c>
      <c r="D558" s="10" t="s">
        <v>26</v>
      </c>
      <c r="E558" s="10">
        <v>30</v>
      </c>
      <c r="F558" s="10">
        <v>10</v>
      </c>
      <c r="G558" s="10">
        <v>18</v>
      </c>
      <c r="H558" s="10">
        <v>7</v>
      </c>
      <c r="I558" s="10">
        <v>39</v>
      </c>
      <c r="J558" s="10">
        <v>10</v>
      </c>
      <c r="K558" s="9"/>
      <c r="L558" s="9" t="s">
        <v>18</v>
      </c>
      <c r="M558" s="9" t="str">
        <f>IF(טבלה14[[#This Row],[מספר סטודנטים בתואר 1]]&gt;500,"yes","no")</f>
        <v>no</v>
      </c>
      <c r="N558" s="12">
        <f>טבלה14[[#This Row],[מספר סטודנטים בתואר 1]]/SUBTOTAL(109,טבלה14[מספר סטודנטים בתואר 1])</f>
        <v>4.3638267851688073E-4</v>
      </c>
      <c r="O558" s="11">
        <f>IFERROR(((טבלה14[[#This Row],[מספר סטודנטים בתואר 1]]-טבלה14[[#This Row],[נשים תואר 1]])/טבלה14[[#This Row],[מספר סטודנטים בתואר 1]]),"")</f>
        <v>0.66666666666666663</v>
      </c>
      <c r="P558" s="11">
        <f>IFERROR(טבלה14[[#This Row],[נשים תואר 1]]/טבלה14[[#This Row],[מספר סטודנטים בתואר 1]],"")</f>
        <v>0.33333333333333331</v>
      </c>
      <c r="Q55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5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58" s="13">
        <f>SUMIFS(T:T,D:D,"2007/08",B:B,B558)-טבלה14[[#This Row],[דירוג]]</f>
        <v>-126</v>
      </c>
      <c r="T558" s="9">
        <v>126</v>
      </c>
    </row>
    <row r="559" spans="2:20" s="6" customFormat="1" ht="13.8" hidden="1" x14ac:dyDescent="0.3">
      <c r="B559" s="7" t="s">
        <v>230</v>
      </c>
      <c r="C559" s="8" t="s">
        <v>45</v>
      </c>
      <c r="D559" s="9" t="s">
        <v>26</v>
      </c>
      <c r="E559" s="10">
        <v>28</v>
      </c>
      <c r="F559" s="10">
        <v>17</v>
      </c>
      <c r="G559" s="10"/>
      <c r="H559" s="10"/>
      <c r="I559" s="10"/>
      <c r="J559" s="10" t="s">
        <v>21</v>
      </c>
      <c r="K559" s="9"/>
      <c r="L559" s="9" t="s">
        <v>18</v>
      </c>
      <c r="M559" s="9" t="str">
        <f>IF(טבלה14[[#This Row],[מספר סטודנטים בתואר 1]]&gt;500,"yes","no")</f>
        <v>no</v>
      </c>
      <c r="N559" s="12">
        <f>טבלה14[[#This Row],[מספר סטודנטים בתואר 1]]/SUBTOTAL(109,טבלה14[מספר סטודנטים בתואר 1])</f>
        <v>4.0729049994908868E-4</v>
      </c>
      <c r="O559" s="11">
        <f>IFERROR(((טבלה14[[#This Row],[מספר סטודנטים בתואר 1]]-טבלה14[[#This Row],[נשים תואר 1]])/טבלה14[[#This Row],[מספר סטודנטים בתואר 1]]),"")</f>
        <v>0.39285714285714285</v>
      </c>
      <c r="P559" s="11">
        <f>IFERROR(טבלה14[[#This Row],[נשים תואר 1]]/טבלה14[[#This Row],[מספר סטודנטים בתואר 1]],"")</f>
        <v>0.6071428571428571</v>
      </c>
      <c r="Q55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5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59" s="13">
        <f>SUMIFS(T:T,D:D,"2007/08",B:B,B559)-טבלה14[[#This Row],[דירוג]]</f>
        <v>-128</v>
      </c>
      <c r="T559" s="9">
        <v>128</v>
      </c>
    </row>
    <row r="560" spans="2:20" s="6" customFormat="1" ht="13.8" hidden="1" x14ac:dyDescent="0.3">
      <c r="B560" s="7" t="s">
        <v>243</v>
      </c>
      <c r="C560" s="8" t="s">
        <v>39</v>
      </c>
      <c r="D560" s="10" t="s">
        <v>26</v>
      </c>
      <c r="E560" s="10">
        <v>27</v>
      </c>
      <c r="F560" s="10">
        <v>16</v>
      </c>
      <c r="G560" s="10">
        <v>73</v>
      </c>
      <c r="H560" s="10">
        <v>44</v>
      </c>
      <c r="I560" s="10">
        <v>20</v>
      </c>
      <c r="J560" s="10">
        <v>13</v>
      </c>
      <c r="K560" s="9"/>
      <c r="L560" s="9" t="s">
        <v>18</v>
      </c>
      <c r="M560" s="9" t="str">
        <f>IF(טבלה14[[#This Row],[מספר סטודנטים בתואר 1]]&gt;500,"yes","no")</f>
        <v>no</v>
      </c>
      <c r="N560" s="12">
        <f>טבלה14[[#This Row],[מספר סטודנטים בתואר 1]]/SUBTOTAL(109,טבלה14[מספר סטודנטים בתואר 1])</f>
        <v>3.9274441066519265E-4</v>
      </c>
      <c r="O560" s="11">
        <f>IFERROR(((טבלה14[[#This Row],[מספר סטודנטים בתואר 1]]-טבלה14[[#This Row],[נשים תואר 1]])/טבלה14[[#This Row],[מספר סטודנטים בתואר 1]]),"")</f>
        <v>0.40740740740740738</v>
      </c>
      <c r="P560" s="11">
        <f>IFERROR(טבלה14[[#This Row],[נשים תואר 1]]/טבלה14[[#This Row],[מספר סטודנטים בתואר 1]],"")</f>
        <v>0.59259259259259256</v>
      </c>
      <c r="Q56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6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60" s="13">
        <f>SUMIFS(T:T,D:D,"2007/08",B:B,B560)-טבלה14[[#This Row],[דירוג]]</f>
        <v>-129</v>
      </c>
      <c r="T560" s="9">
        <v>129</v>
      </c>
    </row>
    <row r="561" spans="2:20" s="6" customFormat="1" ht="13.8" hidden="1" x14ac:dyDescent="0.3">
      <c r="B561" s="7" t="s">
        <v>234</v>
      </c>
      <c r="C561" s="8" t="s">
        <v>25</v>
      </c>
      <c r="D561" s="9" t="s">
        <v>26</v>
      </c>
      <c r="E561" s="10">
        <v>25</v>
      </c>
      <c r="F561" s="10">
        <v>17</v>
      </c>
      <c r="G561" s="10">
        <v>61</v>
      </c>
      <c r="H561" s="10">
        <v>24</v>
      </c>
      <c r="I561" s="10">
        <v>75</v>
      </c>
      <c r="J561" s="10">
        <v>35</v>
      </c>
      <c r="K561" s="9"/>
      <c r="L561" s="9" t="s">
        <v>18</v>
      </c>
      <c r="M561" s="9" t="str">
        <f>IF(טבלה14[[#This Row],[מספר סטודנטים בתואר 1]]&gt;500,"yes","no")</f>
        <v>no</v>
      </c>
      <c r="N561" s="12">
        <f>טבלה14[[#This Row],[מספר סטודנטים בתואר 1]]/SUBTOTAL(109,טבלה14[מספר סטודנטים בתואר 1])</f>
        <v>3.6365223209740061E-4</v>
      </c>
      <c r="O561" s="11">
        <f>IFERROR(((טבלה14[[#This Row],[מספר סטודנטים בתואר 1]]-טבלה14[[#This Row],[נשים תואר 1]])/טבלה14[[#This Row],[מספר סטודנטים בתואר 1]]),"")</f>
        <v>0.32</v>
      </c>
      <c r="P561" s="11">
        <f>IFERROR(טבלה14[[#This Row],[נשים תואר 1]]/טבלה14[[#This Row],[מספר סטודנטים בתואר 1]],"")</f>
        <v>0.68</v>
      </c>
      <c r="Q56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6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61" s="13">
        <f>SUMIFS(T:T,D:D,"2007/08",B:B,B561)-טבלה14[[#This Row],[דירוג]]</f>
        <v>-14</v>
      </c>
      <c r="T561" s="9">
        <v>130</v>
      </c>
    </row>
    <row r="562" spans="2:20" s="6" customFormat="1" ht="13.8" hidden="1" x14ac:dyDescent="0.3">
      <c r="B562" s="7" t="s">
        <v>241</v>
      </c>
      <c r="C562" s="8" t="s">
        <v>45</v>
      </c>
      <c r="D562" s="10" t="s">
        <v>26</v>
      </c>
      <c r="E562" s="10">
        <v>20</v>
      </c>
      <c r="F562" s="10">
        <v>9</v>
      </c>
      <c r="G562" s="10"/>
      <c r="H562" s="10"/>
      <c r="I562" s="10"/>
      <c r="J562" s="10" t="s">
        <v>21</v>
      </c>
      <c r="K562" s="9"/>
      <c r="L562" s="9" t="s">
        <v>18</v>
      </c>
      <c r="M562" s="9" t="str">
        <f>IF(טבלה14[[#This Row],[מספר סטודנטים בתואר 1]]&gt;500,"yes","no")</f>
        <v>no</v>
      </c>
      <c r="N562" s="12">
        <f>טבלה14[[#This Row],[מספר סטודנטים בתואר 1]]/SUBTOTAL(109,טבלה14[מספר סטודנטים בתואר 1])</f>
        <v>2.9092178567792048E-4</v>
      </c>
      <c r="O562" s="11">
        <f>IFERROR(((טבלה14[[#This Row],[מספר סטודנטים בתואר 1]]-טבלה14[[#This Row],[נשים תואר 1]])/טבלה14[[#This Row],[מספר סטודנטים בתואר 1]]),"")</f>
        <v>0.55000000000000004</v>
      </c>
      <c r="P562" s="11">
        <f>IFERROR(טבלה14[[#This Row],[נשים תואר 1]]/טבלה14[[#This Row],[מספר סטודנטים בתואר 1]],"")</f>
        <v>0.45</v>
      </c>
      <c r="Q56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6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62" s="13">
        <f>SUMIFS(T:T,D:D,"2007/08",B:B,B562)-טבלה14[[#This Row],[דירוג]]</f>
        <v>-19</v>
      </c>
      <c r="T562" s="9">
        <v>131</v>
      </c>
    </row>
    <row r="563" spans="2:20" s="6" customFormat="1" ht="13.8" hidden="1" x14ac:dyDescent="0.3">
      <c r="B563" s="7" t="s">
        <v>242</v>
      </c>
      <c r="C563" s="8" t="s">
        <v>48</v>
      </c>
      <c r="D563" s="9" t="s">
        <v>26</v>
      </c>
      <c r="E563" s="10">
        <v>18</v>
      </c>
      <c r="F563" s="10">
        <v>15</v>
      </c>
      <c r="G563" s="10">
        <v>109</v>
      </c>
      <c r="H563" s="10">
        <v>71</v>
      </c>
      <c r="I563" s="10">
        <v>164</v>
      </c>
      <c r="J563" s="10">
        <v>100</v>
      </c>
      <c r="K563" s="9"/>
      <c r="L563" s="9" t="s">
        <v>18</v>
      </c>
      <c r="M563" s="9" t="str">
        <f>IF(טבלה14[[#This Row],[מספר סטודנטים בתואר 1]]&gt;500,"yes","no")</f>
        <v>no</v>
      </c>
      <c r="N563" s="12">
        <f>טבלה14[[#This Row],[מספר סטודנטים בתואר 1]]/SUBTOTAL(109,טבלה14[מספר סטודנטים בתואר 1])</f>
        <v>2.6182960711012844E-4</v>
      </c>
      <c r="O563" s="11">
        <f>IFERROR(((טבלה14[[#This Row],[מספר סטודנטים בתואר 1]]-טבלה14[[#This Row],[נשים תואר 1]])/טבלה14[[#This Row],[מספר סטודנטים בתואר 1]]),"")</f>
        <v>0.16666666666666666</v>
      </c>
      <c r="P563" s="11">
        <f>IFERROR(טבלה14[[#This Row],[נשים תואר 1]]/טבלה14[[#This Row],[מספר סטודנטים בתואר 1]],"")</f>
        <v>0.83333333333333337</v>
      </c>
      <c r="Q56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56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63" s="13">
        <f>SUMIFS(T:T,D:D,"2007/08",B:B,B563)-טבלה14[[#This Row],[דירוג]]</f>
        <v>-29</v>
      </c>
      <c r="T563" s="9">
        <v>132</v>
      </c>
    </row>
    <row r="564" spans="2:20" s="6" customFormat="1" ht="13.8" hidden="1" x14ac:dyDescent="0.3">
      <c r="B564" s="7" t="s">
        <v>240</v>
      </c>
      <c r="C564" s="8" t="s">
        <v>39</v>
      </c>
      <c r="D564" s="10" t="s">
        <v>26</v>
      </c>
      <c r="E564" s="10">
        <v>16</v>
      </c>
      <c r="F564" s="10">
        <v>10</v>
      </c>
      <c r="G564" s="10"/>
      <c r="H564" s="10"/>
      <c r="I564" s="10"/>
      <c r="J564" s="10"/>
      <c r="K564" s="9"/>
      <c r="L564" s="9" t="s">
        <v>18</v>
      </c>
      <c r="M564" s="9" t="str">
        <f>IF(טבלה14[[#This Row],[מספר סטודנטים בתואר 1]]&gt;500,"yes","no")</f>
        <v>no</v>
      </c>
      <c r="N564" s="12">
        <f>טבלה14[[#This Row],[מספר סטודנטים בתואר 1]]/SUBTOTAL(109,טבלה14[מספר סטודנטים בתואר 1])</f>
        <v>2.3273742854233639E-4</v>
      </c>
      <c r="O564" s="11">
        <f>IFERROR(((טבלה14[[#This Row],[מספר סטודנטים בתואר 1]]-טבלה14[[#This Row],[נשים תואר 1]])/טבלה14[[#This Row],[מספר סטודנטים בתואר 1]]),"")</f>
        <v>0.375</v>
      </c>
      <c r="P564" s="11">
        <f>IFERROR(טבלה14[[#This Row],[נשים תואר 1]]/טבלה14[[#This Row],[מספר סטודנטים בתואר 1]],"")</f>
        <v>0.625</v>
      </c>
      <c r="Q56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6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64" s="13">
        <f>SUMIFS(T:T,D:D,"2007/08",B:B,B564)-טבלה14[[#This Row],[דירוג]]</f>
        <v>-10</v>
      </c>
      <c r="T564" s="9">
        <v>134</v>
      </c>
    </row>
    <row r="565" spans="2:20" s="6" customFormat="1" ht="13.8" hidden="1" x14ac:dyDescent="0.3">
      <c r="B565" s="7" t="s">
        <v>246</v>
      </c>
      <c r="C565" s="8" t="s">
        <v>48</v>
      </c>
      <c r="D565" s="9" t="s">
        <v>26</v>
      </c>
      <c r="E565" s="10">
        <v>16</v>
      </c>
      <c r="F565" s="10">
        <v>10</v>
      </c>
      <c r="G565" s="10">
        <v>4</v>
      </c>
      <c r="H565" s="10">
        <v>3</v>
      </c>
      <c r="I565" s="10"/>
      <c r="J565" s="10" t="s">
        <v>21</v>
      </c>
      <c r="K565" s="9"/>
      <c r="L565" s="9" t="s">
        <v>18</v>
      </c>
      <c r="M565" s="9" t="str">
        <f>IF(טבלה14[[#This Row],[מספר סטודנטים בתואר 1]]&gt;500,"yes","no")</f>
        <v>no</v>
      </c>
      <c r="N565" s="12">
        <f>טבלה14[[#This Row],[מספר סטודנטים בתואר 1]]/SUBTOTAL(109,טבלה14[מספר סטודנטים בתואר 1])</f>
        <v>2.3273742854233639E-4</v>
      </c>
      <c r="O565" s="11">
        <f>IFERROR(((טבלה14[[#This Row],[מספר סטודנטים בתואר 1]]-טבלה14[[#This Row],[נשים תואר 1]])/טבלה14[[#This Row],[מספר סטודנטים בתואר 1]]),"")</f>
        <v>0.375</v>
      </c>
      <c r="P565" s="11">
        <f>IFERROR(טבלה14[[#This Row],[נשים תואר 1]]/טבלה14[[#This Row],[מספר סטודנטים בתואר 1]],"")</f>
        <v>0.625</v>
      </c>
      <c r="Q56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6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65" s="13">
        <f>SUMIFS(T:T,D:D,"2007/08",B:B,B565)-טבלה14[[#This Row],[דירוג]]</f>
        <v>-13</v>
      </c>
      <c r="T565" s="9">
        <v>133</v>
      </c>
    </row>
    <row r="566" spans="2:20" s="6" customFormat="1" ht="13.8" hidden="1" x14ac:dyDescent="0.3">
      <c r="B566" s="7" t="s">
        <v>51</v>
      </c>
      <c r="C566" s="8" t="s">
        <v>52</v>
      </c>
      <c r="D566" s="9" t="s">
        <v>26</v>
      </c>
      <c r="E566" s="10">
        <v>1058</v>
      </c>
      <c r="F566" s="10">
        <v>925</v>
      </c>
      <c r="G566" s="10">
        <v>314</v>
      </c>
      <c r="H566" s="10">
        <v>268</v>
      </c>
      <c r="I566" s="10">
        <v>391</v>
      </c>
      <c r="J566" s="10">
        <v>310</v>
      </c>
      <c r="K566" s="9"/>
      <c r="L566" s="9" t="s">
        <v>18</v>
      </c>
      <c r="M566" s="9" t="str">
        <f>IF(טבלה14[[#This Row],[מספר סטודנטים בתואר 1]]&gt;500,"yes","no")</f>
        <v>yes</v>
      </c>
      <c r="N566" s="12">
        <f>טבלה14[[#This Row],[מספר סטודנטים בתואר 1]]/SUBTOTAL(109,טבלה14[מספר סטודנטים בתואר 1])</f>
        <v>1.5389762462361994E-2</v>
      </c>
      <c r="O566" s="11">
        <f>IFERROR(((טבלה14[[#This Row],[מספר סטודנטים בתואר 1]]-טבלה14[[#This Row],[נשים תואר 1]])/טבלה14[[#This Row],[מספר סטודנטים בתואר 1]]),"")</f>
        <v>0.12570888468809074</v>
      </c>
      <c r="P566" s="11">
        <f>IFERROR(טבלה14[[#This Row],[נשים תואר 1]]/טבלה14[[#This Row],[מספר סטודנטים בתואר 1]],"")</f>
        <v>0.87429111531190928</v>
      </c>
      <c r="Q56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56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66" s="13">
        <f>SUMIFS(T:T,D:D,"2007/08",B:B,B566)-טבלה14[[#This Row],[דירוג]]</f>
        <v>-1</v>
      </c>
      <c r="T566" s="9">
        <v>26</v>
      </c>
    </row>
    <row r="567" spans="2:20" s="6" customFormat="1" ht="13.8" hidden="1" x14ac:dyDescent="0.3">
      <c r="B567" s="7" t="s">
        <v>244</v>
      </c>
      <c r="C567" s="8" t="s">
        <v>39</v>
      </c>
      <c r="D567" s="9" t="s">
        <v>26</v>
      </c>
      <c r="E567" s="10">
        <v>10</v>
      </c>
      <c r="F567" s="10">
        <v>6</v>
      </c>
      <c r="G567" s="10">
        <v>92</v>
      </c>
      <c r="H567" s="10">
        <v>83</v>
      </c>
      <c r="I567" s="10">
        <v>85</v>
      </c>
      <c r="J567" s="10">
        <v>65</v>
      </c>
      <c r="K567" s="9"/>
      <c r="L567" s="9" t="s">
        <v>18</v>
      </c>
      <c r="M567" s="9" t="str">
        <f>IF(טבלה14[[#This Row],[מספר סטודנטים בתואר 1]]&gt;500,"yes","no")</f>
        <v>no</v>
      </c>
      <c r="N567" s="12">
        <f>טבלה14[[#This Row],[מספר סטודנטים בתואר 1]]/SUBTOTAL(109,טבלה14[מספר סטודנטים בתואר 1])</f>
        <v>1.4546089283896024E-4</v>
      </c>
      <c r="O567" s="11">
        <f>IFERROR(((טבלה14[[#This Row],[מספר סטודנטים בתואר 1]]-טבלה14[[#This Row],[נשים תואר 1]])/טבלה14[[#This Row],[מספר סטודנטים בתואר 1]]),"")</f>
        <v>0.4</v>
      </c>
      <c r="P567" s="11">
        <f>IFERROR(טבלה14[[#This Row],[נשים תואר 1]]/טבלה14[[#This Row],[מספר סטודנטים בתואר 1]],"")</f>
        <v>0.6</v>
      </c>
      <c r="Q56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56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67" s="13">
        <f>SUMIFS(T:T,D:D,"2007/08",B:B,B567)-טבלה14[[#This Row],[דירוג]]</f>
        <v>-136</v>
      </c>
      <c r="T567" s="9">
        <v>136</v>
      </c>
    </row>
    <row r="568" spans="2:20" s="6" customFormat="1" ht="13.8" hidden="1" x14ac:dyDescent="0.3">
      <c r="B568" s="7" t="s">
        <v>51</v>
      </c>
      <c r="C568" s="8" t="s">
        <v>52</v>
      </c>
      <c r="D568" s="9" t="s">
        <v>49</v>
      </c>
      <c r="E568" s="10">
        <v>976</v>
      </c>
      <c r="F568" s="10">
        <v>859</v>
      </c>
      <c r="G568" s="10">
        <v>420</v>
      </c>
      <c r="H568" s="10">
        <v>314</v>
      </c>
      <c r="I568" s="10">
        <v>364</v>
      </c>
      <c r="J568" s="10">
        <v>285</v>
      </c>
      <c r="K568" s="9"/>
      <c r="L568" s="9" t="s">
        <v>18</v>
      </c>
      <c r="M568" s="9" t="str">
        <f>IF(טבלה14[[#This Row],[מספר סטודנטים בתואר 1]]&gt;500,"yes","no")</f>
        <v>yes</v>
      </c>
      <c r="N568" s="12">
        <f>טבלה14[[#This Row],[מספר סטודנטים בתואר 1]]/SUBTOTAL(109,טבלה14[מספר סטודנטים בתואר 1])</f>
        <v>1.419698314108252E-2</v>
      </c>
      <c r="O568" s="11">
        <f>IFERROR(((טבלה14[[#This Row],[מספר סטודנטים בתואר 1]]-טבלה14[[#This Row],[נשים תואר 1]])/טבלה14[[#This Row],[מספר סטודנטים בתואר 1]]),"")</f>
        <v>0.11987704918032786</v>
      </c>
      <c r="P568" s="11">
        <f>IFERROR(טבלה14[[#This Row],[נשים תואר 1]]/טבלה14[[#This Row],[מספר סטודנטים בתואר 1]],"")</f>
        <v>0.88012295081967218</v>
      </c>
      <c r="Q56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56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568" s="13">
        <f>SUMIFS(T:T,D:D,"2007/08",B:B,B568)-טבלה14[[#This Row],[דירוג]]</f>
        <v>-1</v>
      </c>
      <c r="T568" s="9">
        <v>26</v>
      </c>
    </row>
    <row r="569" spans="2:20" s="6" customFormat="1" ht="13.8" hidden="1" x14ac:dyDescent="0.3">
      <c r="B569" s="7" t="s">
        <v>128</v>
      </c>
      <c r="C569" s="8" t="s">
        <v>45</v>
      </c>
      <c r="D569" s="9" t="s">
        <v>26</v>
      </c>
      <c r="E569" s="10"/>
      <c r="F569" s="10"/>
      <c r="G569" s="10">
        <v>3</v>
      </c>
      <c r="H569" s="10"/>
      <c r="I569" s="10">
        <v>10</v>
      </c>
      <c r="J569" s="10">
        <v>4</v>
      </c>
      <c r="K569" s="9"/>
      <c r="L569" s="9"/>
      <c r="M569" s="9" t="str">
        <f>IF(טבלה14[[#This Row],[מספר סטודנטים בתואר 1]]&gt;500,"yes","no")</f>
        <v>no</v>
      </c>
      <c r="N569" s="12">
        <f>טבלה14[[#This Row],[מספר סטודנטים בתואר 1]]/SUBTOTAL(109,טבלה14[מספר סטודנטים בתואר 1])</f>
        <v>0</v>
      </c>
      <c r="O569" s="11" t="str">
        <f>IFERROR(((טבלה14[[#This Row],[מספר סטודנטים בתואר 1]]-טבלה14[[#This Row],[נשים תואר 1]])/טבלה14[[#This Row],[מספר סטודנטים בתואר 1]]),"")</f>
        <v/>
      </c>
      <c r="P569" s="11" t="str">
        <f>IFERROR(טבלה14[[#This Row],[נשים תואר 1]]/טבלה14[[#This Row],[מספר סטודנטים בתואר 1]],"")</f>
        <v/>
      </c>
      <c r="Q56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56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569" s="13">
        <f>SUMIFS(T:T,D:D,"2007/08",B:B,B569)-טבלה14[[#This Row],[דירוג]]</f>
        <v>-155</v>
      </c>
      <c r="T569" s="9">
        <v>155</v>
      </c>
    </row>
    <row r="570" spans="2:20" s="6" customFormat="1" ht="13.8" hidden="1" x14ac:dyDescent="0.3">
      <c r="B570" s="7" t="s">
        <v>249</v>
      </c>
      <c r="C570" s="8" t="s">
        <v>39</v>
      </c>
      <c r="D570" s="10" t="s">
        <v>26</v>
      </c>
      <c r="E570" s="10"/>
      <c r="F570" s="10"/>
      <c r="G570" s="10">
        <v>8</v>
      </c>
      <c r="H570" s="10">
        <v>5</v>
      </c>
      <c r="I570" s="10">
        <v>4</v>
      </c>
      <c r="J570" s="10" t="s">
        <v>21</v>
      </c>
      <c r="K570" s="9"/>
      <c r="L570" s="9"/>
      <c r="M570" s="9" t="str">
        <f>IF(טבלה14[[#This Row],[מספר סטודנטים בתואר 1]]&gt;500,"yes","no")</f>
        <v>no</v>
      </c>
      <c r="N570" s="12">
        <f>טבלה14[[#This Row],[מספר סטודנטים בתואר 1]]/SUBTOTAL(109,טבלה14[מספר סטודנטים בתואר 1])</f>
        <v>0</v>
      </c>
      <c r="O570" s="11" t="str">
        <f>IFERROR(((טבלה14[[#This Row],[מספר סטודנטים בתואר 1]]-טבלה14[[#This Row],[נשים תואר 1]])/טבלה14[[#This Row],[מספר סטודנטים בתואר 1]]),"")</f>
        <v/>
      </c>
      <c r="P570" s="11" t="str">
        <f>IFERROR(טבלה14[[#This Row],[נשים תואר 1]]/טבלה14[[#This Row],[מספר סטודנטים בתואר 1]],"")</f>
        <v/>
      </c>
      <c r="Q57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57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570" s="13">
        <f>SUMIFS(T:T,D:D,"2007/08",B:B,B570)-טבלה14[[#This Row],[דירוג]]</f>
        <v>-200</v>
      </c>
      <c r="T570" s="9">
        <v>200</v>
      </c>
    </row>
    <row r="571" spans="2:20" s="6" customFormat="1" ht="13.8" hidden="1" x14ac:dyDescent="0.3">
      <c r="B571" s="7" t="s">
        <v>129</v>
      </c>
      <c r="C571" s="8" t="s">
        <v>48</v>
      </c>
      <c r="D571" s="9" t="s">
        <v>26</v>
      </c>
      <c r="E571" s="10"/>
      <c r="F571" s="10"/>
      <c r="G571" s="10">
        <v>53</v>
      </c>
      <c r="H571" s="10">
        <v>24</v>
      </c>
      <c r="I571" s="10"/>
      <c r="J571" s="10" t="s">
        <v>21</v>
      </c>
      <c r="K571" s="9"/>
      <c r="L571" s="9"/>
      <c r="M571" s="9" t="str">
        <f>IF(טבלה14[[#This Row],[מספר סטודנטים בתואר 1]]&gt;500,"yes","no")</f>
        <v>no</v>
      </c>
      <c r="N571" s="12">
        <f>טבלה14[[#This Row],[מספר סטודנטים בתואר 1]]/SUBTOTAL(109,טבלה14[מספר סטודנטים בתואר 1])</f>
        <v>0</v>
      </c>
      <c r="O571" s="11" t="str">
        <f>IFERROR(((טבלה14[[#This Row],[מספר סטודנטים בתואר 1]]-טבלה14[[#This Row],[נשים תואר 1]])/טבלה14[[#This Row],[מספר סטודנטים בתואר 1]]),"")</f>
        <v/>
      </c>
      <c r="P571" s="11" t="str">
        <f>IFERROR(טבלה14[[#This Row],[נשים תואר 1]]/טבלה14[[#This Row],[מספר סטודנטים בתואר 1]],"")</f>
        <v/>
      </c>
      <c r="Q57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57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571" s="13">
        <f>SUMIFS(T:T,D:D,"2007/08",B:B,B571)-טבלה14[[#This Row],[דירוג]]</f>
        <v>-10</v>
      </c>
      <c r="T571" s="9">
        <v>139</v>
      </c>
    </row>
    <row r="572" spans="2:20" s="6" customFormat="1" ht="13.8" hidden="1" x14ac:dyDescent="0.3">
      <c r="B572" s="7" t="s">
        <v>130</v>
      </c>
      <c r="C572" s="8" t="s">
        <v>48</v>
      </c>
      <c r="D572" s="10" t="s">
        <v>26</v>
      </c>
      <c r="E572" s="10"/>
      <c r="F572" s="10"/>
      <c r="G572" s="10">
        <v>7</v>
      </c>
      <c r="H572" s="10">
        <v>4</v>
      </c>
      <c r="I572" s="10">
        <v>16</v>
      </c>
      <c r="J572" s="10">
        <v>15</v>
      </c>
      <c r="K572" s="9"/>
      <c r="L572" s="9"/>
      <c r="M572" s="9" t="str">
        <f>IF(טבלה14[[#This Row],[מספר סטודנטים בתואר 1]]&gt;500,"yes","no")</f>
        <v>no</v>
      </c>
      <c r="N572" s="12">
        <f>טבלה14[[#This Row],[מספר סטודנטים בתואר 1]]/SUBTOTAL(109,טבלה14[מספר סטודנטים בתואר 1])</f>
        <v>0</v>
      </c>
      <c r="O572" s="11" t="str">
        <f>IFERROR(((טבלה14[[#This Row],[מספר סטודנטים בתואר 1]]-טבלה14[[#This Row],[נשים תואר 1]])/טבלה14[[#This Row],[מספר סטודנטים בתואר 1]]),"")</f>
        <v/>
      </c>
      <c r="P572" s="11" t="str">
        <f>IFERROR(טבלה14[[#This Row],[נשים תואר 1]]/טבלה14[[#This Row],[מספר סטודנטים בתואר 1]],"")</f>
        <v/>
      </c>
      <c r="Q57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57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572" s="13">
        <f>SUMIFS(T:T,D:D,"2007/08",B:B,B572)-טבלה14[[#This Row],[דירוג]]</f>
        <v>-10</v>
      </c>
      <c r="T572" s="9">
        <v>140</v>
      </c>
    </row>
    <row r="573" spans="2:20" s="6" customFormat="1" ht="13.8" hidden="1" x14ac:dyDescent="0.3">
      <c r="B573" s="7" t="s">
        <v>131</v>
      </c>
      <c r="C573" s="8" t="s">
        <v>48</v>
      </c>
      <c r="D573" s="9" t="s">
        <v>26</v>
      </c>
      <c r="E573" s="10"/>
      <c r="F573" s="10"/>
      <c r="G573" s="10">
        <v>73</v>
      </c>
      <c r="H573" s="10">
        <v>38</v>
      </c>
      <c r="I573" s="10">
        <v>51</v>
      </c>
      <c r="J573" s="10">
        <v>25</v>
      </c>
      <c r="K573" s="9"/>
      <c r="L573" s="9"/>
      <c r="M573" s="9" t="str">
        <f>IF(טבלה14[[#This Row],[מספר סטודנטים בתואר 1]]&gt;500,"yes","no")</f>
        <v>no</v>
      </c>
      <c r="N573" s="12">
        <f>טבלה14[[#This Row],[מספר סטודנטים בתואר 1]]/SUBTOTAL(109,טבלה14[מספר סטודנטים בתואר 1])</f>
        <v>0</v>
      </c>
      <c r="O573" s="11" t="str">
        <f>IFERROR(((טבלה14[[#This Row],[מספר סטודנטים בתואר 1]]-טבלה14[[#This Row],[נשים תואר 1]])/טבלה14[[#This Row],[מספר סטודנטים בתואר 1]]),"")</f>
        <v/>
      </c>
      <c r="P573" s="11" t="str">
        <f>IFERROR(טבלה14[[#This Row],[נשים תואר 1]]/טבלה14[[#This Row],[מספר סטודנטים בתואר 1]],"")</f>
        <v/>
      </c>
      <c r="Q57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57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573" s="13">
        <f>SUMIFS(T:T,D:D,"2007/08",B:B,B573)-טבלה14[[#This Row],[דירוג]]</f>
        <v>-10</v>
      </c>
      <c r="T573" s="9">
        <v>141</v>
      </c>
    </row>
    <row r="574" spans="2:20" s="6" customFormat="1" ht="13.8" hidden="1" x14ac:dyDescent="0.3">
      <c r="B574" s="7" t="s">
        <v>132</v>
      </c>
      <c r="C574" s="8" t="s">
        <v>34</v>
      </c>
      <c r="D574" s="10" t="s">
        <v>26</v>
      </c>
      <c r="E574" s="10"/>
      <c r="F574" s="10"/>
      <c r="G574" s="10">
        <v>7</v>
      </c>
      <c r="H574" s="10"/>
      <c r="I574" s="10">
        <v>9</v>
      </c>
      <c r="J574" s="10">
        <v>4</v>
      </c>
      <c r="K574" s="9"/>
      <c r="L574" s="9"/>
      <c r="M574" s="9" t="str">
        <f>IF(טבלה14[[#This Row],[מספר סטודנטים בתואר 1]]&gt;500,"yes","no")</f>
        <v>no</v>
      </c>
      <c r="N574" s="12">
        <f>טבלה14[[#This Row],[מספר סטודנטים בתואר 1]]/SUBTOTAL(109,טבלה14[מספר סטודנטים בתואר 1])</f>
        <v>0</v>
      </c>
      <c r="O574" s="11" t="str">
        <f>IFERROR(((טבלה14[[#This Row],[מספר סטודנטים בתואר 1]]-טבלה14[[#This Row],[נשים תואר 1]])/טבלה14[[#This Row],[מספר סטודנטים בתואר 1]]),"")</f>
        <v/>
      </c>
      <c r="P574" s="11" t="str">
        <f>IFERROR(טבלה14[[#This Row],[נשים תואר 1]]/טבלה14[[#This Row],[מספר סטודנטים בתואר 1]],"")</f>
        <v/>
      </c>
      <c r="Q57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57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574" s="13">
        <f>SUMIFS(T:T,D:D,"2007/08",B:B,B574)-טבלה14[[#This Row],[דירוג]]</f>
        <v>-162</v>
      </c>
      <c r="T574" s="9">
        <v>162</v>
      </c>
    </row>
    <row r="575" spans="2:20" s="6" customFormat="1" ht="13.8" hidden="1" x14ac:dyDescent="0.3">
      <c r="B575" s="7" t="s">
        <v>133</v>
      </c>
      <c r="C575" s="8" t="s">
        <v>48</v>
      </c>
      <c r="D575" s="9" t="s">
        <v>26</v>
      </c>
      <c r="E575" s="10"/>
      <c r="F575" s="10"/>
      <c r="G575" s="10">
        <v>38</v>
      </c>
      <c r="H575" s="10">
        <v>22</v>
      </c>
      <c r="I575" s="10">
        <v>32</v>
      </c>
      <c r="J575" s="10">
        <v>15</v>
      </c>
      <c r="K575" s="9"/>
      <c r="L575" s="9"/>
      <c r="M575" s="9" t="str">
        <f>IF(טבלה14[[#This Row],[מספר סטודנטים בתואר 1]]&gt;500,"yes","no")</f>
        <v>no</v>
      </c>
      <c r="N575" s="12">
        <f>טבלה14[[#This Row],[מספר סטודנטים בתואר 1]]/SUBTOTAL(109,טבלה14[מספר סטודנטים בתואר 1])</f>
        <v>0</v>
      </c>
      <c r="O575" s="11" t="str">
        <f>IFERROR(((טבלה14[[#This Row],[מספר סטודנטים בתואר 1]]-טבלה14[[#This Row],[נשים תואר 1]])/טבלה14[[#This Row],[מספר סטודנטים בתואר 1]]),"")</f>
        <v/>
      </c>
      <c r="P575" s="11" t="str">
        <f>IFERROR(טבלה14[[#This Row],[נשים תואר 1]]/טבלה14[[#This Row],[מספר סטודנטים בתואר 1]],"")</f>
        <v/>
      </c>
      <c r="Q57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57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575" s="13">
        <f>SUMIFS(T:T,D:D,"2007/08",B:B,B575)-טבלה14[[#This Row],[דירוג]]</f>
        <v>-142</v>
      </c>
      <c r="T575" s="9">
        <v>142</v>
      </c>
    </row>
    <row r="576" spans="2:20" s="6" customFormat="1" ht="13.8" hidden="1" x14ac:dyDescent="0.3">
      <c r="B576" s="7" t="s">
        <v>134</v>
      </c>
      <c r="C576" s="8" t="s">
        <v>58</v>
      </c>
      <c r="D576" s="10" t="s">
        <v>26</v>
      </c>
      <c r="E576" s="10"/>
      <c r="F576" s="10"/>
      <c r="G576" s="10">
        <v>39</v>
      </c>
      <c r="H576" s="10">
        <v>20</v>
      </c>
      <c r="I576" s="10"/>
      <c r="J576" s="10" t="s">
        <v>21</v>
      </c>
      <c r="K576" s="9"/>
      <c r="L576" s="9"/>
      <c r="M576" s="9" t="str">
        <f>IF(טבלה14[[#This Row],[מספר סטודנטים בתואר 1]]&gt;500,"yes","no")</f>
        <v>no</v>
      </c>
      <c r="N576" s="12">
        <f>טבלה14[[#This Row],[מספר סטודנטים בתואר 1]]/SUBTOTAL(109,טבלה14[מספר סטודנטים בתואר 1])</f>
        <v>0</v>
      </c>
      <c r="O576" s="11" t="str">
        <f>IFERROR(((טבלה14[[#This Row],[מספר סטודנטים בתואר 1]]-טבלה14[[#This Row],[נשים תואר 1]])/טבלה14[[#This Row],[מספר סטודנטים בתואר 1]]),"")</f>
        <v/>
      </c>
      <c r="P576" s="11" t="str">
        <f>IFERROR(טבלה14[[#This Row],[נשים תואר 1]]/טבלה14[[#This Row],[מספר סטודנטים בתואר 1]],"")</f>
        <v/>
      </c>
      <c r="Q57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57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576" s="13">
        <f>SUMIFS(T:T,D:D,"2007/08",B:B,B576)-טבלה14[[#This Row],[דירוג]]</f>
        <v>-37</v>
      </c>
      <c r="T576" s="9">
        <v>189</v>
      </c>
    </row>
    <row r="577" spans="2:20" s="6" customFormat="1" ht="13.8" hidden="1" x14ac:dyDescent="0.3">
      <c r="B577" s="7" t="s">
        <v>135</v>
      </c>
      <c r="C577" s="8" t="s">
        <v>58</v>
      </c>
      <c r="D577" s="9" t="s">
        <v>26</v>
      </c>
      <c r="E577" s="10"/>
      <c r="F577" s="10"/>
      <c r="G577" s="10">
        <v>874</v>
      </c>
      <c r="H577" s="10">
        <v>710</v>
      </c>
      <c r="I577" s="10">
        <v>66</v>
      </c>
      <c r="J577" s="10">
        <v>53</v>
      </c>
      <c r="K577" s="9"/>
      <c r="L577" s="9"/>
      <c r="M577" s="9" t="str">
        <f>IF(טבלה14[[#This Row],[מספר סטודנטים בתואר 1]]&gt;500,"yes","no")</f>
        <v>no</v>
      </c>
      <c r="N577" s="12">
        <f>טבלה14[[#This Row],[מספר סטודנטים בתואר 1]]/SUBTOTAL(109,טבלה14[מספר סטודנטים בתואר 1])</f>
        <v>0</v>
      </c>
      <c r="O577" s="11" t="str">
        <f>IFERROR(((טבלה14[[#This Row],[מספר סטודנטים בתואר 1]]-טבלה14[[#This Row],[נשים תואר 1]])/טבלה14[[#This Row],[מספר סטודנטים בתואר 1]]),"")</f>
        <v/>
      </c>
      <c r="P577" s="11" t="str">
        <f>IFERROR(טבלה14[[#This Row],[נשים תואר 1]]/טבלה14[[#This Row],[מספר סטודנטים בתואר 1]],"")</f>
        <v/>
      </c>
      <c r="Q57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57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577" s="13">
        <f>SUMIFS(T:T,D:D,"2007/08",B:B,B577)-טבלה14[[#This Row],[דירוג]]</f>
        <v>-37</v>
      </c>
      <c r="T577" s="9">
        <v>190</v>
      </c>
    </row>
    <row r="578" spans="2:20" s="6" customFormat="1" ht="13.8" hidden="1" x14ac:dyDescent="0.3">
      <c r="B578" s="7" t="s">
        <v>136</v>
      </c>
      <c r="C578" s="8" t="s">
        <v>58</v>
      </c>
      <c r="D578" s="10" t="s">
        <v>26</v>
      </c>
      <c r="E578" s="10"/>
      <c r="F578" s="10"/>
      <c r="G578" s="10">
        <v>124</v>
      </c>
      <c r="H578" s="10">
        <v>111</v>
      </c>
      <c r="I578" s="10">
        <v>22</v>
      </c>
      <c r="J578" s="10">
        <v>19</v>
      </c>
      <c r="K578" s="9"/>
      <c r="L578" s="9"/>
      <c r="M578" s="9" t="str">
        <f>IF(טבלה14[[#This Row],[מספר סטודנטים בתואר 1]]&gt;500,"yes","no")</f>
        <v>no</v>
      </c>
      <c r="N578" s="12">
        <f>טבלה14[[#This Row],[מספר סטודנטים בתואר 1]]/SUBTOTAL(109,טבלה14[מספר סטודנטים בתואר 1])</f>
        <v>0</v>
      </c>
      <c r="O578" s="11" t="str">
        <f>IFERROR(((טבלה14[[#This Row],[מספר סטודנטים בתואר 1]]-טבלה14[[#This Row],[נשים תואר 1]])/טבלה14[[#This Row],[מספר סטודנטים בתואר 1]]),"")</f>
        <v/>
      </c>
      <c r="P578" s="11" t="str">
        <f>IFERROR(טבלה14[[#This Row],[נשים תואר 1]]/טבלה14[[#This Row],[מספר סטודנטים בתואר 1]],"")</f>
        <v/>
      </c>
      <c r="Q57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57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578" s="13">
        <f>SUMIFS(T:T,D:D,"2007/08",B:B,B578)-טבלה14[[#This Row],[דירוג]]</f>
        <v>-37</v>
      </c>
      <c r="T578" s="9">
        <v>191</v>
      </c>
    </row>
    <row r="579" spans="2:20" s="6" customFormat="1" ht="13.8" hidden="1" x14ac:dyDescent="0.3">
      <c r="B579" s="7" t="s">
        <v>137</v>
      </c>
      <c r="C579" s="8" t="s">
        <v>34</v>
      </c>
      <c r="D579" s="9" t="s">
        <v>26</v>
      </c>
      <c r="E579" s="10"/>
      <c r="F579" s="10"/>
      <c r="G579" s="10">
        <v>13</v>
      </c>
      <c r="H579" s="10">
        <v>3</v>
      </c>
      <c r="I579" s="10"/>
      <c r="J579" s="10" t="s">
        <v>21</v>
      </c>
      <c r="K579" s="9"/>
      <c r="L579" s="9"/>
      <c r="M579" s="9" t="str">
        <f>IF(טבלה14[[#This Row],[מספר סטודנטים בתואר 1]]&gt;500,"yes","no")</f>
        <v>no</v>
      </c>
      <c r="N579" s="12">
        <f>טבלה14[[#This Row],[מספר סטודנטים בתואר 1]]/SUBTOTAL(109,טבלה14[מספר סטודנטים בתואר 1])</f>
        <v>0</v>
      </c>
      <c r="O579" s="11" t="str">
        <f>IFERROR(((טבלה14[[#This Row],[מספר סטודנטים בתואר 1]]-טבלה14[[#This Row],[נשים תואר 1]])/טבלה14[[#This Row],[מספר סטודנטים בתואר 1]]),"")</f>
        <v/>
      </c>
      <c r="P579" s="11" t="str">
        <f>IFERROR(טבלה14[[#This Row],[נשים תואר 1]]/טבלה14[[#This Row],[מספר סטודנטים בתואר 1]],"")</f>
        <v/>
      </c>
      <c r="Q57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57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579" s="13">
        <f>SUMIFS(T:T,D:D,"2007/08",B:B,B579)-טבלה14[[#This Row],[דירוג]]</f>
        <v>-163</v>
      </c>
      <c r="T579" s="9">
        <v>163</v>
      </c>
    </row>
    <row r="580" spans="2:20" s="6" customFormat="1" ht="13.8" hidden="1" x14ac:dyDescent="0.3">
      <c r="B580" s="7" t="s">
        <v>138</v>
      </c>
      <c r="C580" s="8" t="s">
        <v>45</v>
      </c>
      <c r="D580" s="10" t="s">
        <v>26</v>
      </c>
      <c r="E580" s="10"/>
      <c r="F580" s="10"/>
      <c r="G580" s="10">
        <v>26</v>
      </c>
      <c r="H580" s="10">
        <v>9</v>
      </c>
      <c r="I580" s="10">
        <v>30</v>
      </c>
      <c r="J580" s="10">
        <v>8</v>
      </c>
      <c r="K580" s="9"/>
      <c r="L580" s="9"/>
      <c r="M580" s="9" t="str">
        <f>IF(טבלה14[[#This Row],[מספר סטודנטים בתואר 1]]&gt;500,"yes","no")</f>
        <v>no</v>
      </c>
      <c r="N580" s="12">
        <f>טבלה14[[#This Row],[מספר סטודנטים בתואר 1]]/SUBTOTAL(109,טבלה14[מספר סטודנטים בתואר 1])</f>
        <v>0</v>
      </c>
      <c r="O580" s="11" t="str">
        <f>IFERROR(((טבלה14[[#This Row],[מספר סטודנטים בתואר 1]]-טבלה14[[#This Row],[נשים תואר 1]])/טבלה14[[#This Row],[מספר סטודנטים בתואר 1]]),"")</f>
        <v/>
      </c>
      <c r="P580" s="11" t="str">
        <f>IFERROR(טבלה14[[#This Row],[נשים תואר 1]]/טבלה14[[#This Row],[מספר סטודנטים בתואר 1]],"")</f>
        <v/>
      </c>
      <c r="Q58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58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580" s="13">
        <f>SUMIFS(T:T,D:D,"2007/08",B:B,B580)-טבלה14[[#This Row],[דירוג]]</f>
        <v>-156</v>
      </c>
      <c r="T580" s="9">
        <v>156</v>
      </c>
    </row>
    <row r="581" spans="2:20" s="6" customFormat="1" ht="13.8" hidden="1" x14ac:dyDescent="0.3">
      <c r="B581" s="7" t="s">
        <v>139</v>
      </c>
      <c r="C581" s="8" t="s">
        <v>48</v>
      </c>
      <c r="D581" s="9" t="s">
        <v>26</v>
      </c>
      <c r="E581" s="10"/>
      <c r="F581" s="10"/>
      <c r="G581" s="10">
        <v>48</v>
      </c>
      <c r="H581" s="10">
        <v>16</v>
      </c>
      <c r="I581" s="10">
        <v>15</v>
      </c>
      <c r="J581" s="10">
        <v>6</v>
      </c>
      <c r="K581" s="9"/>
      <c r="L581" s="9"/>
      <c r="M581" s="9" t="str">
        <f>IF(טבלה14[[#This Row],[מספר סטודנטים בתואר 1]]&gt;500,"yes","no")</f>
        <v>no</v>
      </c>
      <c r="N581" s="12">
        <f>טבלה14[[#This Row],[מספר סטודנטים בתואר 1]]/SUBTOTAL(109,טבלה14[מספר סטודנטים בתואר 1])</f>
        <v>0</v>
      </c>
      <c r="O581" s="11" t="str">
        <f>IFERROR(((טבלה14[[#This Row],[מספר סטודנטים בתואר 1]]-טבלה14[[#This Row],[נשים תואר 1]])/טבלה14[[#This Row],[מספר סטודנטים בתואר 1]]),"")</f>
        <v/>
      </c>
      <c r="P581" s="11" t="str">
        <f>IFERROR(טבלה14[[#This Row],[נשים תואר 1]]/טבלה14[[#This Row],[מספר סטודנטים בתואר 1]],"")</f>
        <v/>
      </c>
      <c r="Q58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58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581" s="13">
        <f>SUMIFS(T:T,D:D,"2007/08",B:B,B581)-טבלה14[[#This Row],[דירוג]]</f>
        <v>-11</v>
      </c>
      <c r="T581" s="9">
        <v>143</v>
      </c>
    </row>
    <row r="582" spans="2:20" s="6" customFormat="1" ht="13.8" hidden="1" x14ac:dyDescent="0.3">
      <c r="B582" s="7" t="s">
        <v>140</v>
      </c>
      <c r="C582" s="8" t="s">
        <v>48</v>
      </c>
      <c r="D582" s="10" t="s">
        <v>26</v>
      </c>
      <c r="E582" s="10"/>
      <c r="F582" s="10"/>
      <c r="G582" s="10">
        <v>34</v>
      </c>
      <c r="H582" s="10">
        <v>20</v>
      </c>
      <c r="I582" s="10"/>
      <c r="J582" s="10" t="s">
        <v>21</v>
      </c>
      <c r="K582" s="9"/>
      <c r="L582" s="9"/>
      <c r="M582" s="9" t="str">
        <f>IF(טבלה14[[#This Row],[מספר סטודנטים בתואר 1]]&gt;500,"yes","no")</f>
        <v>no</v>
      </c>
      <c r="N582" s="12">
        <f>טבלה14[[#This Row],[מספר סטודנטים בתואר 1]]/SUBTOTAL(109,טבלה14[מספר סטודנטים בתואר 1])</f>
        <v>0</v>
      </c>
      <c r="O582" s="11" t="str">
        <f>IFERROR(((טבלה14[[#This Row],[מספר סטודנטים בתואר 1]]-טבלה14[[#This Row],[נשים תואר 1]])/טבלה14[[#This Row],[מספר סטודנטים בתואר 1]]),"")</f>
        <v/>
      </c>
      <c r="P582" s="11" t="str">
        <f>IFERROR(טבלה14[[#This Row],[נשים תואר 1]]/טבלה14[[#This Row],[מספר סטודנטים בתואר 1]],"")</f>
        <v/>
      </c>
      <c r="Q58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58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582" s="13">
        <f>SUMIFS(T:T,D:D,"2007/08",B:B,B582)-טבלה14[[#This Row],[דירוג]]</f>
        <v>-144</v>
      </c>
      <c r="T582" s="9">
        <v>144</v>
      </c>
    </row>
    <row r="583" spans="2:20" s="6" customFormat="1" ht="13.8" hidden="1" x14ac:dyDescent="0.3">
      <c r="B583" s="7" t="s">
        <v>141</v>
      </c>
      <c r="C583" s="8" t="s">
        <v>48</v>
      </c>
      <c r="D583" s="9" t="s">
        <v>26</v>
      </c>
      <c r="E583" s="10"/>
      <c r="F583" s="10"/>
      <c r="G583" s="10">
        <v>84</v>
      </c>
      <c r="H583" s="10">
        <v>54</v>
      </c>
      <c r="I583" s="10">
        <v>192</v>
      </c>
      <c r="J583" s="10">
        <v>117</v>
      </c>
      <c r="K583" s="9"/>
      <c r="L583" s="9"/>
      <c r="M583" s="9" t="str">
        <f>IF(טבלה14[[#This Row],[מספר סטודנטים בתואר 1]]&gt;500,"yes","no")</f>
        <v>no</v>
      </c>
      <c r="N583" s="12">
        <f>טבלה14[[#This Row],[מספר סטודנטים בתואר 1]]/SUBTOTAL(109,טבלה14[מספר סטודנטים בתואר 1])</f>
        <v>0</v>
      </c>
      <c r="O583" s="11" t="str">
        <f>IFERROR(((טבלה14[[#This Row],[מספר סטודנטים בתואר 1]]-טבלה14[[#This Row],[נשים תואר 1]])/טבלה14[[#This Row],[מספר סטודנטים בתואר 1]]),"")</f>
        <v/>
      </c>
      <c r="P583" s="11" t="str">
        <f>IFERROR(טבלה14[[#This Row],[נשים תואר 1]]/טבלה14[[#This Row],[מספר סטודנטים בתואר 1]],"")</f>
        <v/>
      </c>
      <c r="Q58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58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583" s="13">
        <f>SUMIFS(T:T,D:D,"2007/08",B:B,B583)-טבלה14[[#This Row],[דירוג]]</f>
        <v>-12</v>
      </c>
      <c r="T583" s="9">
        <v>145</v>
      </c>
    </row>
    <row r="584" spans="2:20" s="6" customFormat="1" ht="13.8" hidden="1" x14ac:dyDescent="0.3">
      <c r="B584" s="7" t="s">
        <v>142</v>
      </c>
      <c r="C584" s="8" t="s">
        <v>48</v>
      </c>
      <c r="D584" s="10" t="s">
        <v>26</v>
      </c>
      <c r="E584" s="10"/>
      <c r="F584" s="10"/>
      <c r="G584" s="10">
        <v>15</v>
      </c>
      <c r="H584" s="10"/>
      <c r="I584" s="10">
        <v>23</v>
      </c>
      <c r="J584" s="10">
        <v>4</v>
      </c>
      <c r="K584" s="9"/>
      <c r="L584" s="9"/>
      <c r="M584" s="9" t="str">
        <f>IF(טבלה14[[#This Row],[מספר סטודנטים בתואר 1]]&gt;500,"yes","no")</f>
        <v>no</v>
      </c>
      <c r="N584" s="12">
        <f>טבלה14[[#This Row],[מספר סטודנטים בתואר 1]]/SUBTOTAL(109,טבלה14[מספר סטודנטים בתואר 1])</f>
        <v>0</v>
      </c>
      <c r="O584" s="11" t="str">
        <f>IFERROR(((טבלה14[[#This Row],[מספר סטודנטים בתואר 1]]-טבלה14[[#This Row],[נשים תואר 1]])/טבלה14[[#This Row],[מספר סטודנטים בתואר 1]]),"")</f>
        <v/>
      </c>
      <c r="P584" s="11" t="str">
        <f>IFERROR(טבלה14[[#This Row],[נשים תואר 1]]/טבלה14[[#This Row],[מספר סטודנטים בתואר 1]],"")</f>
        <v/>
      </c>
      <c r="Q58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58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584" s="13">
        <f>SUMIFS(T:T,D:D,"2007/08",B:B,B584)-טבלה14[[#This Row],[דירוג]]</f>
        <v>-12</v>
      </c>
      <c r="T584" s="9">
        <v>146</v>
      </c>
    </row>
    <row r="585" spans="2:20" s="6" customFormat="1" ht="13.8" hidden="1" x14ac:dyDescent="0.3">
      <c r="B585" s="7" t="s">
        <v>143</v>
      </c>
      <c r="C585" s="8" t="s">
        <v>52</v>
      </c>
      <c r="D585" s="9" t="s">
        <v>26</v>
      </c>
      <c r="E585" s="10"/>
      <c r="F585" s="10"/>
      <c r="G585" s="10">
        <v>235</v>
      </c>
      <c r="H585" s="10">
        <v>195</v>
      </c>
      <c r="I585" s="10">
        <v>23</v>
      </c>
      <c r="J585" s="10">
        <v>21</v>
      </c>
      <c r="K585" s="9"/>
      <c r="L585" s="9"/>
      <c r="M585" s="9" t="str">
        <f>IF(טבלה14[[#This Row],[מספר סטודנטים בתואר 1]]&gt;500,"yes","no")</f>
        <v>no</v>
      </c>
      <c r="N585" s="12">
        <f>טבלה14[[#This Row],[מספר סטודנטים בתואר 1]]/SUBTOTAL(109,טבלה14[מספר סטודנטים בתואר 1])</f>
        <v>0</v>
      </c>
      <c r="O585" s="11" t="str">
        <f>IFERROR(((טבלה14[[#This Row],[מספר סטודנטים בתואר 1]]-טבלה14[[#This Row],[נשים תואר 1]])/טבלה14[[#This Row],[מספר סטודנטים בתואר 1]]),"")</f>
        <v/>
      </c>
      <c r="P585" s="11" t="str">
        <f>IFERROR(טבלה14[[#This Row],[נשים תואר 1]]/טבלה14[[#This Row],[מספר סטודנטים בתואר 1]],"")</f>
        <v/>
      </c>
      <c r="Q58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58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585" s="13">
        <f>SUMIFS(T:T,D:D,"2007/08",B:B,B585)-טבלה14[[#This Row],[דירוג]]</f>
        <v>-25</v>
      </c>
      <c r="T585" s="9">
        <v>173</v>
      </c>
    </row>
    <row r="586" spans="2:20" s="6" customFormat="1" ht="13.8" hidden="1" x14ac:dyDescent="0.3">
      <c r="B586" s="7" t="s">
        <v>144</v>
      </c>
      <c r="C586" s="8" t="s">
        <v>52</v>
      </c>
      <c r="D586" s="10" t="s">
        <v>26</v>
      </c>
      <c r="E586" s="10"/>
      <c r="F586" s="10"/>
      <c r="G586" s="10">
        <v>40</v>
      </c>
      <c r="H586" s="10">
        <v>26</v>
      </c>
      <c r="I586" s="10">
        <v>11</v>
      </c>
      <c r="J586" s="10">
        <v>5</v>
      </c>
      <c r="K586" s="9"/>
      <c r="L586" s="9"/>
      <c r="M586" s="9" t="str">
        <f>IF(טבלה14[[#This Row],[מספר סטודנטים בתואר 1]]&gt;500,"yes","no")</f>
        <v>no</v>
      </c>
      <c r="N586" s="12">
        <f>טבלה14[[#This Row],[מספר סטודנטים בתואר 1]]/SUBTOTAL(109,טבלה14[מספר סטודנטים בתואר 1])</f>
        <v>0</v>
      </c>
      <c r="O586" s="11" t="str">
        <f>IFERROR(((טבלה14[[#This Row],[מספר סטודנטים בתואר 1]]-טבלה14[[#This Row],[נשים תואר 1]])/טבלה14[[#This Row],[מספר סטודנטים בתואר 1]]),"")</f>
        <v/>
      </c>
      <c r="P586" s="11" t="str">
        <f>IFERROR(טבלה14[[#This Row],[נשים תואר 1]]/טבלה14[[#This Row],[מספר סטודנטים בתואר 1]],"")</f>
        <v/>
      </c>
      <c r="Q58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58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586" s="13">
        <f>SUMIFS(T:T,D:D,"2007/08",B:B,B586)-טבלה14[[#This Row],[דירוג]]</f>
        <v>-174</v>
      </c>
      <c r="T586" s="9">
        <v>174</v>
      </c>
    </row>
    <row r="587" spans="2:20" s="6" customFormat="1" ht="13.8" hidden="1" x14ac:dyDescent="0.3">
      <c r="B587" s="7" t="s">
        <v>145</v>
      </c>
      <c r="C587" s="8" t="s">
        <v>52</v>
      </c>
      <c r="D587" s="9" t="s">
        <v>26</v>
      </c>
      <c r="E587" s="10"/>
      <c r="F587" s="10"/>
      <c r="G587" s="10">
        <v>51</v>
      </c>
      <c r="H587" s="10">
        <v>47</v>
      </c>
      <c r="I587" s="10"/>
      <c r="J587" s="10" t="s">
        <v>21</v>
      </c>
      <c r="K587" s="9"/>
      <c r="L587" s="9"/>
      <c r="M587" s="9" t="str">
        <f>IF(טבלה14[[#This Row],[מספר סטודנטים בתואר 1]]&gt;500,"yes","no")</f>
        <v>no</v>
      </c>
      <c r="N587" s="12">
        <f>טבלה14[[#This Row],[מספר סטודנטים בתואר 1]]/SUBTOTAL(109,טבלה14[מספר סטודנטים בתואר 1])</f>
        <v>0</v>
      </c>
      <c r="O587" s="11" t="str">
        <f>IFERROR(((טבלה14[[#This Row],[מספר סטודנטים בתואר 1]]-טבלה14[[#This Row],[נשים תואר 1]])/טבלה14[[#This Row],[מספר סטודנטים בתואר 1]]),"")</f>
        <v/>
      </c>
      <c r="P587" s="11" t="str">
        <f>IFERROR(טבלה14[[#This Row],[נשים תואר 1]]/טבלה14[[#This Row],[מספר סטודנטים בתואר 1]],"")</f>
        <v/>
      </c>
      <c r="Q58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58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587" s="13">
        <f>SUMIFS(T:T,D:D,"2007/08",B:B,B587)-טבלה14[[#This Row],[דירוג]]</f>
        <v>-175</v>
      </c>
      <c r="T587" s="9">
        <v>175</v>
      </c>
    </row>
    <row r="588" spans="2:20" s="6" customFormat="1" ht="13.8" hidden="1" x14ac:dyDescent="0.3">
      <c r="B588" s="7" t="s">
        <v>146</v>
      </c>
      <c r="C588" s="8" t="s">
        <v>45</v>
      </c>
      <c r="D588" s="10" t="s">
        <v>26</v>
      </c>
      <c r="E588" s="10"/>
      <c r="F588" s="10"/>
      <c r="G588" s="10">
        <v>41</v>
      </c>
      <c r="H588" s="10">
        <v>19</v>
      </c>
      <c r="I588" s="10">
        <v>8</v>
      </c>
      <c r="J588" s="10" t="s">
        <v>21</v>
      </c>
      <c r="K588" s="9"/>
      <c r="L588" s="9"/>
      <c r="M588" s="9" t="str">
        <f>IF(טבלה14[[#This Row],[מספר סטודנטים בתואר 1]]&gt;500,"yes","no")</f>
        <v>no</v>
      </c>
      <c r="N588" s="12">
        <f>טבלה14[[#This Row],[מספר סטודנטים בתואר 1]]/SUBTOTAL(109,טבלה14[מספר סטודנטים בתואר 1])</f>
        <v>0</v>
      </c>
      <c r="O588" s="11" t="str">
        <f>IFERROR(((טבלה14[[#This Row],[מספר סטודנטים בתואר 1]]-טבלה14[[#This Row],[נשים תואר 1]])/טבלה14[[#This Row],[מספר סטודנטים בתואר 1]]),"")</f>
        <v/>
      </c>
      <c r="P588" s="11" t="str">
        <f>IFERROR(טבלה14[[#This Row],[נשים תואר 1]]/טבלה14[[#This Row],[מספר סטודנטים בתואר 1]],"")</f>
        <v/>
      </c>
      <c r="Q58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58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588" s="13">
        <f>SUMIFS(T:T,D:D,"2007/08",B:B,B588)-טבלה14[[#This Row],[דירוג]]</f>
        <v>-157</v>
      </c>
      <c r="T588" s="9">
        <v>157</v>
      </c>
    </row>
    <row r="589" spans="2:20" s="6" customFormat="1" ht="13.8" hidden="1" x14ac:dyDescent="0.3">
      <c r="B589" s="7" t="s">
        <v>147</v>
      </c>
      <c r="C589" s="8" t="s">
        <v>16</v>
      </c>
      <c r="D589" s="9" t="s">
        <v>26</v>
      </c>
      <c r="E589" s="10"/>
      <c r="F589" s="10"/>
      <c r="G589" s="10">
        <v>117</v>
      </c>
      <c r="H589" s="10">
        <v>97</v>
      </c>
      <c r="I589" s="10"/>
      <c r="J589" s="10" t="s">
        <v>21</v>
      </c>
      <c r="K589" s="9"/>
      <c r="L589" s="9"/>
      <c r="M589" s="9" t="str">
        <f>IF(טבלה14[[#This Row],[מספר סטודנטים בתואר 1]]&gt;500,"yes","no")</f>
        <v>no</v>
      </c>
      <c r="N589" s="12">
        <f>טבלה14[[#This Row],[מספר סטודנטים בתואר 1]]/SUBTOTAL(109,טבלה14[מספר סטודנטים בתואר 1])</f>
        <v>0</v>
      </c>
      <c r="O589" s="11" t="str">
        <f>IFERROR(((טבלה14[[#This Row],[מספר סטודנטים בתואר 1]]-טבלה14[[#This Row],[נשים תואר 1]])/טבלה14[[#This Row],[מספר סטודנטים בתואר 1]]),"")</f>
        <v/>
      </c>
      <c r="P589" s="11" t="str">
        <f>IFERROR(טבלה14[[#This Row],[נשים תואר 1]]/טבלה14[[#This Row],[מספר סטודנטים בתואר 1]],"")</f>
        <v/>
      </c>
      <c r="Q58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58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589" s="13">
        <f>SUMIFS(T:T,D:D,"2007/08",B:B,B589)-טבלה14[[#This Row],[דירוג]]</f>
        <v>-177</v>
      </c>
      <c r="T589" s="9">
        <v>177</v>
      </c>
    </row>
    <row r="590" spans="2:20" s="6" customFormat="1" ht="13.8" hidden="1" x14ac:dyDescent="0.3">
      <c r="B590" s="7" t="s">
        <v>253</v>
      </c>
      <c r="C590" s="8" t="s">
        <v>34</v>
      </c>
      <c r="D590" s="10" t="s">
        <v>26</v>
      </c>
      <c r="E590" s="10"/>
      <c r="F590" s="10"/>
      <c r="G590" s="10">
        <v>10</v>
      </c>
      <c r="H590" s="10">
        <v>4</v>
      </c>
      <c r="I590" s="10"/>
      <c r="J590" s="10" t="s">
        <v>21</v>
      </c>
      <c r="K590" s="9"/>
      <c r="L590" s="9"/>
      <c r="M590" s="9" t="str">
        <f>IF(טבלה14[[#This Row],[מספר סטודנטים בתואר 1]]&gt;500,"yes","no")</f>
        <v>no</v>
      </c>
      <c r="N590" s="12">
        <f>טבלה14[[#This Row],[מספר סטודנטים בתואר 1]]/SUBTOTAL(109,טבלה14[מספר סטודנטים בתואר 1])</f>
        <v>0</v>
      </c>
      <c r="O590" s="11" t="str">
        <f>IFERROR(((טבלה14[[#This Row],[מספר סטודנטים בתואר 1]]-טבלה14[[#This Row],[נשים תואר 1]])/טבלה14[[#This Row],[מספר סטודנטים בתואר 1]]),"")</f>
        <v/>
      </c>
      <c r="P590" s="11" t="str">
        <f>IFERROR(טבלה14[[#This Row],[נשים תואר 1]]/טבלה14[[#This Row],[מספר סטודנטים בתואר 1]],"")</f>
        <v/>
      </c>
      <c r="Q59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59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590" s="13">
        <f>SUMIFS(T:T,D:D,"2007/08",B:B,B590)-טבלה14[[#This Row],[דירוג]]</f>
        <v>-164</v>
      </c>
      <c r="T590" s="9">
        <v>164</v>
      </c>
    </row>
    <row r="591" spans="2:20" s="6" customFormat="1" ht="13.8" hidden="1" x14ac:dyDescent="0.3">
      <c r="B591" s="7" t="s">
        <v>148</v>
      </c>
      <c r="C591" s="8" t="s">
        <v>34</v>
      </c>
      <c r="D591" s="9" t="s">
        <v>26</v>
      </c>
      <c r="E591" s="10"/>
      <c r="F591" s="10"/>
      <c r="G591" s="10">
        <v>16</v>
      </c>
      <c r="H591" s="10"/>
      <c r="I591" s="10">
        <v>11</v>
      </c>
      <c r="J591" s="10"/>
      <c r="K591" s="9"/>
      <c r="L591" s="9"/>
      <c r="M591" s="9" t="str">
        <f>IF(טבלה14[[#This Row],[מספר סטודנטים בתואר 1]]&gt;500,"yes","no")</f>
        <v>no</v>
      </c>
      <c r="N591" s="12">
        <f>טבלה14[[#This Row],[מספר סטודנטים בתואר 1]]/SUBTOTAL(109,טבלה14[מספר סטודנטים בתואר 1])</f>
        <v>0</v>
      </c>
      <c r="O591" s="11" t="str">
        <f>IFERROR(((טבלה14[[#This Row],[מספר סטודנטים בתואר 1]]-טבלה14[[#This Row],[נשים תואר 1]])/טבלה14[[#This Row],[מספר סטודנטים בתואר 1]]),"")</f>
        <v/>
      </c>
      <c r="P591" s="11" t="str">
        <f>IFERROR(טבלה14[[#This Row],[נשים תואר 1]]/טבלה14[[#This Row],[מספר סטודנטים בתואר 1]],"")</f>
        <v/>
      </c>
      <c r="Q59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59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591" s="13">
        <f>SUMIFS(T:T,D:D,"2007/08",B:B,B591)-טבלה14[[#This Row],[דירוג]]</f>
        <v>-51</v>
      </c>
      <c r="T591" s="9">
        <v>165</v>
      </c>
    </row>
    <row r="592" spans="2:20" s="6" customFormat="1" ht="13.8" hidden="1" x14ac:dyDescent="0.3">
      <c r="B592" s="7" t="s">
        <v>150</v>
      </c>
      <c r="C592" s="8" t="s">
        <v>34</v>
      </c>
      <c r="D592" s="10" t="s">
        <v>26</v>
      </c>
      <c r="E592" s="10"/>
      <c r="F592" s="10"/>
      <c r="G592" s="10">
        <v>52</v>
      </c>
      <c r="H592" s="10">
        <v>8</v>
      </c>
      <c r="I592" s="10"/>
      <c r="J592" s="10" t="s">
        <v>21</v>
      </c>
      <c r="K592" s="9"/>
      <c r="L592" s="9"/>
      <c r="M592" s="9" t="str">
        <f>IF(טבלה14[[#This Row],[מספר סטודנטים בתואר 1]]&gt;500,"yes","no")</f>
        <v>no</v>
      </c>
      <c r="N592" s="12">
        <f>טבלה14[[#This Row],[מספר סטודנטים בתואר 1]]/SUBTOTAL(109,טבלה14[מספר סטודנטים בתואר 1])</f>
        <v>0</v>
      </c>
      <c r="O592" s="11" t="str">
        <f>IFERROR(((טבלה14[[#This Row],[מספר סטודנטים בתואר 1]]-טבלה14[[#This Row],[נשים תואר 1]])/טבלה14[[#This Row],[מספר סטודנטים בתואר 1]]),"")</f>
        <v/>
      </c>
      <c r="P592" s="11" t="str">
        <f>IFERROR(טבלה14[[#This Row],[נשים תואר 1]]/טבלה14[[#This Row],[מספר סטודנטים בתואר 1]],"")</f>
        <v/>
      </c>
      <c r="Q59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59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592" s="13">
        <f>SUMIFS(T:T,D:D,"2007/08",B:B,B592)-טבלה14[[#This Row],[דירוג]]</f>
        <v>-166</v>
      </c>
      <c r="T592" s="9">
        <v>166</v>
      </c>
    </row>
    <row r="593" spans="2:20" s="6" customFormat="1" ht="13.8" hidden="1" x14ac:dyDescent="0.3">
      <c r="B593" s="7" t="s">
        <v>151</v>
      </c>
      <c r="C593" s="8" t="s">
        <v>34</v>
      </c>
      <c r="D593" s="9" t="s">
        <v>26</v>
      </c>
      <c r="E593" s="10"/>
      <c r="F593" s="10"/>
      <c r="G593" s="10">
        <v>29</v>
      </c>
      <c r="H593" s="10">
        <v>7</v>
      </c>
      <c r="I593" s="10">
        <v>17</v>
      </c>
      <c r="J593" s="10">
        <v>7</v>
      </c>
      <c r="K593" s="9"/>
      <c r="L593" s="9"/>
      <c r="M593" s="9" t="str">
        <f>IF(טבלה14[[#This Row],[מספר סטודנטים בתואר 1]]&gt;500,"yes","no")</f>
        <v>no</v>
      </c>
      <c r="N593" s="12">
        <f>טבלה14[[#This Row],[מספר סטודנטים בתואר 1]]/SUBTOTAL(109,טבלה14[מספר סטודנטים בתואר 1])</f>
        <v>0</v>
      </c>
      <c r="O593" s="11" t="str">
        <f>IFERROR(((טבלה14[[#This Row],[מספר סטודנטים בתואר 1]]-טבלה14[[#This Row],[נשים תואר 1]])/טבלה14[[#This Row],[מספר סטודנטים בתואר 1]]),"")</f>
        <v/>
      </c>
      <c r="P593" s="11" t="str">
        <f>IFERROR(טבלה14[[#This Row],[נשים תואר 1]]/טבלה14[[#This Row],[מספר סטודנטים בתואר 1]],"")</f>
        <v/>
      </c>
      <c r="Q59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59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593" s="13">
        <f>SUMIFS(T:T,D:D,"2007/08",B:B,B593)-טבלה14[[#This Row],[דירוג]]</f>
        <v>-167</v>
      </c>
      <c r="T593" s="9">
        <v>167</v>
      </c>
    </row>
    <row r="594" spans="2:20" s="6" customFormat="1" ht="13.8" hidden="1" x14ac:dyDescent="0.3">
      <c r="B594" s="7" t="s">
        <v>152</v>
      </c>
      <c r="C594" s="8" t="s">
        <v>34</v>
      </c>
      <c r="D594" s="10" t="s">
        <v>26</v>
      </c>
      <c r="E594" s="10"/>
      <c r="F594" s="10"/>
      <c r="G594" s="10">
        <v>145</v>
      </c>
      <c r="H594" s="10">
        <v>28</v>
      </c>
      <c r="I594" s="10"/>
      <c r="J594" s="10" t="s">
        <v>21</v>
      </c>
      <c r="K594" s="9"/>
      <c r="L594" s="9"/>
      <c r="M594" s="9" t="str">
        <f>IF(טבלה14[[#This Row],[מספר סטודנטים בתואר 1]]&gt;500,"yes","no")</f>
        <v>no</v>
      </c>
      <c r="N594" s="12">
        <f>טבלה14[[#This Row],[מספר סטודנטים בתואר 1]]/SUBTOTAL(109,טבלה14[מספר סטודנטים בתואר 1])</f>
        <v>0</v>
      </c>
      <c r="O594" s="11" t="str">
        <f>IFERROR(((טבלה14[[#This Row],[מספר סטודנטים בתואר 1]]-טבלה14[[#This Row],[נשים תואר 1]])/טבלה14[[#This Row],[מספר סטודנטים בתואר 1]]),"")</f>
        <v/>
      </c>
      <c r="P594" s="11" t="str">
        <f>IFERROR(טבלה14[[#This Row],[נשים תואר 1]]/טבלה14[[#This Row],[מספר סטודנטים בתואר 1]],"")</f>
        <v/>
      </c>
      <c r="Q59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59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594" s="13">
        <f>SUMIFS(T:T,D:D,"2007/08",B:B,B594)-טבלה14[[#This Row],[דירוג]]</f>
        <v>-168</v>
      </c>
      <c r="T594" s="9">
        <v>168</v>
      </c>
    </row>
    <row r="595" spans="2:20" s="6" customFormat="1" ht="13.8" hidden="1" x14ac:dyDescent="0.3">
      <c r="B595" s="7" t="s">
        <v>154</v>
      </c>
      <c r="C595" s="8" t="s">
        <v>34</v>
      </c>
      <c r="D595" s="9" t="s">
        <v>26</v>
      </c>
      <c r="E595" s="10"/>
      <c r="F595" s="10"/>
      <c r="G595" s="10">
        <v>45</v>
      </c>
      <c r="H595" s="10">
        <v>8</v>
      </c>
      <c r="I595" s="10">
        <v>13</v>
      </c>
      <c r="J595" s="10"/>
      <c r="K595" s="9"/>
      <c r="L595" s="9"/>
      <c r="M595" s="9" t="str">
        <f>IF(טבלה14[[#This Row],[מספר סטודנטים בתואר 1]]&gt;500,"yes","no")</f>
        <v>no</v>
      </c>
      <c r="N595" s="12">
        <f>טבלה14[[#This Row],[מספר סטודנטים בתואר 1]]/SUBTOTAL(109,טבלה14[מספר סטודנטים בתואר 1])</f>
        <v>0</v>
      </c>
      <c r="O595" s="11" t="str">
        <f>IFERROR(((טבלה14[[#This Row],[מספר סטודנטים בתואר 1]]-טבלה14[[#This Row],[נשים תואר 1]])/טבלה14[[#This Row],[מספר סטודנטים בתואר 1]]),"")</f>
        <v/>
      </c>
      <c r="P595" s="11" t="str">
        <f>IFERROR(טבלה14[[#This Row],[נשים תואר 1]]/טבלה14[[#This Row],[מספר סטודנטים בתואר 1]],"")</f>
        <v/>
      </c>
      <c r="Q59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59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595" s="13">
        <f>SUMIFS(T:T,D:D,"2007/08",B:B,B595)-טבלה14[[#This Row],[דירוג]]</f>
        <v>-169</v>
      </c>
      <c r="T595" s="9">
        <v>169</v>
      </c>
    </row>
    <row r="596" spans="2:20" s="6" customFormat="1" ht="13.8" hidden="1" x14ac:dyDescent="0.3">
      <c r="B596" s="7" t="s">
        <v>155</v>
      </c>
      <c r="C596" s="8" t="s">
        <v>34</v>
      </c>
      <c r="D596" s="10" t="s">
        <v>26</v>
      </c>
      <c r="E596" s="10"/>
      <c r="F596" s="10"/>
      <c r="G596" s="10">
        <v>31</v>
      </c>
      <c r="H596" s="10"/>
      <c r="I596" s="10"/>
      <c r="J596" s="10" t="s">
        <v>21</v>
      </c>
      <c r="K596" s="9"/>
      <c r="L596" s="9"/>
      <c r="M596" s="9" t="str">
        <f>IF(טבלה14[[#This Row],[מספר סטודנטים בתואר 1]]&gt;500,"yes","no")</f>
        <v>no</v>
      </c>
      <c r="N596" s="12">
        <f>טבלה14[[#This Row],[מספר סטודנטים בתואר 1]]/SUBTOTAL(109,טבלה14[מספר סטודנטים בתואר 1])</f>
        <v>0</v>
      </c>
      <c r="O596" s="11" t="str">
        <f>IFERROR(((טבלה14[[#This Row],[מספר סטודנטים בתואר 1]]-טבלה14[[#This Row],[נשים תואר 1]])/טבלה14[[#This Row],[מספר סטודנטים בתואר 1]]),"")</f>
        <v/>
      </c>
      <c r="P596" s="11" t="str">
        <f>IFERROR(טבלה14[[#This Row],[נשים תואר 1]]/טבלה14[[#This Row],[מספר סטודנטים בתואר 1]],"")</f>
        <v/>
      </c>
      <c r="Q59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59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596" s="13">
        <f>SUMIFS(T:T,D:D,"2007/08",B:B,B596)-טבלה14[[#This Row],[דירוג]]</f>
        <v>-170</v>
      </c>
      <c r="T596" s="9">
        <v>170</v>
      </c>
    </row>
    <row r="597" spans="2:20" s="6" customFormat="1" ht="13.8" hidden="1" x14ac:dyDescent="0.3">
      <c r="B597" s="7" t="s">
        <v>156</v>
      </c>
      <c r="C597" s="8" t="s">
        <v>48</v>
      </c>
      <c r="D597" s="9" t="s">
        <v>26</v>
      </c>
      <c r="E597" s="10"/>
      <c r="F597" s="10"/>
      <c r="G597" s="10">
        <v>76</v>
      </c>
      <c r="H597" s="10">
        <v>45</v>
      </c>
      <c r="I597" s="10">
        <v>90</v>
      </c>
      <c r="J597" s="10">
        <v>46</v>
      </c>
      <c r="K597" s="9"/>
      <c r="L597" s="9"/>
      <c r="M597" s="9" t="str">
        <f>IF(טבלה14[[#This Row],[מספר סטודנטים בתואר 1]]&gt;500,"yes","no")</f>
        <v>no</v>
      </c>
      <c r="N597" s="12">
        <f>טבלה14[[#This Row],[מספר סטודנטים בתואר 1]]/SUBTOTAL(109,טבלה14[מספר סטודנטים בתואר 1])</f>
        <v>0</v>
      </c>
      <c r="O597" s="11" t="str">
        <f>IFERROR(((טבלה14[[#This Row],[מספר סטודנטים בתואר 1]]-טבלה14[[#This Row],[נשים תואר 1]])/טבלה14[[#This Row],[מספר סטודנטים בתואר 1]]),"")</f>
        <v/>
      </c>
      <c r="P597" s="11" t="str">
        <f>IFERROR(טבלה14[[#This Row],[נשים תואר 1]]/טבלה14[[#This Row],[מספר סטודנטים בתואר 1]],"")</f>
        <v/>
      </c>
      <c r="Q59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59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597" s="13">
        <f>SUMIFS(T:T,D:D,"2007/08",B:B,B597)-טבלה14[[#This Row],[דירוג]]</f>
        <v>-12</v>
      </c>
      <c r="T597" s="9">
        <v>147</v>
      </c>
    </row>
    <row r="598" spans="2:20" s="6" customFormat="1" ht="13.8" hidden="1" x14ac:dyDescent="0.3">
      <c r="B598" s="7" t="s">
        <v>157</v>
      </c>
      <c r="C598" s="8" t="s">
        <v>16</v>
      </c>
      <c r="D598" s="10" t="s">
        <v>26</v>
      </c>
      <c r="E598" s="10"/>
      <c r="F598" s="10"/>
      <c r="G598" s="10">
        <v>247</v>
      </c>
      <c r="H598" s="10">
        <v>188</v>
      </c>
      <c r="I598" s="10">
        <v>16</v>
      </c>
      <c r="J598" s="10">
        <v>9</v>
      </c>
      <c r="K598" s="9"/>
      <c r="L598" s="9"/>
      <c r="M598" s="9" t="str">
        <f>IF(טבלה14[[#This Row],[מספר סטודנטים בתואר 1]]&gt;500,"yes","no")</f>
        <v>no</v>
      </c>
      <c r="N598" s="12">
        <f>טבלה14[[#This Row],[מספר סטודנטים בתואר 1]]/SUBTOTAL(109,טבלה14[מספר סטודנטים בתואר 1])</f>
        <v>0</v>
      </c>
      <c r="O598" s="11" t="str">
        <f>IFERROR(((טבלה14[[#This Row],[מספר סטודנטים בתואר 1]]-טבלה14[[#This Row],[נשים תואר 1]])/טבלה14[[#This Row],[מספר סטודנטים בתואר 1]]),"")</f>
        <v/>
      </c>
      <c r="P598" s="11" t="str">
        <f>IFERROR(טבלה14[[#This Row],[נשים תואר 1]]/טבלה14[[#This Row],[מספר סטודנטים בתואר 1]],"")</f>
        <v/>
      </c>
      <c r="Q59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59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598" s="13">
        <f>SUMIFS(T:T,D:D,"2007/08",B:B,B598)-טבלה14[[#This Row],[דירוג]]</f>
        <v>-178</v>
      </c>
      <c r="T598" s="9">
        <v>178</v>
      </c>
    </row>
    <row r="599" spans="2:20" s="6" customFormat="1" ht="13.8" hidden="1" x14ac:dyDescent="0.3">
      <c r="B599" s="7" t="s">
        <v>158</v>
      </c>
      <c r="C599" s="8" t="s">
        <v>58</v>
      </c>
      <c r="D599" s="9" t="s">
        <v>26</v>
      </c>
      <c r="E599" s="10"/>
      <c r="F599" s="10"/>
      <c r="G599" s="10">
        <v>512</v>
      </c>
      <c r="H599" s="10">
        <v>471</v>
      </c>
      <c r="I599" s="10">
        <v>37</v>
      </c>
      <c r="J599" s="10">
        <v>37</v>
      </c>
      <c r="K599" s="9"/>
      <c r="L599" s="9"/>
      <c r="M599" s="9" t="str">
        <f>IF(טבלה14[[#This Row],[מספר סטודנטים בתואר 1]]&gt;500,"yes","no")</f>
        <v>no</v>
      </c>
      <c r="N599" s="12">
        <f>טבלה14[[#This Row],[מספר סטודנטים בתואר 1]]/SUBTOTAL(109,טבלה14[מספר סטודנטים בתואר 1])</f>
        <v>0</v>
      </c>
      <c r="O599" s="11" t="str">
        <f>IFERROR(((טבלה14[[#This Row],[מספר סטודנטים בתואר 1]]-טבלה14[[#This Row],[נשים תואר 1]])/טבלה14[[#This Row],[מספר סטודנטים בתואר 1]]),"")</f>
        <v/>
      </c>
      <c r="P599" s="11" t="str">
        <f>IFERROR(טבלה14[[#This Row],[נשים תואר 1]]/טבלה14[[#This Row],[מספר סטודנטים בתואר 1]],"")</f>
        <v/>
      </c>
      <c r="Q59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59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599" s="13">
        <f>SUMIFS(T:T,D:D,"2007/08",B:B,B599)-טבלה14[[#This Row],[דירוג]]</f>
        <v>-192</v>
      </c>
      <c r="T599" s="9">
        <v>192</v>
      </c>
    </row>
    <row r="600" spans="2:20" s="6" customFormat="1" ht="13.8" hidden="1" x14ac:dyDescent="0.3">
      <c r="B600" s="7" t="s">
        <v>159</v>
      </c>
      <c r="C600" s="8" t="s">
        <v>25</v>
      </c>
      <c r="D600" s="10" t="s">
        <v>26</v>
      </c>
      <c r="E600" s="10"/>
      <c r="F600" s="10"/>
      <c r="G600" s="10">
        <v>53</v>
      </c>
      <c r="H600" s="10">
        <v>29</v>
      </c>
      <c r="I600" s="10">
        <v>28</v>
      </c>
      <c r="J600" s="10">
        <v>12</v>
      </c>
      <c r="K600" s="9"/>
      <c r="L600" s="9"/>
      <c r="M600" s="9" t="str">
        <f>IF(טבלה14[[#This Row],[מספר סטודנטים בתואר 1]]&gt;500,"yes","no")</f>
        <v>no</v>
      </c>
      <c r="N600" s="12">
        <f>טבלה14[[#This Row],[מספר סטודנטים בתואר 1]]/SUBTOTAL(109,טבלה14[מספר סטודנטים בתואר 1])</f>
        <v>0</v>
      </c>
      <c r="O600" s="11" t="str">
        <f>IFERROR(((טבלה14[[#This Row],[מספר סטודנטים בתואר 1]]-טבלה14[[#This Row],[נשים תואר 1]])/טבלה14[[#This Row],[מספר סטודנטים בתואר 1]]),"")</f>
        <v/>
      </c>
      <c r="P600" s="11" t="str">
        <f>IFERROR(טבלה14[[#This Row],[נשים תואר 1]]/טבלה14[[#This Row],[מספר סטודנטים בתואר 1]],"")</f>
        <v/>
      </c>
      <c r="Q60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60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600" s="13">
        <f>SUMIFS(T:T,D:D,"2007/08",B:B,B600)-טבלה14[[#This Row],[דירוג]]</f>
        <v>-96</v>
      </c>
      <c r="T600" s="9">
        <v>184</v>
      </c>
    </row>
    <row r="601" spans="2:20" s="6" customFormat="1" ht="13.8" hidden="1" x14ac:dyDescent="0.3">
      <c r="B601" s="7" t="s">
        <v>160</v>
      </c>
      <c r="C601" s="8" t="s">
        <v>25</v>
      </c>
      <c r="D601" s="9" t="s">
        <v>26</v>
      </c>
      <c r="E601" s="10"/>
      <c r="F601" s="10"/>
      <c r="G601" s="10">
        <v>9</v>
      </c>
      <c r="H601" s="10"/>
      <c r="I601" s="10">
        <v>11</v>
      </c>
      <c r="J601" s="10">
        <v>9</v>
      </c>
      <c r="K601" s="9"/>
      <c r="L601" s="9"/>
      <c r="M601" s="9" t="str">
        <f>IF(טבלה14[[#This Row],[מספר סטודנטים בתואר 1]]&gt;500,"yes","no")</f>
        <v>no</v>
      </c>
      <c r="N601" s="12">
        <f>טבלה14[[#This Row],[מספר סטודנטים בתואר 1]]/SUBTOTAL(109,טבלה14[מספר סטודנטים בתואר 1])</f>
        <v>0</v>
      </c>
      <c r="O601" s="11" t="str">
        <f>IFERROR(((טבלה14[[#This Row],[מספר סטודנטים בתואר 1]]-טבלה14[[#This Row],[נשים תואר 1]])/טבלה14[[#This Row],[מספר סטודנטים בתואר 1]]),"")</f>
        <v/>
      </c>
      <c r="P601" s="11" t="str">
        <f>IFERROR(טבלה14[[#This Row],[נשים תואר 1]]/טבלה14[[#This Row],[מספר סטודנטים בתואר 1]],"")</f>
        <v/>
      </c>
      <c r="Q60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60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601" s="13">
        <f>SUMIFS(T:T,D:D,"2007/08",B:B,B601)-טבלה14[[#This Row],[דירוג]]</f>
        <v>-185</v>
      </c>
      <c r="T601" s="9">
        <v>185</v>
      </c>
    </row>
    <row r="602" spans="2:20" s="6" customFormat="1" ht="13.8" hidden="1" x14ac:dyDescent="0.3">
      <c r="B602" s="7" t="s">
        <v>250</v>
      </c>
      <c r="C602" s="8" t="s">
        <v>45</v>
      </c>
      <c r="D602" s="10" t="s">
        <v>26</v>
      </c>
      <c r="E602" s="10"/>
      <c r="F602" s="10"/>
      <c r="G602" s="10">
        <v>14</v>
      </c>
      <c r="H602" s="10">
        <v>7</v>
      </c>
      <c r="I602" s="10">
        <v>29</v>
      </c>
      <c r="J602" s="10">
        <v>14</v>
      </c>
      <c r="K602" s="9"/>
      <c r="L602" s="9"/>
      <c r="M602" s="9" t="str">
        <f>IF(טבלה14[[#This Row],[מספר סטודנטים בתואר 1]]&gt;500,"yes","no")</f>
        <v>no</v>
      </c>
      <c r="N602" s="12">
        <f>טבלה14[[#This Row],[מספר סטודנטים בתואר 1]]/SUBTOTAL(109,טבלה14[מספר סטודנטים בתואר 1])</f>
        <v>0</v>
      </c>
      <c r="O602" s="11" t="str">
        <f>IFERROR(((טבלה14[[#This Row],[מספר סטודנטים בתואר 1]]-טבלה14[[#This Row],[נשים תואר 1]])/טבלה14[[#This Row],[מספר סטודנטים בתואר 1]]),"")</f>
        <v/>
      </c>
      <c r="P602" s="11" t="str">
        <f>IFERROR(טבלה14[[#This Row],[נשים תואר 1]]/טבלה14[[#This Row],[מספר סטודנטים בתואר 1]],"")</f>
        <v/>
      </c>
      <c r="Q60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60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602" s="13">
        <f>SUMIFS(T:T,D:D,"2007/08",B:B,B602)-טבלה14[[#This Row],[דירוג]]</f>
        <v>-158</v>
      </c>
      <c r="T602" s="9">
        <v>158</v>
      </c>
    </row>
    <row r="603" spans="2:20" s="6" customFormat="1" ht="13.8" hidden="1" x14ac:dyDescent="0.3">
      <c r="B603" s="7" t="s">
        <v>161</v>
      </c>
      <c r="C603" s="8" t="s">
        <v>16</v>
      </c>
      <c r="D603" s="9" t="s">
        <v>26</v>
      </c>
      <c r="E603" s="10"/>
      <c r="F603" s="10"/>
      <c r="G603" s="10">
        <v>54</v>
      </c>
      <c r="H603" s="10">
        <v>30</v>
      </c>
      <c r="I603" s="10"/>
      <c r="J603" s="10" t="s">
        <v>21</v>
      </c>
      <c r="K603" s="9"/>
      <c r="L603" s="9"/>
      <c r="M603" s="9" t="str">
        <f>IF(טבלה14[[#This Row],[מספר סטודנטים בתואר 1]]&gt;500,"yes","no")</f>
        <v>no</v>
      </c>
      <c r="N603" s="12">
        <f>טבלה14[[#This Row],[מספר סטודנטים בתואר 1]]/SUBTOTAL(109,טבלה14[מספר סטודנטים בתואר 1])</f>
        <v>0</v>
      </c>
      <c r="O603" s="11" t="str">
        <f>IFERROR(((טבלה14[[#This Row],[מספר סטודנטים בתואר 1]]-טבלה14[[#This Row],[נשים תואר 1]])/טבלה14[[#This Row],[מספר סטודנטים בתואר 1]]),"")</f>
        <v/>
      </c>
      <c r="P603" s="11" t="str">
        <f>IFERROR(טבלה14[[#This Row],[נשים תואר 1]]/טבלה14[[#This Row],[מספר סטודנטים בתואר 1]],"")</f>
        <v/>
      </c>
      <c r="Q60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60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603" s="13">
        <f>SUMIFS(T:T,D:D,"2007/08",B:B,B603)-טבלה14[[#This Row],[דירוג]]</f>
        <v>-179</v>
      </c>
      <c r="T603" s="9">
        <v>179</v>
      </c>
    </row>
    <row r="604" spans="2:20" s="6" customFormat="1" ht="13.8" hidden="1" x14ac:dyDescent="0.3">
      <c r="B604" s="7" t="s">
        <v>162</v>
      </c>
      <c r="C604" s="8" t="s">
        <v>16</v>
      </c>
      <c r="D604" s="10" t="s">
        <v>26</v>
      </c>
      <c r="E604" s="10"/>
      <c r="F604" s="10"/>
      <c r="G604" s="10">
        <v>31</v>
      </c>
      <c r="H604" s="10">
        <v>20</v>
      </c>
      <c r="I604" s="10"/>
      <c r="J604" s="10" t="s">
        <v>21</v>
      </c>
      <c r="K604" s="9"/>
      <c r="L604" s="9"/>
      <c r="M604" s="9" t="str">
        <f>IF(טבלה14[[#This Row],[מספר סטודנטים בתואר 1]]&gt;500,"yes","no")</f>
        <v>no</v>
      </c>
      <c r="N604" s="12">
        <f>טבלה14[[#This Row],[מספר סטודנטים בתואר 1]]/SUBTOTAL(109,טבלה14[מספר סטודנטים בתואר 1])</f>
        <v>0</v>
      </c>
      <c r="O604" s="11" t="str">
        <f>IFERROR(((טבלה14[[#This Row],[מספר סטודנטים בתואר 1]]-טבלה14[[#This Row],[נשים תואר 1]])/טבלה14[[#This Row],[מספר סטודנטים בתואר 1]]),"")</f>
        <v/>
      </c>
      <c r="P604" s="11" t="str">
        <f>IFERROR(טבלה14[[#This Row],[נשים תואר 1]]/טבלה14[[#This Row],[מספר סטודנטים בתואר 1]],"")</f>
        <v/>
      </c>
      <c r="Q60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60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604" s="13">
        <f>SUMIFS(T:T,D:D,"2007/08",B:B,B604)-טבלה14[[#This Row],[דירוג]]</f>
        <v>-180</v>
      </c>
      <c r="T604" s="9">
        <v>180</v>
      </c>
    </row>
    <row r="605" spans="2:20" s="6" customFormat="1" ht="13.8" hidden="1" x14ac:dyDescent="0.3">
      <c r="B605" s="7" t="s">
        <v>163</v>
      </c>
      <c r="C605" s="8" t="s">
        <v>48</v>
      </c>
      <c r="D605" s="9" t="s">
        <v>26</v>
      </c>
      <c r="E605" s="10"/>
      <c r="F605" s="10"/>
      <c r="G605" s="10">
        <v>50</v>
      </c>
      <c r="H605" s="10">
        <v>29</v>
      </c>
      <c r="I605" s="10">
        <v>122</v>
      </c>
      <c r="J605" s="10">
        <v>58</v>
      </c>
      <c r="K605" s="9"/>
      <c r="L605" s="9"/>
      <c r="M605" s="9" t="str">
        <f>IF(טבלה14[[#This Row],[מספר סטודנטים בתואר 1]]&gt;500,"yes","no")</f>
        <v>no</v>
      </c>
      <c r="N605" s="12">
        <f>טבלה14[[#This Row],[מספר סטודנטים בתואר 1]]/SUBTOTAL(109,טבלה14[מספר סטודנטים בתואר 1])</f>
        <v>0</v>
      </c>
      <c r="O605" s="11" t="str">
        <f>IFERROR(((טבלה14[[#This Row],[מספר סטודנטים בתואר 1]]-טבלה14[[#This Row],[נשים תואר 1]])/טבלה14[[#This Row],[מספר סטודנטים בתואר 1]]),"")</f>
        <v/>
      </c>
      <c r="P605" s="11" t="str">
        <f>IFERROR(טבלה14[[#This Row],[נשים תואר 1]]/טבלה14[[#This Row],[מספר סטודנטים בתואר 1]],"")</f>
        <v/>
      </c>
      <c r="Q60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60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605" s="13">
        <f>SUMIFS(T:T,D:D,"2007/08",B:B,B605)-טבלה14[[#This Row],[דירוג]]</f>
        <v>-12</v>
      </c>
      <c r="T605" s="9">
        <v>148</v>
      </c>
    </row>
    <row r="606" spans="2:20" s="6" customFormat="1" ht="13.8" hidden="1" x14ac:dyDescent="0.3">
      <c r="B606" s="7" t="s">
        <v>254</v>
      </c>
      <c r="C606" s="8" t="s">
        <v>58</v>
      </c>
      <c r="D606" s="10" t="s">
        <v>26</v>
      </c>
      <c r="E606" s="10"/>
      <c r="F606" s="10"/>
      <c r="G606" s="10">
        <v>192</v>
      </c>
      <c r="H606" s="10">
        <v>160</v>
      </c>
      <c r="I606" s="10">
        <v>29</v>
      </c>
      <c r="J606" s="10">
        <v>23</v>
      </c>
      <c r="K606" s="9"/>
      <c r="L606" s="9"/>
      <c r="M606" s="9" t="str">
        <f>IF(טבלה14[[#This Row],[מספר סטודנטים בתואר 1]]&gt;500,"yes","no")</f>
        <v>no</v>
      </c>
      <c r="N606" s="12">
        <f>טבלה14[[#This Row],[מספר סטודנטים בתואר 1]]/SUBTOTAL(109,טבלה14[מספר סטודנטים בתואר 1])</f>
        <v>0</v>
      </c>
      <c r="O606" s="11" t="str">
        <f>IFERROR(((טבלה14[[#This Row],[מספר סטודנטים בתואר 1]]-טבלה14[[#This Row],[נשים תואר 1]])/טבלה14[[#This Row],[מספר סטודנטים בתואר 1]]),"")</f>
        <v/>
      </c>
      <c r="P606" s="11" t="str">
        <f>IFERROR(טבלה14[[#This Row],[נשים תואר 1]]/טבלה14[[#This Row],[מספר סטודנטים בתואר 1]],"")</f>
        <v/>
      </c>
      <c r="Q60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60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606" s="13">
        <f>SUMIFS(T:T,D:D,"2007/08",B:B,B606)-טבלה14[[#This Row],[דירוג]]</f>
        <v>-38</v>
      </c>
      <c r="T606" s="9">
        <v>193</v>
      </c>
    </row>
    <row r="607" spans="2:20" s="6" customFormat="1" ht="13.8" hidden="1" x14ac:dyDescent="0.3">
      <c r="B607" s="7" t="s">
        <v>166</v>
      </c>
      <c r="C607" s="8" t="s">
        <v>16</v>
      </c>
      <c r="D607" s="9" t="s">
        <v>26</v>
      </c>
      <c r="E607" s="10"/>
      <c r="F607" s="10"/>
      <c r="G607" s="10">
        <v>236</v>
      </c>
      <c r="H607" s="10">
        <v>222</v>
      </c>
      <c r="I607" s="10"/>
      <c r="J607" s="10"/>
      <c r="K607" s="9"/>
      <c r="L607" s="9"/>
      <c r="M607" s="9" t="str">
        <f>IF(טבלה14[[#This Row],[מספר סטודנטים בתואר 1]]&gt;500,"yes","no")</f>
        <v>no</v>
      </c>
      <c r="N607" s="12">
        <f>טבלה14[[#This Row],[מספר סטודנטים בתואר 1]]/SUBTOTAL(109,טבלה14[מספר סטודנטים בתואר 1])</f>
        <v>0</v>
      </c>
      <c r="O607" s="11" t="str">
        <f>IFERROR(((טבלה14[[#This Row],[מספר סטודנטים בתואר 1]]-טבלה14[[#This Row],[נשים תואר 1]])/טבלה14[[#This Row],[מספר סטודנטים בתואר 1]]),"")</f>
        <v/>
      </c>
      <c r="P607" s="11" t="str">
        <f>IFERROR(טבלה14[[#This Row],[נשים תואר 1]]/טבלה14[[#This Row],[מספר סטודנטים בתואר 1]],"")</f>
        <v/>
      </c>
      <c r="Q60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60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607" s="13">
        <f>SUMIFS(T:T,D:D,"2007/08",B:B,B607)-טבלה14[[#This Row],[דירוג]]</f>
        <v>-181</v>
      </c>
      <c r="T607" s="9">
        <v>181</v>
      </c>
    </row>
    <row r="608" spans="2:20" s="6" customFormat="1" ht="13.8" hidden="1" x14ac:dyDescent="0.3">
      <c r="B608" s="7" t="s">
        <v>167</v>
      </c>
      <c r="C608" s="8" t="s">
        <v>39</v>
      </c>
      <c r="D608" s="10" t="s">
        <v>26</v>
      </c>
      <c r="E608" s="10"/>
      <c r="F608" s="10"/>
      <c r="G608" s="10">
        <v>27</v>
      </c>
      <c r="H608" s="10">
        <v>15</v>
      </c>
      <c r="I608" s="10">
        <v>168</v>
      </c>
      <c r="J608" s="10">
        <v>120</v>
      </c>
      <c r="K608" s="9"/>
      <c r="L608" s="9"/>
      <c r="M608" s="9" t="str">
        <f>IF(טבלה14[[#This Row],[מספר סטודנטים בתואר 1]]&gt;500,"yes","no")</f>
        <v>no</v>
      </c>
      <c r="N608" s="12">
        <f>טבלה14[[#This Row],[מספר סטודנטים בתואר 1]]/SUBTOTAL(109,טבלה14[מספר סטודנטים בתואר 1])</f>
        <v>0</v>
      </c>
      <c r="O608" s="11" t="str">
        <f>IFERROR(((טבלה14[[#This Row],[מספר סטודנטים בתואר 1]]-טבלה14[[#This Row],[נשים תואר 1]])/טבלה14[[#This Row],[מספר סטודנטים בתואר 1]]),"")</f>
        <v/>
      </c>
      <c r="P608" s="11" t="str">
        <f>IFERROR(טבלה14[[#This Row],[נשים תואר 1]]/טבלה14[[#This Row],[מספר סטודנטים בתואר 1]],"")</f>
        <v/>
      </c>
      <c r="Q60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60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608" s="13">
        <f>SUMIFS(T:T,D:D,"2007/08",B:B,B608)-טבלה14[[#This Row],[דירוג]]</f>
        <v>-201</v>
      </c>
      <c r="T608" s="9">
        <v>201</v>
      </c>
    </row>
    <row r="609" spans="2:20" s="6" customFormat="1" ht="13.8" hidden="1" x14ac:dyDescent="0.3">
      <c r="B609" s="7" t="s">
        <v>168</v>
      </c>
      <c r="C609" s="8" t="s">
        <v>25</v>
      </c>
      <c r="D609" s="9" t="s">
        <v>26</v>
      </c>
      <c r="E609" s="10"/>
      <c r="F609" s="10"/>
      <c r="G609" s="10">
        <v>74</v>
      </c>
      <c r="H609" s="10">
        <v>59</v>
      </c>
      <c r="I609" s="10"/>
      <c r="J609" s="10" t="s">
        <v>21</v>
      </c>
      <c r="K609" s="9"/>
      <c r="L609" s="9"/>
      <c r="M609" s="9" t="str">
        <f>IF(טבלה14[[#This Row],[מספר סטודנטים בתואר 1]]&gt;500,"yes","no")</f>
        <v>no</v>
      </c>
      <c r="N609" s="12">
        <f>טבלה14[[#This Row],[מספר סטודנטים בתואר 1]]/SUBTOTAL(109,טבלה14[מספר סטודנטים בתואר 1])</f>
        <v>0</v>
      </c>
      <c r="O609" s="11" t="str">
        <f>IFERROR(((טבלה14[[#This Row],[מספר סטודנטים בתואר 1]]-טבלה14[[#This Row],[נשים תואר 1]])/טבלה14[[#This Row],[מספר סטודנטים בתואר 1]]),"")</f>
        <v/>
      </c>
      <c r="P609" s="11" t="str">
        <f>IFERROR(טבלה14[[#This Row],[נשים תואר 1]]/טבלה14[[#This Row],[מספר סטודנטים בתואר 1]],"")</f>
        <v/>
      </c>
      <c r="Q60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60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609" s="13">
        <f>SUMIFS(T:T,D:D,"2007/08",B:B,B609)-טבלה14[[#This Row],[דירוג]]</f>
        <v>-186</v>
      </c>
      <c r="T609" s="9">
        <v>186</v>
      </c>
    </row>
    <row r="610" spans="2:20" s="6" customFormat="1" ht="13.8" hidden="1" x14ac:dyDescent="0.3">
      <c r="B610" s="7" t="s">
        <v>169</v>
      </c>
      <c r="C610" s="8" t="s">
        <v>39</v>
      </c>
      <c r="D610" s="10" t="s">
        <v>26</v>
      </c>
      <c r="E610" s="10"/>
      <c r="F610" s="10"/>
      <c r="G610" s="10">
        <v>34</v>
      </c>
      <c r="H610" s="10">
        <v>27</v>
      </c>
      <c r="I610" s="10">
        <v>8</v>
      </c>
      <c r="J610" s="10">
        <v>4</v>
      </c>
      <c r="K610" s="9"/>
      <c r="L610" s="9"/>
      <c r="M610" s="9" t="str">
        <f>IF(טבלה14[[#This Row],[מספר סטודנטים בתואר 1]]&gt;500,"yes","no")</f>
        <v>no</v>
      </c>
      <c r="N610" s="12">
        <f>טבלה14[[#This Row],[מספר סטודנטים בתואר 1]]/SUBTOTAL(109,טבלה14[מספר סטודנטים בתואר 1])</f>
        <v>0</v>
      </c>
      <c r="O610" s="11" t="str">
        <f>IFERROR(((טבלה14[[#This Row],[מספר סטודנטים בתואר 1]]-טבלה14[[#This Row],[נשים תואר 1]])/טבלה14[[#This Row],[מספר סטודנטים בתואר 1]]),"")</f>
        <v/>
      </c>
      <c r="P610" s="11" t="str">
        <f>IFERROR(טבלה14[[#This Row],[נשים תואר 1]]/טבלה14[[#This Row],[מספר סטודנטים בתואר 1]],"")</f>
        <v/>
      </c>
      <c r="Q61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61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610" s="13">
        <f>SUMIFS(T:T,D:D,"2007/08",B:B,B610)-טבלה14[[#This Row],[דירוג]]</f>
        <v>-202</v>
      </c>
      <c r="T610" s="9">
        <v>202</v>
      </c>
    </row>
    <row r="611" spans="2:20" s="6" customFormat="1" ht="13.8" hidden="1" x14ac:dyDescent="0.3">
      <c r="B611" s="7" t="s">
        <v>170</v>
      </c>
      <c r="C611" s="8" t="s">
        <v>16</v>
      </c>
      <c r="D611" s="9" t="s">
        <v>26</v>
      </c>
      <c r="E611" s="10"/>
      <c r="F611" s="10"/>
      <c r="G611" s="10">
        <v>254</v>
      </c>
      <c r="H611" s="10">
        <v>136</v>
      </c>
      <c r="I611" s="10">
        <v>19</v>
      </c>
      <c r="J611" s="10">
        <v>14</v>
      </c>
      <c r="K611" s="9"/>
      <c r="L611" s="9"/>
      <c r="M611" s="9" t="str">
        <f>IF(טבלה14[[#This Row],[מספר סטודנטים בתואר 1]]&gt;500,"yes","no")</f>
        <v>no</v>
      </c>
      <c r="N611" s="12">
        <f>טבלה14[[#This Row],[מספר סטודנטים בתואר 1]]/SUBTOTAL(109,טבלה14[מספר סטודנטים בתואר 1])</f>
        <v>0</v>
      </c>
      <c r="O611" s="11" t="str">
        <f>IFERROR(((טבלה14[[#This Row],[מספר סטודנטים בתואר 1]]-טבלה14[[#This Row],[נשים תואר 1]])/טבלה14[[#This Row],[מספר סטודנטים בתואר 1]]),"")</f>
        <v/>
      </c>
      <c r="P611" s="11" t="str">
        <f>IFERROR(טבלה14[[#This Row],[נשים תואר 1]]/טבלה14[[#This Row],[מספר סטודנטים בתואר 1]],"")</f>
        <v/>
      </c>
      <c r="Q61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61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611" s="13">
        <f>SUMIFS(T:T,D:D,"2007/08",B:B,B611)-טבלה14[[#This Row],[דירוג]]</f>
        <v>-31</v>
      </c>
      <c r="T611" s="9">
        <v>182</v>
      </c>
    </row>
    <row r="612" spans="2:20" s="6" customFormat="1" ht="13.8" hidden="1" x14ac:dyDescent="0.3">
      <c r="B612" s="7" t="s">
        <v>251</v>
      </c>
      <c r="C612" s="8" t="s">
        <v>45</v>
      </c>
      <c r="D612" s="10" t="s">
        <v>26</v>
      </c>
      <c r="E612" s="10"/>
      <c r="F612" s="10"/>
      <c r="G612" s="10">
        <v>8</v>
      </c>
      <c r="H612" s="10"/>
      <c r="I612" s="10">
        <v>4</v>
      </c>
      <c r="J612" s="10"/>
      <c r="K612" s="9"/>
      <c r="L612" s="9"/>
      <c r="M612" s="9" t="str">
        <f>IF(טבלה14[[#This Row],[מספר סטודנטים בתואר 1]]&gt;500,"yes","no")</f>
        <v>no</v>
      </c>
      <c r="N612" s="12">
        <f>טבלה14[[#This Row],[מספר סטודנטים בתואר 1]]/SUBTOTAL(109,טבלה14[מספר סטודנטים בתואר 1])</f>
        <v>0</v>
      </c>
      <c r="O612" s="11" t="str">
        <f>IFERROR(((טבלה14[[#This Row],[מספר סטודנטים בתואר 1]]-טבלה14[[#This Row],[נשים תואר 1]])/טבלה14[[#This Row],[מספר סטודנטים בתואר 1]]),"")</f>
        <v/>
      </c>
      <c r="P612" s="11" t="str">
        <f>IFERROR(טבלה14[[#This Row],[נשים תואר 1]]/טבלה14[[#This Row],[מספר סטודנטים בתואר 1]],"")</f>
        <v/>
      </c>
      <c r="Q61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61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612" s="13">
        <f>SUMIFS(T:T,D:D,"2007/08",B:B,B612)-טבלה14[[#This Row],[דירוג]]</f>
        <v>-32</v>
      </c>
      <c r="T612" s="9">
        <v>159</v>
      </c>
    </row>
    <row r="613" spans="2:20" s="6" customFormat="1" ht="13.8" hidden="1" x14ac:dyDescent="0.3">
      <c r="B613" s="7" t="s">
        <v>171</v>
      </c>
      <c r="C613" s="8" t="s">
        <v>48</v>
      </c>
      <c r="D613" s="9" t="s">
        <v>26</v>
      </c>
      <c r="E613" s="10"/>
      <c r="F613" s="10"/>
      <c r="G613" s="10">
        <v>11</v>
      </c>
      <c r="H613" s="10">
        <v>5</v>
      </c>
      <c r="I613" s="10"/>
      <c r="J613" s="10" t="s">
        <v>21</v>
      </c>
      <c r="K613" s="9"/>
      <c r="L613" s="9"/>
      <c r="M613" s="9" t="str">
        <f>IF(טבלה14[[#This Row],[מספר סטודנטים בתואר 1]]&gt;500,"yes","no")</f>
        <v>no</v>
      </c>
      <c r="N613" s="12">
        <f>טבלה14[[#This Row],[מספר סטודנטים בתואר 1]]/SUBTOTAL(109,טבלה14[מספר סטודנטים בתואר 1])</f>
        <v>0</v>
      </c>
      <c r="O613" s="11" t="str">
        <f>IFERROR(((טבלה14[[#This Row],[מספר סטודנטים בתואר 1]]-טבלה14[[#This Row],[נשים תואר 1]])/טבלה14[[#This Row],[מספר סטודנטים בתואר 1]]),"")</f>
        <v/>
      </c>
      <c r="P613" s="11" t="str">
        <f>IFERROR(טבלה14[[#This Row],[נשים תואר 1]]/טבלה14[[#This Row],[מספר סטודנטים בתואר 1]],"")</f>
        <v/>
      </c>
      <c r="Q61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61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613" s="13">
        <f>SUMIFS(T:T,D:D,"2007/08",B:B,B613)-טבלה14[[#This Row],[דירוג]]</f>
        <v>-149</v>
      </c>
      <c r="T613" s="9">
        <v>149</v>
      </c>
    </row>
    <row r="614" spans="2:20" s="6" customFormat="1" ht="13.8" hidden="1" x14ac:dyDescent="0.3">
      <c r="B614" s="7" t="s">
        <v>172</v>
      </c>
      <c r="C614" s="8" t="s">
        <v>69</v>
      </c>
      <c r="D614" s="10" t="s">
        <v>26</v>
      </c>
      <c r="E614" s="10"/>
      <c r="F614" s="10"/>
      <c r="G614" s="10">
        <v>72</v>
      </c>
      <c r="H614" s="10">
        <v>61</v>
      </c>
      <c r="I614" s="10">
        <v>26</v>
      </c>
      <c r="J614" s="10">
        <v>17</v>
      </c>
      <c r="K614" s="9"/>
      <c r="L614" s="9"/>
      <c r="M614" s="9" t="str">
        <f>IF(טבלה14[[#This Row],[מספר סטודנטים בתואר 1]]&gt;500,"yes","no")</f>
        <v>no</v>
      </c>
      <c r="N614" s="12">
        <f>טבלה14[[#This Row],[מספר סטודנטים בתואר 1]]/SUBTOTAL(109,טבלה14[מספר סטודנטים בתואר 1])</f>
        <v>0</v>
      </c>
      <c r="O614" s="11" t="str">
        <f>IFERROR(((טבלה14[[#This Row],[מספר סטודנטים בתואר 1]]-טבלה14[[#This Row],[נשים תואר 1]])/טבלה14[[#This Row],[מספר סטודנטים בתואר 1]]),"")</f>
        <v/>
      </c>
      <c r="P614" s="11" t="str">
        <f>IFERROR(טבלה14[[#This Row],[נשים תואר 1]]/טבלה14[[#This Row],[מספר סטודנטים בתואר 1]],"")</f>
        <v/>
      </c>
      <c r="Q61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61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614" s="13">
        <f>SUMIFS(T:T,D:D,"2007/08",B:B,B614)-טבלה14[[#This Row],[דירוג]]</f>
        <v>-37</v>
      </c>
      <c r="T614" s="9">
        <v>194</v>
      </c>
    </row>
    <row r="615" spans="2:20" s="6" customFormat="1" ht="13.8" hidden="1" x14ac:dyDescent="0.3">
      <c r="B615" s="7" t="s">
        <v>173</v>
      </c>
      <c r="C615" s="8" t="s">
        <v>69</v>
      </c>
      <c r="D615" s="9" t="s">
        <v>26</v>
      </c>
      <c r="E615" s="10"/>
      <c r="F615" s="10"/>
      <c r="G615" s="10">
        <v>42</v>
      </c>
      <c r="H615" s="10">
        <v>6</v>
      </c>
      <c r="I615" s="10">
        <v>7</v>
      </c>
      <c r="J615" s="10">
        <v>3</v>
      </c>
      <c r="K615" s="9"/>
      <c r="L615" s="9"/>
      <c r="M615" s="9" t="str">
        <f>IF(טבלה14[[#This Row],[מספר סטודנטים בתואר 1]]&gt;500,"yes","no")</f>
        <v>no</v>
      </c>
      <c r="N615" s="12">
        <f>טבלה14[[#This Row],[מספר סטודנטים בתואר 1]]/SUBTOTAL(109,טבלה14[מספר סטודנטים בתואר 1])</f>
        <v>0</v>
      </c>
      <c r="O615" s="11" t="str">
        <f>IFERROR(((טבלה14[[#This Row],[מספר סטודנטים בתואר 1]]-טבלה14[[#This Row],[נשים תואר 1]])/טבלה14[[#This Row],[מספר סטודנטים בתואר 1]]),"")</f>
        <v/>
      </c>
      <c r="P615" s="11" t="str">
        <f>IFERROR(טבלה14[[#This Row],[נשים תואר 1]]/טבלה14[[#This Row],[מספר סטודנטים בתואר 1]],"")</f>
        <v/>
      </c>
      <c r="Q61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61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615" s="13">
        <f>SUMIFS(T:T,D:D,"2007/08",B:B,B615)-טבלה14[[#This Row],[דירוג]]</f>
        <v>-195</v>
      </c>
      <c r="T615" s="9">
        <v>195</v>
      </c>
    </row>
    <row r="616" spans="2:20" s="6" customFormat="1" ht="13.8" hidden="1" x14ac:dyDescent="0.3">
      <c r="B616" s="7" t="s">
        <v>252</v>
      </c>
      <c r="C616" s="8" t="s">
        <v>48</v>
      </c>
      <c r="D616" s="10" t="s">
        <v>26</v>
      </c>
      <c r="E616" s="10"/>
      <c r="F616" s="10"/>
      <c r="G616" s="10">
        <v>13</v>
      </c>
      <c r="H616" s="10">
        <v>12</v>
      </c>
      <c r="I616" s="10"/>
      <c r="J616" s="10" t="s">
        <v>21</v>
      </c>
      <c r="K616" s="9"/>
      <c r="L616" s="9"/>
      <c r="M616" s="9" t="str">
        <f>IF(טבלה14[[#This Row],[מספר סטודנטים בתואר 1]]&gt;500,"yes","no")</f>
        <v>no</v>
      </c>
      <c r="N616" s="12">
        <f>טבלה14[[#This Row],[מספר סטודנטים בתואר 1]]/SUBTOTAL(109,טבלה14[מספר סטודנטים בתואר 1])</f>
        <v>0</v>
      </c>
      <c r="O616" s="11" t="str">
        <f>IFERROR(((טבלה14[[#This Row],[מספר סטודנטים בתואר 1]]-טבלה14[[#This Row],[נשים תואר 1]])/טבלה14[[#This Row],[מספר סטודנטים בתואר 1]]),"")</f>
        <v/>
      </c>
      <c r="P616" s="11" t="str">
        <f>IFERROR(טבלה14[[#This Row],[נשים תואר 1]]/טבלה14[[#This Row],[מספר סטודנטים בתואר 1]],"")</f>
        <v/>
      </c>
      <c r="Q61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61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616" s="13">
        <f>SUMIFS(T:T,D:D,"2007/08",B:B,B616)-טבלה14[[#This Row],[דירוג]]</f>
        <v>-138</v>
      </c>
      <c r="T616" s="9">
        <v>138</v>
      </c>
    </row>
    <row r="617" spans="2:20" s="6" customFormat="1" ht="13.8" hidden="1" x14ac:dyDescent="0.3">
      <c r="B617" s="7" t="s">
        <v>174</v>
      </c>
      <c r="C617" s="8" t="s">
        <v>39</v>
      </c>
      <c r="D617" s="9" t="s">
        <v>26</v>
      </c>
      <c r="E617" s="10"/>
      <c r="F617" s="10"/>
      <c r="G617" s="10">
        <v>36</v>
      </c>
      <c r="H617" s="10">
        <v>32</v>
      </c>
      <c r="I617" s="10"/>
      <c r="J617" s="10" t="s">
        <v>21</v>
      </c>
      <c r="K617" s="9"/>
      <c r="L617" s="9"/>
      <c r="M617" s="9" t="str">
        <f>IF(טבלה14[[#This Row],[מספר סטודנטים בתואר 1]]&gt;500,"yes","no")</f>
        <v>no</v>
      </c>
      <c r="N617" s="12">
        <f>טבלה14[[#This Row],[מספר סטודנטים בתואר 1]]/SUBTOTAL(109,טבלה14[מספר סטודנטים בתואר 1])</f>
        <v>0</v>
      </c>
      <c r="O617" s="11" t="str">
        <f>IFERROR(((טבלה14[[#This Row],[מספר סטודנטים בתואר 1]]-טבלה14[[#This Row],[נשים תואר 1]])/טבלה14[[#This Row],[מספר סטודנטים בתואר 1]]),"")</f>
        <v/>
      </c>
      <c r="P617" s="11" t="str">
        <f>IFERROR(טבלה14[[#This Row],[נשים תואר 1]]/טבלה14[[#This Row],[מספר סטודנטים בתואר 1]],"")</f>
        <v/>
      </c>
      <c r="Q61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61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617" s="13">
        <f>SUMIFS(T:T,D:D,"2007/08",B:B,B617)-טבלה14[[#This Row],[דירוג]]</f>
        <v>-203</v>
      </c>
      <c r="T617" s="9">
        <v>203</v>
      </c>
    </row>
    <row r="618" spans="2:20" s="6" customFormat="1" ht="13.8" hidden="1" x14ac:dyDescent="0.3">
      <c r="B618" s="7" t="s">
        <v>175</v>
      </c>
      <c r="C618" s="8" t="s">
        <v>48</v>
      </c>
      <c r="D618" s="10" t="s">
        <v>26</v>
      </c>
      <c r="E618" s="10"/>
      <c r="F618" s="10"/>
      <c r="G618" s="10">
        <v>29</v>
      </c>
      <c r="H618" s="10">
        <v>5</v>
      </c>
      <c r="I618" s="10">
        <v>7</v>
      </c>
      <c r="J618" s="10">
        <v>3</v>
      </c>
      <c r="K618" s="9"/>
      <c r="L618" s="9"/>
      <c r="M618" s="9" t="str">
        <f>IF(טבלה14[[#This Row],[מספר סטודנטים בתואר 1]]&gt;500,"yes","no")</f>
        <v>no</v>
      </c>
      <c r="N618" s="12">
        <f>טבלה14[[#This Row],[מספר סטודנטים בתואר 1]]/SUBTOTAL(109,טבלה14[מספר סטודנטים בתואר 1])</f>
        <v>0</v>
      </c>
      <c r="O618" s="11" t="str">
        <f>IFERROR(((טבלה14[[#This Row],[מספר סטודנטים בתואר 1]]-טבלה14[[#This Row],[נשים תואר 1]])/טבלה14[[#This Row],[מספר סטודנטים בתואר 1]]),"")</f>
        <v/>
      </c>
      <c r="P618" s="11" t="str">
        <f>IFERROR(טבלה14[[#This Row],[נשים תואר 1]]/טבלה14[[#This Row],[מספר סטודנטים בתואר 1]],"")</f>
        <v/>
      </c>
      <c r="Q61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61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618" s="13">
        <f>SUMIFS(T:T,D:D,"2007/08",B:B,B618)-טבלה14[[#This Row],[דירוג]]</f>
        <v>-13</v>
      </c>
      <c r="T618" s="9">
        <v>150</v>
      </c>
    </row>
    <row r="619" spans="2:20" s="6" customFormat="1" ht="13.8" hidden="1" x14ac:dyDescent="0.3">
      <c r="B619" s="7" t="s">
        <v>176</v>
      </c>
      <c r="C619" s="8" t="s">
        <v>48</v>
      </c>
      <c r="D619" s="9" t="s">
        <v>26</v>
      </c>
      <c r="E619" s="10"/>
      <c r="F619" s="10"/>
      <c r="G619" s="10">
        <v>142</v>
      </c>
      <c r="H619" s="10">
        <v>94</v>
      </c>
      <c r="I619" s="10">
        <v>294</v>
      </c>
      <c r="J619" s="10">
        <v>175</v>
      </c>
      <c r="K619" s="9"/>
      <c r="L619" s="9"/>
      <c r="M619" s="9" t="str">
        <f>IF(טבלה14[[#This Row],[מספר סטודנטים בתואר 1]]&gt;500,"yes","no")</f>
        <v>no</v>
      </c>
      <c r="N619" s="12">
        <f>טבלה14[[#This Row],[מספר סטודנטים בתואר 1]]/SUBTOTAL(109,טבלה14[מספר סטודנטים בתואר 1])</f>
        <v>0</v>
      </c>
      <c r="O619" s="11" t="str">
        <f>IFERROR(((טבלה14[[#This Row],[מספר סטודנטים בתואר 1]]-טבלה14[[#This Row],[נשים תואר 1]])/טבלה14[[#This Row],[מספר סטודנטים בתואר 1]]),"")</f>
        <v/>
      </c>
      <c r="P619" s="11" t="str">
        <f>IFERROR(טבלה14[[#This Row],[נשים תואר 1]]/טבלה14[[#This Row],[מספר סטודנטים בתואר 1]],"")</f>
        <v/>
      </c>
      <c r="Q61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61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619" s="13">
        <f>SUMIFS(T:T,D:D,"2007/08",B:B,B619)-טבלה14[[#This Row],[דירוג]]</f>
        <v>-13</v>
      </c>
      <c r="T619" s="9">
        <v>151</v>
      </c>
    </row>
    <row r="620" spans="2:20" s="6" customFormat="1" ht="13.8" hidden="1" x14ac:dyDescent="0.3">
      <c r="B620" s="7" t="s">
        <v>178</v>
      </c>
      <c r="C620" s="8" t="s">
        <v>69</v>
      </c>
      <c r="D620" s="10" t="s">
        <v>26</v>
      </c>
      <c r="E620" s="10"/>
      <c r="F620" s="10"/>
      <c r="G620" s="10">
        <v>569</v>
      </c>
      <c r="H620" s="10">
        <v>355</v>
      </c>
      <c r="I620" s="10">
        <v>34</v>
      </c>
      <c r="J620" s="10">
        <v>18</v>
      </c>
      <c r="K620" s="9"/>
      <c r="L620" s="9"/>
      <c r="M620" s="9" t="str">
        <f>IF(טבלה14[[#This Row],[מספר סטודנטים בתואר 1]]&gt;500,"yes","no")</f>
        <v>no</v>
      </c>
      <c r="N620" s="12">
        <f>טבלה14[[#This Row],[מספר סטודנטים בתואר 1]]/SUBTOTAL(109,טבלה14[מספר סטודנטים בתואר 1])</f>
        <v>0</v>
      </c>
      <c r="O620" s="11" t="str">
        <f>IFERROR(((טבלה14[[#This Row],[מספר סטודנטים בתואר 1]]-טבלה14[[#This Row],[נשים תואר 1]])/טבלה14[[#This Row],[מספר סטודנטים בתואר 1]]),"")</f>
        <v/>
      </c>
      <c r="P620" s="11" t="str">
        <f>IFERROR(טבלה14[[#This Row],[נשים תואר 1]]/טבלה14[[#This Row],[מספר סטודנטים בתואר 1]],"")</f>
        <v/>
      </c>
      <c r="Q62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62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620" s="13">
        <f>SUMIFS(T:T,D:D,"2007/08",B:B,B620)-טבלה14[[#This Row],[דירוג]]</f>
        <v>-35</v>
      </c>
      <c r="T620" s="9">
        <v>196</v>
      </c>
    </row>
    <row r="621" spans="2:20" s="6" customFormat="1" ht="13.8" hidden="1" x14ac:dyDescent="0.3">
      <c r="B621" s="7" t="s">
        <v>179</v>
      </c>
      <c r="C621" s="8" t="s">
        <v>48</v>
      </c>
      <c r="D621" s="9" t="s">
        <v>26</v>
      </c>
      <c r="E621" s="10"/>
      <c r="F621" s="10"/>
      <c r="G621" s="10">
        <v>28</v>
      </c>
      <c r="H621" s="10">
        <v>19</v>
      </c>
      <c r="I621" s="10">
        <v>50</v>
      </c>
      <c r="J621" s="10">
        <v>31</v>
      </c>
      <c r="K621" s="9"/>
      <c r="L621" s="9"/>
      <c r="M621" s="9" t="str">
        <f>IF(טבלה14[[#This Row],[מספר סטודנטים בתואר 1]]&gt;500,"yes","no")</f>
        <v>no</v>
      </c>
      <c r="N621" s="12">
        <f>טבלה14[[#This Row],[מספר סטודנטים בתואר 1]]/SUBTOTAL(109,טבלה14[מספר סטודנטים בתואר 1])</f>
        <v>0</v>
      </c>
      <c r="O621" s="11" t="str">
        <f>IFERROR(((טבלה14[[#This Row],[מספר סטודנטים בתואר 1]]-טבלה14[[#This Row],[נשים תואר 1]])/טבלה14[[#This Row],[מספר סטודנטים בתואר 1]]),"")</f>
        <v/>
      </c>
      <c r="P621" s="11" t="str">
        <f>IFERROR(טבלה14[[#This Row],[נשים תואר 1]]/טבלה14[[#This Row],[מספר סטודנטים בתואר 1]],"")</f>
        <v/>
      </c>
      <c r="Q62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62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621" s="13">
        <f>SUMIFS(T:T,D:D,"2007/08",B:B,B621)-טבלה14[[#This Row],[דירוג]]</f>
        <v>-13</v>
      </c>
      <c r="T621" s="9">
        <v>152</v>
      </c>
    </row>
    <row r="622" spans="2:20" s="6" customFormat="1" ht="13.8" hidden="1" x14ac:dyDescent="0.3">
      <c r="B622" s="7" t="s">
        <v>180</v>
      </c>
      <c r="C622" s="8" t="s">
        <v>69</v>
      </c>
      <c r="D622" s="10" t="s">
        <v>26</v>
      </c>
      <c r="E622" s="10"/>
      <c r="F622" s="10"/>
      <c r="G622" s="10">
        <v>11</v>
      </c>
      <c r="H622" s="10">
        <v>5</v>
      </c>
      <c r="I622" s="10">
        <v>4</v>
      </c>
      <c r="J622" s="10">
        <v>3</v>
      </c>
      <c r="K622" s="9"/>
      <c r="L622" s="9"/>
      <c r="M622" s="9" t="str">
        <f>IF(טבלה14[[#This Row],[מספר סטודנטים בתואר 1]]&gt;500,"yes","no")</f>
        <v>no</v>
      </c>
      <c r="N622" s="12">
        <f>טבלה14[[#This Row],[מספר סטודנטים בתואר 1]]/SUBTOTAL(109,טבלה14[מספר סטודנטים בתואר 1])</f>
        <v>0</v>
      </c>
      <c r="O622" s="11" t="str">
        <f>IFERROR(((טבלה14[[#This Row],[מספר סטודנטים בתואר 1]]-טבלה14[[#This Row],[נשים תואר 1]])/טבלה14[[#This Row],[מספר סטודנטים בתואר 1]]),"")</f>
        <v/>
      </c>
      <c r="P622" s="11" t="str">
        <f>IFERROR(טבלה14[[#This Row],[נשים תואר 1]]/טבלה14[[#This Row],[מספר סטודנטים בתואר 1]],"")</f>
        <v/>
      </c>
      <c r="Q62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62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622" s="13">
        <f>SUMIFS(T:T,D:D,"2007/08",B:B,B622)-טבלה14[[#This Row],[דירוג]]</f>
        <v>-197</v>
      </c>
      <c r="T622" s="9">
        <v>197</v>
      </c>
    </row>
    <row r="623" spans="2:20" s="6" customFormat="1" ht="13.8" hidden="1" x14ac:dyDescent="0.3">
      <c r="B623" s="7" t="s">
        <v>181</v>
      </c>
      <c r="C623" s="8" t="s">
        <v>34</v>
      </c>
      <c r="D623" s="9" t="s">
        <v>26</v>
      </c>
      <c r="E623" s="10"/>
      <c r="F623" s="10"/>
      <c r="G623" s="10">
        <v>38</v>
      </c>
      <c r="H623" s="10">
        <v>9</v>
      </c>
      <c r="I623" s="10"/>
      <c r="J623" s="10"/>
      <c r="K623" s="9"/>
      <c r="L623" s="9"/>
      <c r="M623" s="9" t="str">
        <f>IF(טבלה14[[#This Row],[מספר סטודנטים בתואר 1]]&gt;500,"yes","no")</f>
        <v>no</v>
      </c>
      <c r="N623" s="12">
        <f>טבלה14[[#This Row],[מספר סטודנטים בתואר 1]]/SUBTOTAL(109,טבלה14[מספר סטודנטים בתואר 1])</f>
        <v>0</v>
      </c>
      <c r="O623" s="11" t="str">
        <f>IFERROR(((טבלה14[[#This Row],[מספר סטודנטים בתואר 1]]-טבלה14[[#This Row],[נשים תואר 1]])/טבלה14[[#This Row],[מספר סטודנטים בתואר 1]]),"")</f>
        <v/>
      </c>
      <c r="P623" s="11" t="str">
        <f>IFERROR(טבלה14[[#This Row],[נשים תואר 1]]/טבלה14[[#This Row],[מספר סטודנטים בתואר 1]],"")</f>
        <v/>
      </c>
      <c r="Q62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62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623" s="13">
        <f>SUMIFS(T:T,D:D,"2007/08",B:B,B623)-טבלה14[[#This Row],[דירוג]]</f>
        <v>-171</v>
      </c>
      <c r="T623" s="9">
        <v>171</v>
      </c>
    </row>
    <row r="624" spans="2:20" s="6" customFormat="1" ht="13.8" hidden="1" x14ac:dyDescent="0.3">
      <c r="B624" s="7" t="s">
        <v>182</v>
      </c>
      <c r="C624" s="8" t="s">
        <v>69</v>
      </c>
      <c r="D624" s="10" t="s">
        <v>26</v>
      </c>
      <c r="E624" s="10"/>
      <c r="F624" s="10"/>
      <c r="G624" s="10">
        <v>60</v>
      </c>
      <c r="H624" s="10">
        <v>30</v>
      </c>
      <c r="I624" s="10">
        <v>33</v>
      </c>
      <c r="J624" s="10">
        <v>15</v>
      </c>
      <c r="K624" s="9"/>
      <c r="L624" s="9"/>
      <c r="M624" s="9" t="str">
        <f>IF(טבלה14[[#This Row],[מספר סטודנטים בתואר 1]]&gt;500,"yes","no")</f>
        <v>no</v>
      </c>
      <c r="N624" s="12">
        <f>טבלה14[[#This Row],[מספר סטודנטים בתואר 1]]/SUBTOTAL(109,טבלה14[מספר סטודנטים בתואר 1])</f>
        <v>0</v>
      </c>
      <c r="O624" s="11" t="str">
        <f>IFERROR(((טבלה14[[#This Row],[מספר סטודנטים בתואר 1]]-טבלה14[[#This Row],[נשים תואר 1]])/טבלה14[[#This Row],[מספר סטודנטים בתואר 1]]),"")</f>
        <v/>
      </c>
      <c r="P624" s="11" t="str">
        <f>IFERROR(טבלה14[[#This Row],[נשים תואר 1]]/טבלה14[[#This Row],[מספר סטודנטים בתואר 1]],"")</f>
        <v/>
      </c>
      <c r="Q62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62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624" s="13">
        <f>SUMIFS(T:T,D:D,"2007/08",B:B,B624)-טבלה14[[#This Row],[דירוג]]</f>
        <v>-35</v>
      </c>
      <c r="T624" s="9">
        <v>198</v>
      </c>
    </row>
    <row r="625" spans="2:20" s="6" customFormat="1" ht="13.8" hidden="1" x14ac:dyDescent="0.3">
      <c r="B625" s="7" t="s">
        <v>184</v>
      </c>
      <c r="C625" s="8" t="s">
        <v>45</v>
      </c>
      <c r="D625" s="9" t="s">
        <v>26</v>
      </c>
      <c r="E625" s="10"/>
      <c r="F625" s="10"/>
      <c r="G625" s="10">
        <v>15</v>
      </c>
      <c r="H625" s="10">
        <v>7</v>
      </c>
      <c r="I625" s="10">
        <v>31</v>
      </c>
      <c r="J625" s="10">
        <v>15</v>
      </c>
      <c r="K625" s="9"/>
      <c r="L625" s="9"/>
      <c r="M625" s="9" t="str">
        <f>IF(טבלה14[[#This Row],[מספר סטודנטים בתואר 1]]&gt;500,"yes","no")</f>
        <v>no</v>
      </c>
      <c r="N625" s="12">
        <f>טבלה14[[#This Row],[מספר סטודנטים בתואר 1]]/SUBTOTAL(109,טבלה14[מספר סטודנטים בתואר 1])</f>
        <v>0</v>
      </c>
      <c r="O625" s="11" t="str">
        <f>IFERROR(((טבלה14[[#This Row],[מספר סטודנטים בתואר 1]]-טבלה14[[#This Row],[נשים תואר 1]])/טבלה14[[#This Row],[מספר סטודנטים בתואר 1]]),"")</f>
        <v/>
      </c>
      <c r="P625" s="11" t="str">
        <f>IFERROR(טבלה14[[#This Row],[נשים תואר 1]]/טבלה14[[#This Row],[מספר סטודנטים בתואר 1]],"")</f>
        <v/>
      </c>
      <c r="Q62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62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625" s="13">
        <f>SUMIFS(T:T,D:D,"2007/08",B:B,B625)-טבלה14[[#This Row],[דירוג]]</f>
        <v>-18</v>
      </c>
      <c r="T625" s="9">
        <v>160</v>
      </c>
    </row>
    <row r="626" spans="2:20" s="6" customFormat="1" ht="13.8" hidden="1" x14ac:dyDescent="0.3">
      <c r="B626" s="7" t="s">
        <v>185</v>
      </c>
      <c r="C626" s="8" t="s">
        <v>34</v>
      </c>
      <c r="D626" s="10" t="s">
        <v>26</v>
      </c>
      <c r="E626" s="10"/>
      <c r="F626" s="10"/>
      <c r="G626" s="10">
        <v>31</v>
      </c>
      <c r="H626" s="10">
        <v>15</v>
      </c>
      <c r="I626" s="10">
        <v>8</v>
      </c>
      <c r="J626" s="10">
        <v>5</v>
      </c>
      <c r="K626" s="9"/>
      <c r="L626" s="9"/>
      <c r="M626" s="9" t="str">
        <f>IF(טבלה14[[#This Row],[מספר סטודנטים בתואר 1]]&gt;500,"yes","no")</f>
        <v>no</v>
      </c>
      <c r="N626" s="12">
        <f>טבלה14[[#This Row],[מספר סטודנטים בתואר 1]]/SUBTOTAL(109,טבלה14[מספר סטודנטים בתואר 1])</f>
        <v>0</v>
      </c>
      <c r="O626" s="11" t="str">
        <f>IFERROR(((טבלה14[[#This Row],[מספר סטודנטים בתואר 1]]-טבלה14[[#This Row],[נשים תואר 1]])/טבלה14[[#This Row],[מספר סטודנטים בתואר 1]]),"")</f>
        <v/>
      </c>
      <c r="P626" s="11" t="str">
        <f>IFERROR(טבלה14[[#This Row],[נשים תואר 1]]/טבלה14[[#This Row],[מספר סטודנטים בתואר 1]],"")</f>
        <v/>
      </c>
      <c r="Q62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62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626" s="13">
        <f>SUMIFS(T:T,D:D,"2007/08",B:B,B626)-טבלה14[[#This Row],[דירוג]]</f>
        <v>-25</v>
      </c>
      <c r="T626" s="9">
        <v>172</v>
      </c>
    </row>
    <row r="627" spans="2:20" s="6" customFormat="1" ht="13.8" hidden="1" x14ac:dyDescent="0.3">
      <c r="B627" s="7" t="s">
        <v>186</v>
      </c>
      <c r="C627" s="8" t="s">
        <v>39</v>
      </c>
      <c r="D627" s="9" t="s">
        <v>26</v>
      </c>
      <c r="E627" s="10"/>
      <c r="F627" s="10"/>
      <c r="G627" s="10">
        <v>16</v>
      </c>
      <c r="H627" s="10">
        <v>10</v>
      </c>
      <c r="I627" s="10">
        <v>5</v>
      </c>
      <c r="J627" s="10">
        <v>4</v>
      </c>
      <c r="K627" s="9"/>
      <c r="L627" s="9"/>
      <c r="M627" s="9" t="str">
        <f>IF(טבלה14[[#This Row],[מספר סטודנטים בתואר 1]]&gt;500,"yes","no")</f>
        <v>no</v>
      </c>
      <c r="N627" s="12">
        <f>טבלה14[[#This Row],[מספר סטודנטים בתואר 1]]/SUBTOTAL(109,טבלה14[מספר סטודנטים בתואר 1])</f>
        <v>0</v>
      </c>
      <c r="O627" s="11" t="str">
        <f>IFERROR(((טבלה14[[#This Row],[מספר סטודנטים בתואר 1]]-טבלה14[[#This Row],[נשים תואר 1]])/טבלה14[[#This Row],[מספר סטודנטים בתואר 1]]),"")</f>
        <v/>
      </c>
      <c r="P627" s="11" t="str">
        <f>IFERROR(טבלה14[[#This Row],[נשים תואר 1]]/טבלה14[[#This Row],[מספר סטודנטים בתואר 1]],"")</f>
        <v/>
      </c>
      <c r="Q62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62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627" s="13">
        <f>SUMIFS(T:T,D:D,"2007/08",B:B,B627)-טבלה14[[#This Row],[דירוג]]</f>
        <v>-204</v>
      </c>
      <c r="T627" s="9">
        <v>204</v>
      </c>
    </row>
    <row r="628" spans="2:20" s="6" customFormat="1" ht="13.8" hidden="1" x14ac:dyDescent="0.3">
      <c r="B628" s="7" t="s">
        <v>187</v>
      </c>
      <c r="C628" s="8" t="s">
        <v>48</v>
      </c>
      <c r="D628" s="10" t="s">
        <v>26</v>
      </c>
      <c r="E628" s="10"/>
      <c r="F628" s="10"/>
      <c r="G628" s="10">
        <v>17</v>
      </c>
      <c r="H628" s="10">
        <v>11</v>
      </c>
      <c r="I628" s="10">
        <v>23</v>
      </c>
      <c r="J628" s="10">
        <v>10</v>
      </c>
      <c r="K628" s="9"/>
      <c r="L628" s="9"/>
      <c r="M628" s="9" t="str">
        <f>IF(טבלה14[[#This Row],[מספר סטודנטים בתואר 1]]&gt;500,"yes","no")</f>
        <v>no</v>
      </c>
      <c r="N628" s="12">
        <f>טבלה14[[#This Row],[מספר סטודנטים בתואר 1]]/SUBTOTAL(109,טבלה14[מספר סטודנטים בתואר 1])</f>
        <v>0</v>
      </c>
      <c r="O628" s="11" t="str">
        <f>IFERROR(((טבלה14[[#This Row],[מספר סטודנטים בתואר 1]]-טבלה14[[#This Row],[נשים תואר 1]])/טבלה14[[#This Row],[מספר סטודנטים בתואר 1]]),"")</f>
        <v/>
      </c>
      <c r="P628" s="11" t="str">
        <f>IFERROR(טבלה14[[#This Row],[נשים תואר 1]]/טבלה14[[#This Row],[מספר סטודנטים בתואר 1]],"")</f>
        <v/>
      </c>
      <c r="Q62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62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628" s="13">
        <f>SUMIFS(T:T,D:D,"2007/08",B:B,B628)-טבלה14[[#This Row],[דירוג]]</f>
        <v>-13</v>
      </c>
      <c r="T628" s="9">
        <v>153</v>
      </c>
    </row>
    <row r="629" spans="2:20" s="6" customFormat="1" ht="13.8" hidden="1" x14ac:dyDescent="0.3">
      <c r="B629" s="7" t="s">
        <v>188</v>
      </c>
      <c r="C629" s="8" t="s">
        <v>45</v>
      </c>
      <c r="D629" s="9" t="s">
        <v>26</v>
      </c>
      <c r="E629" s="10"/>
      <c r="F629" s="10"/>
      <c r="G629" s="10">
        <v>13</v>
      </c>
      <c r="H629" s="10"/>
      <c r="I629" s="10">
        <v>36</v>
      </c>
      <c r="J629" s="10">
        <v>7</v>
      </c>
      <c r="K629" s="9"/>
      <c r="L629" s="9"/>
      <c r="M629" s="9" t="str">
        <f>IF(טבלה14[[#This Row],[מספר סטודנטים בתואר 1]]&gt;500,"yes","no")</f>
        <v>no</v>
      </c>
      <c r="N629" s="12">
        <f>טבלה14[[#This Row],[מספר סטודנטים בתואר 1]]/SUBTOTAL(109,טבלה14[מספר סטודנטים בתואר 1])</f>
        <v>0</v>
      </c>
      <c r="O629" s="11" t="str">
        <f>IFERROR(((טבלה14[[#This Row],[מספר סטודנטים בתואר 1]]-טבלה14[[#This Row],[נשים תואר 1]])/טבלה14[[#This Row],[מספר סטודנטים בתואר 1]]),"")</f>
        <v/>
      </c>
      <c r="P629" s="11" t="str">
        <f>IFERROR(טבלה14[[#This Row],[נשים תואר 1]]/טבלה14[[#This Row],[מספר סטודנטים בתואר 1]],"")</f>
        <v/>
      </c>
      <c r="Q62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62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629" s="13">
        <f>SUMIFS(T:T,D:D,"2007/08",B:B,B629)-טבלה14[[#This Row],[דירוג]]</f>
        <v>-18</v>
      </c>
      <c r="T629" s="9">
        <v>161</v>
      </c>
    </row>
    <row r="630" spans="2:20" s="6" customFormat="1" ht="13.8" hidden="1" x14ac:dyDescent="0.3">
      <c r="B630" s="7" t="s">
        <v>189</v>
      </c>
      <c r="C630" s="8" t="s">
        <v>25</v>
      </c>
      <c r="D630" s="10" t="s">
        <v>26</v>
      </c>
      <c r="E630" s="10"/>
      <c r="F630" s="10"/>
      <c r="G630" s="10">
        <v>110</v>
      </c>
      <c r="H630" s="10">
        <v>54</v>
      </c>
      <c r="I630" s="10">
        <v>33</v>
      </c>
      <c r="J630" s="10">
        <v>15</v>
      </c>
      <c r="K630" s="9"/>
      <c r="L630" s="9"/>
      <c r="M630" s="9" t="str">
        <f>IF(טבלה14[[#This Row],[מספר סטודנטים בתואר 1]]&gt;500,"yes","no")</f>
        <v>no</v>
      </c>
      <c r="N630" s="12">
        <f>טבלה14[[#This Row],[מספר סטודנטים בתואר 1]]/SUBTOTAL(109,טבלה14[מספר סטודנטים בתואר 1])</f>
        <v>0</v>
      </c>
      <c r="O630" s="11" t="str">
        <f>IFERROR(((טבלה14[[#This Row],[מספר סטודנטים בתואר 1]]-טבלה14[[#This Row],[נשים תואר 1]])/טבלה14[[#This Row],[מספר סטודנטים בתואר 1]]),"")</f>
        <v/>
      </c>
      <c r="P630" s="11" t="str">
        <f>IFERROR(טבלה14[[#This Row],[נשים תואר 1]]/טבלה14[[#This Row],[מספר סטודנטים בתואר 1]],"")</f>
        <v/>
      </c>
      <c r="Q63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63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630" s="13">
        <f>SUMIFS(T:T,D:D,"2007/08",B:B,B630)-טבלה14[[#This Row],[דירוג]]</f>
        <v>-187</v>
      </c>
      <c r="T630" s="9">
        <v>187</v>
      </c>
    </row>
    <row r="631" spans="2:20" s="6" customFormat="1" ht="13.8" hidden="1" x14ac:dyDescent="0.3">
      <c r="B631" s="7" t="s">
        <v>190</v>
      </c>
      <c r="C631" s="8" t="s">
        <v>16</v>
      </c>
      <c r="D631" s="9" t="s">
        <v>26</v>
      </c>
      <c r="E631" s="10"/>
      <c r="F631" s="10"/>
      <c r="G631" s="10">
        <v>52</v>
      </c>
      <c r="H631" s="10">
        <v>39</v>
      </c>
      <c r="I631" s="10"/>
      <c r="J631" s="10" t="s">
        <v>21</v>
      </c>
      <c r="K631" s="9"/>
      <c r="L631" s="9"/>
      <c r="M631" s="9" t="str">
        <f>IF(טבלה14[[#This Row],[מספר סטודנטים בתואר 1]]&gt;500,"yes","no")</f>
        <v>no</v>
      </c>
      <c r="N631" s="12">
        <f>טבלה14[[#This Row],[מספר סטודנטים בתואר 1]]/SUBTOTAL(109,טבלה14[מספר סטודנטים בתואר 1])</f>
        <v>0</v>
      </c>
      <c r="O631" s="11" t="str">
        <f>IFERROR(((טבלה14[[#This Row],[מספר סטודנטים בתואר 1]]-טבלה14[[#This Row],[נשים תואר 1]])/טבלה14[[#This Row],[מספר סטודנטים בתואר 1]]),"")</f>
        <v/>
      </c>
      <c r="P631" s="11" t="str">
        <f>IFERROR(טבלה14[[#This Row],[נשים תואר 1]]/טבלה14[[#This Row],[מספר סטודנטים בתואר 1]],"")</f>
        <v/>
      </c>
      <c r="Q63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63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631" s="13">
        <f>SUMIFS(T:T,D:D,"2007/08",B:B,B631)-טבלה14[[#This Row],[דירוג]]</f>
        <v>-183</v>
      </c>
      <c r="T631" s="9">
        <v>183</v>
      </c>
    </row>
    <row r="632" spans="2:20" s="6" customFormat="1" ht="13.8" hidden="1" x14ac:dyDescent="0.3">
      <c r="B632" s="7" t="s">
        <v>191</v>
      </c>
      <c r="C632" s="8" t="s">
        <v>52</v>
      </c>
      <c r="D632" s="10" t="s">
        <v>26</v>
      </c>
      <c r="E632" s="10"/>
      <c r="F632" s="10"/>
      <c r="G632" s="10">
        <v>89</v>
      </c>
      <c r="H632" s="10">
        <v>65</v>
      </c>
      <c r="I632" s="10"/>
      <c r="J632" s="10" t="s">
        <v>21</v>
      </c>
      <c r="K632" s="9"/>
      <c r="L632" s="9"/>
      <c r="M632" s="9" t="str">
        <f>IF(טבלה14[[#This Row],[מספר סטודנטים בתואר 1]]&gt;500,"yes","no")</f>
        <v>no</v>
      </c>
      <c r="N632" s="12">
        <f>טבלה14[[#This Row],[מספר סטודנטים בתואר 1]]/SUBTOTAL(109,טבלה14[מספר סטודנטים בתואר 1])</f>
        <v>0</v>
      </c>
      <c r="O632" s="11" t="str">
        <f>IFERROR(((טבלה14[[#This Row],[מספר סטודנטים בתואר 1]]-טבלה14[[#This Row],[נשים תואר 1]])/טבלה14[[#This Row],[מספר סטודנטים בתואר 1]]),"")</f>
        <v/>
      </c>
      <c r="P632" s="11" t="str">
        <f>IFERROR(טבלה14[[#This Row],[נשים תואר 1]]/טבלה14[[#This Row],[מספר סטודנטים בתואר 1]],"")</f>
        <v/>
      </c>
      <c r="Q63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63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632" s="13">
        <f>SUMIFS(T:T,D:D,"2007/08",B:B,B632)-טבלה14[[#This Row],[דירוג]]</f>
        <v>-26</v>
      </c>
      <c r="T632" s="9">
        <v>176</v>
      </c>
    </row>
    <row r="633" spans="2:20" s="6" customFormat="1" ht="13.8" hidden="1" x14ac:dyDescent="0.3">
      <c r="B633" s="7" t="s">
        <v>192</v>
      </c>
      <c r="C633" s="8" t="s">
        <v>48</v>
      </c>
      <c r="D633" s="9" t="s">
        <v>26</v>
      </c>
      <c r="E633" s="10"/>
      <c r="F633" s="10"/>
      <c r="G633" s="10">
        <v>256</v>
      </c>
      <c r="H633" s="10">
        <v>179</v>
      </c>
      <c r="I633" s="10"/>
      <c r="J633" s="10"/>
      <c r="K633" s="9"/>
      <c r="L633" s="9"/>
      <c r="M633" s="9" t="str">
        <f>IF(טבלה14[[#This Row],[מספר סטודנטים בתואר 1]]&gt;500,"yes","no")</f>
        <v>no</v>
      </c>
      <c r="N633" s="12">
        <f>טבלה14[[#This Row],[מספר סטודנטים בתואר 1]]/SUBTOTAL(109,טבלה14[מספר סטודנטים בתואר 1])</f>
        <v>0</v>
      </c>
      <c r="O633" s="11" t="str">
        <f>IFERROR(((טבלה14[[#This Row],[מספר סטודנטים בתואר 1]]-טבלה14[[#This Row],[נשים תואר 1]])/טבלה14[[#This Row],[מספר סטודנטים בתואר 1]]),"")</f>
        <v/>
      </c>
      <c r="P633" s="11" t="str">
        <f>IFERROR(טבלה14[[#This Row],[נשים תואר 1]]/טבלה14[[#This Row],[מספר סטודנטים בתואר 1]],"")</f>
        <v/>
      </c>
      <c r="Q63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63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633" s="13">
        <f>SUMIFS(T:T,D:D,"2007/08",B:B,B633)-טבלה14[[#This Row],[דירוג]]</f>
        <v>-13</v>
      </c>
      <c r="T633" s="9">
        <v>154</v>
      </c>
    </row>
    <row r="634" spans="2:20" s="6" customFormat="1" ht="13.8" hidden="1" x14ac:dyDescent="0.3">
      <c r="B634" s="7" t="s">
        <v>193</v>
      </c>
      <c r="C634" s="8" t="s">
        <v>69</v>
      </c>
      <c r="D634" s="10" t="s">
        <v>26</v>
      </c>
      <c r="E634" s="10"/>
      <c r="F634" s="10"/>
      <c r="G634" s="10">
        <v>140</v>
      </c>
      <c r="H634" s="10">
        <v>47</v>
      </c>
      <c r="I634" s="10"/>
      <c r="J634" s="10" t="s">
        <v>21</v>
      </c>
      <c r="K634" s="9"/>
      <c r="L634" s="9"/>
      <c r="M634" s="9" t="str">
        <f>IF(טבלה14[[#This Row],[מספר סטודנטים בתואר 1]]&gt;500,"yes","no")</f>
        <v>no</v>
      </c>
      <c r="N634" s="12">
        <f>טבלה14[[#This Row],[מספר סטודנטים בתואר 1]]/SUBTOTAL(109,טבלה14[מספר סטודנטים בתואר 1])</f>
        <v>0</v>
      </c>
      <c r="O634" s="11" t="str">
        <f>IFERROR(((טבלה14[[#This Row],[מספר סטודנטים בתואר 1]]-טבלה14[[#This Row],[נשים תואר 1]])/טבלה14[[#This Row],[מספר סטודנטים בתואר 1]]),"")</f>
        <v/>
      </c>
      <c r="P634" s="11" t="str">
        <f>IFERROR(טבלה14[[#This Row],[נשים תואר 1]]/טבלה14[[#This Row],[מספר סטודנטים בתואר 1]],"")</f>
        <v/>
      </c>
      <c r="Q63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63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634" s="13">
        <f>SUMIFS(T:T,D:D,"2007/08",B:B,B634)-טבלה14[[#This Row],[דירוג]]</f>
        <v>-199</v>
      </c>
      <c r="T634" s="9">
        <v>199</v>
      </c>
    </row>
    <row r="635" spans="2:20" s="6" customFormat="1" ht="13.8" hidden="1" x14ac:dyDescent="0.3">
      <c r="B635" s="7" t="s">
        <v>194</v>
      </c>
      <c r="C635" s="8" t="s">
        <v>39</v>
      </c>
      <c r="D635" s="9" t="s">
        <v>26</v>
      </c>
      <c r="E635" s="10"/>
      <c r="F635" s="10"/>
      <c r="G635" s="10">
        <v>29</v>
      </c>
      <c r="H635" s="10">
        <v>20</v>
      </c>
      <c r="I635" s="10"/>
      <c r="J635" s="10" t="s">
        <v>21</v>
      </c>
      <c r="K635" s="9"/>
      <c r="L635" s="9"/>
      <c r="M635" s="9" t="str">
        <f>IF(טבלה14[[#This Row],[מספר סטודנטים בתואר 1]]&gt;500,"yes","no")</f>
        <v>no</v>
      </c>
      <c r="N635" s="12">
        <f>טבלה14[[#This Row],[מספר סטודנטים בתואר 1]]/SUBTOTAL(109,טבלה14[מספר סטודנטים בתואר 1])</f>
        <v>0</v>
      </c>
      <c r="O635" s="11" t="str">
        <f>IFERROR(((טבלה14[[#This Row],[מספר סטודנטים בתואר 1]]-טבלה14[[#This Row],[נשים תואר 1]])/טבלה14[[#This Row],[מספר סטודנטים בתואר 1]]),"")</f>
        <v/>
      </c>
      <c r="P635" s="11" t="str">
        <f>IFERROR(טבלה14[[#This Row],[נשים תואר 1]]/טבלה14[[#This Row],[מספר סטודנטים בתואר 1]],"")</f>
        <v/>
      </c>
      <c r="Q63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63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635" s="13">
        <f>SUMIFS(T:T,D:D,"2007/08",B:B,B635)-טבלה14[[#This Row],[דירוג]]</f>
        <v>-205</v>
      </c>
      <c r="T635" s="9">
        <v>205</v>
      </c>
    </row>
    <row r="636" spans="2:20" s="6" customFormat="1" ht="13.8" hidden="1" x14ac:dyDescent="0.3">
      <c r="B636" s="7" t="s">
        <v>195</v>
      </c>
      <c r="C636" s="8" t="s">
        <v>25</v>
      </c>
      <c r="D636" s="10" t="s">
        <v>26</v>
      </c>
      <c r="E636" s="10"/>
      <c r="F636" s="10"/>
      <c r="G636" s="10">
        <v>49</v>
      </c>
      <c r="H636" s="10">
        <v>17</v>
      </c>
      <c r="I636" s="10">
        <v>30</v>
      </c>
      <c r="J636" s="10">
        <v>12</v>
      </c>
      <c r="K636" s="9"/>
      <c r="L636" s="9"/>
      <c r="M636" s="9" t="str">
        <f>IF(טבלה14[[#This Row],[מספר סטודנטים בתואר 1]]&gt;500,"yes","no")</f>
        <v>no</v>
      </c>
      <c r="N636" s="12">
        <f>טבלה14[[#This Row],[מספר סטודנטים בתואר 1]]/SUBTOTAL(109,טבלה14[מספר סטודנטים בתואר 1])</f>
        <v>0</v>
      </c>
      <c r="O636" s="11" t="str">
        <f>IFERROR(((טבלה14[[#This Row],[מספר סטודנטים בתואר 1]]-טבלה14[[#This Row],[נשים תואר 1]])/טבלה14[[#This Row],[מספר סטודנטים בתואר 1]]),"")</f>
        <v/>
      </c>
      <c r="P636" s="11" t="str">
        <f>IFERROR(טבלה14[[#This Row],[נשים תואר 1]]/טבלה14[[#This Row],[מספר סטודנטים בתואר 1]],"")</f>
        <v/>
      </c>
      <c r="Q63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63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636" s="13">
        <f>SUMIFS(T:T,D:D,"2007/08",B:B,B636)-טבלה14[[#This Row],[דירוג]]</f>
        <v>-188</v>
      </c>
      <c r="T636" s="9">
        <v>188</v>
      </c>
    </row>
    <row r="637" spans="2:20" s="6" customFormat="1" ht="13.8" hidden="1" x14ac:dyDescent="0.3">
      <c r="B637" s="7" t="s">
        <v>196</v>
      </c>
      <c r="C637" s="8" t="s">
        <v>39</v>
      </c>
      <c r="D637" s="9" t="s">
        <v>26</v>
      </c>
      <c r="E637" s="10"/>
      <c r="F637" s="10"/>
      <c r="G637" s="10">
        <v>47</v>
      </c>
      <c r="H637" s="10">
        <v>40</v>
      </c>
      <c r="I637" s="10">
        <v>15</v>
      </c>
      <c r="J637" s="10">
        <v>13</v>
      </c>
      <c r="K637" s="9"/>
      <c r="L637" s="9"/>
      <c r="M637" s="9" t="str">
        <f>IF(טבלה14[[#This Row],[מספר סטודנטים בתואר 1]]&gt;500,"yes","no")</f>
        <v>no</v>
      </c>
      <c r="N637" s="12">
        <f>טבלה14[[#This Row],[מספר סטודנטים בתואר 1]]/SUBTOTAL(109,טבלה14[מספר סטודנטים בתואר 1])</f>
        <v>0</v>
      </c>
      <c r="O637" s="11" t="str">
        <f>IFERROR(((טבלה14[[#This Row],[מספר סטודנטים בתואר 1]]-טבלה14[[#This Row],[נשים תואר 1]])/טבלה14[[#This Row],[מספר סטודנטים בתואר 1]]),"")</f>
        <v/>
      </c>
      <c r="P637" s="11" t="str">
        <f>IFERROR(טבלה14[[#This Row],[נשים תואר 1]]/טבלה14[[#This Row],[מספר סטודנטים בתואר 1]],"")</f>
        <v/>
      </c>
      <c r="Q63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63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637" s="13">
        <f>SUMIFS(T:T,D:D,"2007/08",B:B,B637)-טבלה14[[#This Row],[דירוג]]</f>
        <v>-206</v>
      </c>
      <c r="T637" s="9">
        <v>206</v>
      </c>
    </row>
    <row r="638" spans="2:20" s="6" customFormat="1" ht="13.8" hidden="1" x14ac:dyDescent="0.3">
      <c r="B638" s="7" t="s">
        <v>208</v>
      </c>
      <c r="C638" s="8" t="s">
        <v>34</v>
      </c>
      <c r="D638" s="9" t="s">
        <v>29</v>
      </c>
      <c r="E638" s="10">
        <v>127</v>
      </c>
      <c r="F638" s="10">
        <v>26</v>
      </c>
      <c r="G638" s="10">
        <v>24</v>
      </c>
      <c r="H638" s="10">
        <v>7</v>
      </c>
      <c r="I638" s="10">
        <v>13</v>
      </c>
      <c r="J638" s="10">
        <v>5</v>
      </c>
      <c r="K638" s="9"/>
      <c r="L638" s="9" t="s">
        <v>18</v>
      </c>
      <c r="M638" s="9" t="str">
        <f>IF(טבלה14[[#This Row],[מספר סטודנטים בתואר 1]]&gt;500,"yes","no")</f>
        <v>no</v>
      </c>
      <c r="N638" s="12">
        <f>טבלה14[[#This Row],[מספר סטודנטים בתואר 1]]/SUBTOTAL(109,טבלה14[מספר סטודנטים בתואר 1])</f>
        <v>1.847353339054795E-3</v>
      </c>
      <c r="O638" s="11">
        <f>IFERROR(((טבלה14[[#This Row],[מספר סטודנטים בתואר 1]]-טבלה14[[#This Row],[נשים תואר 1]])/טבלה14[[#This Row],[מספר סטודנטים בתואר 1]]),"")</f>
        <v>0.79527559055118113</v>
      </c>
      <c r="P638" s="11">
        <f>IFERROR(טבלה14[[#This Row],[נשים תואר 1]]/טבלה14[[#This Row],[מספר סטודנטים בתואר 1]],"")</f>
        <v>0.20472440944881889</v>
      </c>
      <c r="Q63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38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638" s="13">
        <f>SUMIFS(T:T,D:D,"2007/08",B:B,B638)-טבלה14[[#This Row],[דירוג]]</f>
        <v>-5</v>
      </c>
      <c r="T638" s="9">
        <v>97</v>
      </c>
    </row>
    <row r="639" spans="2:20" s="6" customFormat="1" ht="13.8" hidden="1" x14ac:dyDescent="0.3">
      <c r="B639" s="7" t="s">
        <v>74</v>
      </c>
      <c r="C639" s="8" t="s">
        <v>45</v>
      </c>
      <c r="D639" s="10" t="s">
        <v>37</v>
      </c>
      <c r="E639" s="10">
        <v>1451</v>
      </c>
      <c r="F639" s="10">
        <v>333</v>
      </c>
      <c r="G639" s="10">
        <v>344</v>
      </c>
      <c r="H639" s="10">
        <v>61</v>
      </c>
      <c r="I639" s="10">
        <v>409</v>
      </c>
      <c r="J639" s="10">
        <v>72</v>
      </c>
      <c r="K639" s="9"/>
      <c r="L639" s="9" t="s">
        <v>18</v>
      </c>
      <c r="M639" s="9" t="str">
        <f>IF(טבלה14[[#This Row],[מספר סטודנטים בתואר 1]]&gt;500,"yes","no")</f>
        <v>yes</v>
      </c>
      <c r="N639" s="12">
        <f>טבלה14[[#This Row],[מספר סטודנטים בתואר 1]]/SUBTOTAL(109,טבלה14[מספר סטודנטים בתואר 1])</f>
        <v>2.1106375550933133E-2</v>
      </c>
      <c r="O639" s="11">
        <f>IFERROR(((טבלה14[[#This Row],[מספר סטודנטים בתואר 1]]-טבלה14[[#This Row],[נשים תואר 1]])/טבלה14[[#This Row],[מספר סטודנטים בתואר 1]]),"")</f>
        <v>0.77050310130944177</v>
      </c>
      <c r="P639" s="11">
        <f>IFERROR(טבלה14[[#This Row],[נשים תואר 1]]/טבלה14[[#This Row],[מספר סטודנטים בתואר 1]],"")</f>
        <v>0.22949689869055823</v>
      </c>
      <c r="Q63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39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639" s="13">
        <f>SUMIFS(T:T,D:D,"2007/08",B:B,B639)-טבלה14[[#This Row],[דירוג]]</f>
        <v>-1</v>
      </c>
      <c r="T639" s="9">
        <v>21</v>
      </c>
    </row>
    <row r="640" spans="2:20" s="6" customFormat="1" ht="13.8" hidden="1" x14ac:dyDescent="0.3">
      <c r="B640" s="7" t="s">
        <v>75</v>
      </c>
      <c r="C640" s="8" t="s">
        <v>69</v>
      </c>
      <c r="D640" s="10" t="s">
        <v>23</v>
      </c>
      <c r="E640" s="10">
        <v>1455</v>
      </c>
      <c r="F640" s="10">
        <v>602</v>
      </c>
      <c r="G640" s="10"/>
      <c r="H640" s="10"/>
      <c r="I640" s="10"/>
      <c r="J640" s="10" t="s">
        <v>21</v>
      </c>
      <c r="K640" s="9"/>
      <c r="L640" s="9" t="s">
        <v>18</v>
      </c>
      <c r="M640" s="9" t="str">
        <f>IF(טבלה14[[#This Row],[מספר סטודנטים בתואר 1]]&gt;500,"yes","no")</f>
        <v>yes</v>
      </c>
      <c r="N640" s="12">
        <f>טבלה14[[#This Row],[מספר סטודנטים בתואר 1]]/SUBTOTAL(109,טבלה14[מספר סטודנטים בתואר 1])</f>
        <v>2.1164559908068717E-2</v>
      </c>
      <c r="O640" s="11">
        <f>IFERROR(((טבלה14[[#This Row],[מספר סטודנטים בתואר 1]]-טבלה14[[#This Row],[נשים תואר 1]])/טבלה14[[#This Row],[מספר סטודנטים בתואר 1]]),"")</f>
        <v>0.58625429553264607</v>
      </c>
      <c r="P640" s="11">
        <f>IFERROR(טבלה14[[#This Row],[נשים תואר 1]]/טבלה14[[#This Row],[מספר סטודנטים בתואר 1]],"")</f>
        <v>0.41374570446735393</v>
      </c>
      <c r="Q64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4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40" s="13">
        <f>SUMIFS(T:T,D:D,"2007/08",B:B,B640)-טבלה14[[#This Row],[דירוג]]</f>
        <v>-1</v>
      </c>
      <c r="T640" s="9">
        <v>19</v>
      </c>
    </row>
    <row r="641" spans="2:20" s="6" customFormat="1" ht="13.8" hidden="1" x14ac:dyDescent="0.3">
      <c r="B641" s="7" t="s">
        <v>67</v>
      </c>
      <c r="C641" s="8" t="s">
        <v>28</v>
      </c>
      <c r="D641" s="9" t="s">
        <v>43</v>
      </c>
      <c r="E641" s="10">
        <v>1561</v>
      </c>
      <c r="F641" s="10">
        <v>589</v>
      </c>
      <c r="G641" s="10">
        <v>425</v>
      </c>
      <c r="H641" s="10">
        <v>112</v>
      </c>
      <c r="I641" s="10">
        <v>186</v>
      </c>
      <c r="J641" s="10">
        <v>33</v>
      </c>
      <c r="K641" s="9"/>
      <c r="L641" s="9" t="s">
        <v>18</v>
      </c>
      <c r="M641" s="9" t="str">
        <f>IF(טבלה14[[#This Row],[מספר סטודנטים בתואר 1]]&gt;500,"yes","no")</f>
        <v>yes</v>
      </c>
      <c r="N641" s="12">
        <f>טבלה14[[#This Row],[מספר סטודנטים בתואר 1]]/SUBTOTAL(109,טבלה14[מספר סטודנטים בתואר 1])</f>
        <v>2.2706445372161696E-2</v>
      </c>
      <c r="O641" s="11">
        <f>IFERROR(((טבלה14[[#This Row],[מספר סטודנטים בתואר 1]]-טבלה14[[#This Row],[נשים תואר 1]])/טבלה14[[#This Row],[מספר סטודנטים בתואר 1]]),"")</f>
        <v>0.62267777065983343</v>
      </c>
      <c r="P641" s="11">
        <f>IFERROR(טבלה14[[#This Row],[נשים תואר 1]]/טבלה14[[#This Row],[מספר סטודנטים בתואר 1]],"")</f>
        <v>0.37732222934016657</v>
      </c>
      <c r="Q64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4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41" s="13">
        <f>SUMIFS(T:T,D:D,"2007/08",B:B,B641)-טבלה14[[#This Row],[דירוג]]</f>
        <v>-1</v>
      </c>
      <c r="T641" s="9">
        <v>18</v>
      </c>
    </row>
    <row r="642" spans="2:20" s="6" customFormat="1" ht="13.8" hidden="1" x14ac:dyDescent="0.3">
      <c r="B642" s="7" t="s">
        <v>67</v>
      </c>
      <c r="C642" s="8" t="s">
        <v>28</v>
      </c>
      <c r="D642" s="9" t="s">
        <v>23</v>
      </c>
      <c r="E642" s="10">
        <v>1552</v>
      </c>
      <c r="F642" s="10">
        <v>507</v>
      </c>
      <c r="G642" s="10">
        <v>401</v>
      </c>
      <c r="H642" s="10">
        <v>114</v>
      </c>
      <c r="I642" s="10">
        <v>199</v>
      </c>
      <c r="J642" s="10">
        <v>40</v>
      </c>
      <c r="K642" s="9"/>
      <c r="L642" s="9" t="s">
        <v>18</v>
      </c>
      <c r="M642" s="9" t="str">
        <f>IF(טבלה14[[#This Row],[מספר סטודנטים בתואר 1]]&gt;500,"yes","no")</f>
        <v>yes</v>
      </c>
      <c r="N642" s="12">
        <f>טבלה14[[#This Row],[מספר סטודנטים בתואר 1]]/SUBTOTAL(109,טבלה14[מספר סטודנטים בתואר 1])</f>
        <v>2.257553056860663E-2</v>
      </c>
      <c r="O642" s="11">
        <f>IFERROR(((טבלה14[[#This Row],[מספר סטודנטים בתואר 1]]-טבלה14[[#This Row],[נשים תואר 1]])/טבלה14[[#This Row],[מספר סטודנטים בתואר 1]]),"")</f>
        <v>0.67332474226804129</v>
      </c>
      <c r="P642" s="11">
        <f>IFERROR(טבלה14[[#This Row],[נשים תואר 1]]/טבלה14[[#This Row],[מספר סטודנטים בתואר 1]],"")</f>
        <v>0.32667525773195877</v>
      </c>
      <c r="Q64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4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42" s="13">
        <f>SUMIFS(T:T,D:D,"2007/08",B:B,B642)-טבלה14[[#This Row],[דירוג]]</f>
        <v>-1</v>
      </c>
      <c r="T642" s="9">
        <v>18</v>
      </c>
    </row>
    <row r="643" spans="2:20" s="6" customFormat="1" ht="13.8" hidden="1" x14ac:dyDescent="0.3">
      <c r="B643" s="7" t="s">
        <v>67</v>
      </c>
      <c r="C643" s="8" t="s">
        <v>28</v>
      </c>
      <c r="D643" s="9" t="s">
        <v>17</v>
      </c>
      <c r="E643" s="10">
        <v>1541</v>
      </c>
      <c r="F643" s="10">
        <v>552</v>
      </c>
      <c r="G643" s="10">
        <v>372</v>
      </c>
      <c r="H643" s="10">
        <v>81</v>
      </c>
      <c r="I643" s="10">
        <v>173</v>
      </c>
      <c r="J643" s="10">
        <v>35</v>
      </c>
      <c r="K643" s="9"/>
      <c r="L643" s="9" t="s">
        <v>18</v>
      </c>
      <c r="M643" s="9" t="str">
        <f>IF(טבלה14[[#This Row],[מספר סטודנטים בתואר 1]]&gt;500,"yes","no")</f>
        <v>yes</v>
      </c>
      <c r="N643" s="12">
        <f>טבלה14[[#This Row],[מספר סטודנטים בתואר 1]]/SUBTOTAL(109,טבלה14[מספר סטודנטים בתואר 1])</f>
        <v>2.2415523586483774E-2</v>
      </c>
      <c r="O643" s="11">
        <f>IFERROR(((טבלה14[[#This Row],[מספר סטודנטים בתואר 1]]-טבלה14[[#This Row],[נשים תואר 1]])/טבלה14[[#This Row],[מספר סטודנטים בתואר 1]]),"")</f>
        <v>0.64179104477611937</v>
      </c>
      <c r="P643" s="11">
        <f>IFERROR(טבלה14[[#This Row],[נשים תואר 1]]/טבלה14[[#This Row],[מספר סטודנטים בתואר 1]],"")</f>
        <v>0.35820895522388058</v>
      </c>
      <c r="Q64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4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43" s="13">
        <f>SUMIFS(T:T,D:D,"2007/08",B:B,B643)-טבלה14[[#This Row],[דירוג]]</f>
        <v>-1</v>
      </c>
      <c r="T643" s="9">
        <v>18</v>
      </c>
    </row>
    <row r="644" spans="2:20" s="6" customFormat="1" ht="13.8" hidden="1" x14ac:dyDescent="0.3">
      <c r="B644" s="7" t="s">
        <v>67</v>
      </c>
      <c r="C644" s="8" t="s">
        <v>28</v>
      </c>
      <c r="D644" s="9" t="s">
        <v>50</v>
      </c>
      <c r="E644" s="10">
        <v>1463</v>
      </c>
      <c r="F644" s="10">
        <v>512</v>
      </c>
      <c r="G644" s="10">
        <v>270</v>
      </c>
      <c r="H644" s="10">
        <v>61</v>
      </c>
      <c r="I644" s="10">
        <v>185</v>
      </c>
      <c r="J644" s="10">
        <v>37</v>
      </c>
      <c r="K644" s="9"/>
      <c r="L644" s="9" t="s">
        <v>18</v>
      </c>
      <c r="M644" s="9" t="str">
        <f>IF(טבלה14[[#This Row],[מספר סטודנטים בתואר 1]]&gt;500,"yes","no")</f>
        <v>yes</v>
      </c>
      <c r="N644" s="12">
        <f>טבלה14[[#This Row],[מספר סטודנטים בתואר 1]]/SUBTOTAL(109,טבלה14[מספר סטודנטים בתואר 1])</f>
        <v>2.1280928622339886E-2</v>
      </c>
      <c r="O644" s="11">
        <f>IFERROR(((טבלה14[[#This Row],[מספר סטודנטים בתואר 1]]-טבלה14[[#This Row],[נשים תואר 1]])/טבלה14[[#This Row],[מספר סטודנטים בתואר 1]]),"")</f>
        <v>0.65003417634996585</v>
      </c>
      <c r="P644" s="11">
        <f>IFERROR(טבלה14[[#This Row],[נשים תואר 1]]/טבלה14[[#This Row],[מספר סטודנטים בתואר 1]],"")</f>
        <v>0.3499658236500342</v>
      </c>
      <c r="Q64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4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44" s="13">
        <f>SUMIFS(T:T,D:D,"2007/08",B:B,B644)-טבלה14[[#This Row],[דירוג]]</f>
        <v>-1</v>
      </c>
      <c r="T644" s="9">
        <v>18</v>
      </c>
    </row>
    <row r="645" spans="2:20" s="6" customFormat="1" ht="13.8" hidden="1" x14ac:dyDescent="0.3">
      <c r="B645" s="7" t="s">
        <v>67</v>
      </c>
      <c r="C645" s="8" t="s">
        <v>28</v>
      </c>
      <c r="D645" s="10" t="s">
        <v>22</v>
      </c>
      <c r="E645" s="10">
        <v>1462</v>
      </c>
      <c r="F645" s="10">
        <v>526</v>
      </c>
      <c r="G645" s="10">
        <v>401</v>
      </c>
      <c r="H645" s="10">
        <v>100</v>
      </c>
      <c r="I645" s="10">
        <v>195</v>
      </c>
      <c r="J645" s="10">
        <v>38</v>
      </c>
      <c r="K645" s="9"/>
      <c r="L645" s="9" t="s">
        <v>18</v>
      </c>
      <c r="M645" s="9" t="str">
        <f>IF(טבלה14[[#This Row],[מספר סטודנטים בתואר 1]]&gt;500,"yes","no")</f>
        <v>yes</v>
      </c>
      <c r="N645" s="12">
        <f>טבלה14[[#This Row],[מספר סטודנטים בתואר 1]]/SUBTOTAL(109,טבלה14[מספר סטודנטים בתואר 1])</f>
        <v>2.1266382533055989E-2</v>
      </c>
      <c r="O645" s="11">
        <f>IFERROR(((טבלה14[[#This Row],[מספר סטודנטים בתואר 1]]-טבלה14[[#This Row],[נשים תואר 1]])/טבלה14[[#This Row],[מספר סטודנטים בתואר 1]]),"")</f>
        <v>0.64021887824897405</v>
      </c>
      <c r="P645" s="11">
        <f>IFERROR(טבלה14[[#This Row],[נשים תואר 1]]/טבלה14[[#This Row],[מספר סטודנטים בתואר 1]],"")</f>
        <v>0.359781121751026</v>
      </c>
      <c r="Q64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4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45" s="13">
        <f>SUMIFS(T:T,D:D,"2007/08",B:B,B645)-טבלה14[[#This Row],[דירוג]]</f>
        <v>-1</v>
      </c>
      <c r="T645" s="9">
        <v>18</v>
      </c>
    </row>
    <row r="646" spans="2:20" s="6" customFormat="1" ht="13.8" hidden="1" x14ac:dyDescent="0.3">
      <c r="B646" s="7" t="s">
        <v>213</v>
      </c>
      <c r="C646" s="8" t="s">
        <v>56</v>
      </c>
      <c r="D646" s="10" t="s">
        <v>29</v>
      </c>
      <c r="E646" s="10">
        <v>122</v>
      </c>
      <c r="F646" s="10">
        <v>100</v>
      </c>
      <c r="G646" s="10">
        <v>72</v>
      </c>
      <c r="H646" s="10">
        <v>62</v>
      </c>
      <c r="I646" s="10">
        <v>5</v>
      </c>
      <c r="J646" s="10">
        <v>5</v>
      </c>
      <c r="K646" s="9"/>
      <c r="L646" s="9" t="s">
        <v>18</v>
      </c>
      <c r="M646" s="9" t="str">
        <f>IF(טבלה14[[#This Row],[מספר סטודנטים בתואר 1]]&gt;500,"yes","no")</f>
        <v>no</v>
      </c>
      <c r="N646" s="12">
        <f>טבלה14[[#This Row],[מספר סטודנטים בתואר 1]]/SUBTOTAL(109,טבלה14[מספר סטודנטים בתואר 1])</f>
        <v>1.7746228926353151E-3</v>
      </c>
      <c r="O646" s="11">
        <f>IFERROR(((טבלה14[[#This Row],[מספר סטודנטים בתואר 1]]-טבלה14[[#This Row],[נשים תואר 1]])/טבלה14[[#This Row],[מספר סטודנטים בתואר 1]]),"")</f>
        <v>0.18032786885245902</v>
      </c>
      <c r="P646" s="11">
        <f>IFERROR(טבלה14[[#This Row],[נשים תואר 1]]/טבלה14[[#This Row],[מספר סטודנטים בתואר 1]],"")</f>
        <v>0.81967213114754101</v>
      </c>
      <c r="Q64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64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46" s="13">
        <f>SUMIFS(T:T,D:D,"2007/08",B:B,B646)-טבלה14[[#This Row],[דירוג]]</f>
        <v>-19</v>
      </c>
      <c r="T646" s="9">
        <v>98</v>
      </c>
    </row>
    <row r="647" spans="2:20" s="6" customFormat="1" ht="13.8" hidden="1" x14ac:dyDescent="0.3">
      <c r="B647" s="7" t="s">
        <v>65</v>
      </c>
      <c r="C647" s="8" t="s">
        <v>16</v>
      </c>
      <c r="D647" s="10" t="s">
        <v>31</v>
      </c>
      <c r="E647" s="10">
        <v>2026</v>
      </c>
      <c r="F647" s="10">
        <v>1731</v>
      </c>
      <c r="G647" s="10">
        <v>2227</v>
      </c>
      <c r="H647" s="10">
        <v>1910</v>
      </c>
      <c r="I647" s="10">
        <v>270</v>
      </c>
      <c r="J647" s="10">
        <v>216</v>
      </c>
      <c r="K647" s="9"/>
      <c r="L647" s="9" t="s">
        <v>18</v>
      </c>
      <c r="M647" s="9" t="str">
        <f>IF(טבלה14[[#This Row],[מספר סטודנטים בתואר 1]]&gt;500,"yes","no")</f>
        <v>yes</v>
      </c>
      <c r="N647" s="12">
        <f>טבלה14[[#This Row],[מספר סטודנטים בתואר 1]]/SUBTOTAL(109,טבלה14[מספר סטודנטים בתואר 1])</f>
        <v>2.9470376889173346E-2</v>
      </c>
      <c r="O647" s="11">
        <f>IFERROR(((טבלה14[[#This Row],[מספר סטודנטים בתואר 1]]-טבלה14[[#This Row],[נשים תואר 1]])/טבלה14[[#This Row],[מספר סטודנטים בתואר 1]]),"")</f>
        <v>0.14560710760118459</v>
      </c>
      <c r="P647" s="11">
        <f>IFERROR(טבלה14[[#This Row],[נשים תואר 1]]/טבלה14[[#This Row],[מספר סטודנטים בתואר 1]],"")</f>
        <v>0.85439289239881544</v>
      </c>
      <c r="Q64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64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47" s="13">
        <f>SUMIFS(T:T,D:D,"2007/08",B:B,B647)-טבלה14[[#This Row],[דירוג]]</f>
        <v>-1</v>
      </c>
      <c r="T647" s="9">
        <v>13</v>
      </c>
    </row>
    <row r="648" spans="2:20" s="6" customFormat="1" ht="13.8" hidden="1" x14ac:dyDescent="0.3">
      <c r="B648" s="7" t="s">
        <v>65</v>
      </c>
      <c r="C648" s="8" t="s">
        <v>16</v>
      </c>
      <c r="D648" s="10" t="s">
        <v>26</v>
      </c>
      <c r="E648" s="10">
        <v>2085</v>
      </c>
      <c r="F648" s="10">
        <v>1768</v>
      </c>
      <c r="G648" s="10">
        <v>2162</v>
      </c>
      <c r="H648" s="10">
        <v>1841</v>
      </c>
      <c r="I648" s="10">
        <v>261</v>
      </c>
      <c r="J648" s="10">
        <v>205</v>
      </c>
      <c r="K648" s="9"/>
      <c r="L648" s="9" t="s">
        <v>18</v>
      </c>
      <c r="M648" s="9" t="str">
        <f>IF(טבלה14[[#This Row],[מספר סטודנטים בתואר 1]]&gt;500,"yes","no")</f>
        <v>yes</v>
      </c>
      <c r="N648" s="12">
        <f>טבלה14[[#This Row],[מספר סטודנטים בתואר 1]]/SUBTOTAL(109,טבלה14[מספר סטודנטים בתואר 1])</f>
        <v>3.032859615692321E-2</v>
      </c>
      <c r="O648" s="11">
        <f>IFERROR(((טבלה14[[#This Row],[מספר סטודנטים בתואר 1]]-טבלה14[[#This Row],[נשים תואר 1]])/טבלה14[[#This Row],[מספר סטודנטים בתואר 1]]),"")</f>
        <v>0.15203836930455636</v>
      </c>
      <c r="P648" s="11">
        <f>IFERROR(טבלה14[[#This Row],[נשים תואר 1]]/טבלה14[[#This Row],[מספר סטודנטים בתואר 1]],"")</f>
        <v>0.84796163069544361</v>
      </c>
      <c r="Q64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64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48" s="13">
        <f>SUMIFS(T:T,D:D,"2007/08",B:B,B648)-טבלה14[[#This Row],[דירוג]]</f>
        <v>-1</v>
      </c>
      <c r="T648" s="9">
        <v>13</v>
      </c>
    </row>
    <row r="649" spans="2:20" s="6" customFormat="1" ht="13.8" hidden="1" x14ac:dyDescent="0.3">
      <c r="B649" s="7" t="s">
        <v>65</v>
      </c>
      <c r="C649" s="8" t="s">
        <v>16</v>
      </c>
      <c r="D649" s="10" t="s">
        <v>37</v>
      </c>
      <c r="E649" s="10">
        <v>2145</v>
      </c>
      <c r="F649" s="10">
        <v>1816</v>
      </c>
      <c r="G649" s="10">
        <v>2043</v>
      </c>
      <c r="H649" s="10">
        <v>1736</v>
      </c>
      <c r="I649" s="10">
        <v>252</v>
      </c>
      <c r="J649" s="10">
        <v>200</v>
      </c>
      <c r="K649" s="9"/>
      <c r="L649" s="9" t="s">
        <v>18</v>
      </c>
      <c r="M649" s="9" t="str">
        <f>IF(טבלה14[[#This Row],[מספר סטודנטים בתואר 1]]&gt;500,"yes","no")</f>
        <v>yes</v>
      </c>
      <c r="N649" s="12">
        <f>טבלה14[[#This Row],[מספר סטודנטים בתואר 1]]/SUBTOTAL(109,טבלה14[מספר סטודנטים בתואר 1])</f>
        <v>3.1201361513956971E-2</v>
      </c>
      <c r="O649" s="11">
        <f>IFERROR(((טבלה14[[#This Row],[מספר סטודנטים בתואר 1]]-טבלה14[[#This Row],[נשים תואר 1]])/טבלה14[[#This Row],[מספר סטודנטים בתואר 1]]),"")</f>
        <v>0.15337995337995339</v>
      </c>
      <c r="P649" s="11">
        <f>IFERROR(טבלה14[[#This Row],[נשים תואר 1]]/טבלה14[[#This Row],[מספר סטודנטים בתואר 1]],"")</f>
        <v>0.84662004662004664</v>
      </c>
      <c r="Q64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64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49" s="13">
        <f>SUMIFS(T:T,D:D,"2007/08",B:B,B649)-טבלה14[[#This Row],[דירוג]]</f>
        <v>-1</v>
      </c>
      <c r="T649" s="9">
        <v>13</v>
      </c>
    </row>
    <row r="650" spans="2:20" s="6" customFormat="1" ht="13.8" hidden="1" x14ac:dyDescent="0.3">
      <c r="B650" s="7" t="s">
        <v>65</v>
      </c>
      <c r="C650" s="8" t="s">
        <v>16</v>
      </c>
      <c r="D650" s="10" t="s">
        <v>43</v>
      </c>
      <c r="E650" s="10">
        <v>2184</v>
      </c>
      <c r="F650" s="10">
        <v>1856</v>
      </c>
      <c r="G650" s="10">
        <v>2036</v>
      </c>
      <c r="H650" s="10">
        <v>1739</v>
      </c>
      <c r="I650" s="10">
        <v>291</v>
      </c>
      <c r="J650" s="10">
        <v>227</v>
      </c>
      <c r="K650" s="9"/>
      <c r="L650" s="9" t="s">
        <v>18</v>
      </c>
      <c r="M650" s="9" t="str">
        <f>IF(טבלה14[[#This Row],[מספר סטודנטים בתואר 1]]&gt;500,"yes","no")</f>
        <v>yes</v>
      </c>
      <c r="N650" s="12">
        <f>טבלה14[[#This Row],[מספר סטודנטים בתואר 1]]/SUBTOTAL(109,טבלה14[מספר סטודנטים בתואר 1])</f>
        <v>3.1768658996028917E-2</v>
      </c>
      <c r="O650" s="11">
        <f>IFERROR(((טבלה14[[#This Row],[מספר סטודנטים בתואר 1]]-טבלה14[[#This Row],[נשים תואר 1]])/טבלה14[[#This Row],[מספר סטודנטים בתואר 1]]),"")</f>
        <v>0.15018315018315018</v>
      </c>
      <c r="P650" s="11">
        <f>IFERROR(טבלה14[[#This Row],[נשים תואר 1]]/טבלה14[[#This Row],[מספר סטודנטים בתואר 1]],"")</f>
        <v>0.8498168498168498</v>
      </c>
      <c r="Q65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65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50" s="13">
        <f>SUMIFS(T:T,D:D,"2007/08",B:B,B650)-טבלה14[[#This Row],[דירוג]]</f>
        <v>-1</v>
      </c>
      <c r="T650" s="9">
        <v>13</v>
      </c>
    </row>
    <row r="651" spans="2:20" s="6" customFormat="1" ht="13.8" hidden="1" x14ac:dyDescent="0.3">
      <c r="B651" s="7" t="s">
        <v>65</v>
      </c>
      <c r="C651" s="8" t="s">
        <v>16</v>
      </c>
      <c r="D651" s="9" t="s">
        <v>17</v>
      </c>
      <c r="E651" s="10">
        <v>2128</v>
      </c>
      <c r="F651" s="10">
        <v>1792</v>
      </c>
      <c r="G651" s="10">
        <v>2019</v>
      </c>
      <c r="H651" s="10">
        <v>1722</v>
      </c>
      <c r="I651" s="10">
        <v>296</v>
      </c>
      <c r="J651" s="10">
        <v>226</v>
      </c>
      <c r="K651" s="9"/>
      <c r="L651" s="9" t="s">
        <v>18</v>
      </c>
      <c r="M651" s="9" t="str">
        <f>IF(טבלה14[[#This Row],[מספר סטודנטים בתואר 1]]&gt;500,"yes","no")</f>
        <v>yes</v>
      </c>
      <c r="N651" s="12">
        <f>טבלה14[[#This Row],[מספר סטודנטים בתואר 1]]/SUBTOTAL(109,טבלה14[מספר סטודנטים בתואר 1])</f>
        <v>3.095407799613074E-2</v>
      </c>
      <c r="O651" s="11">
        <f>IFERROR(((טבלה14[[#This Row],[מספר סטודנטים בתואר 1]]-טבלה14[[#This Row],[נשים תואר 1]])/טבלה14[[#This Row],[מספר סטודנטים בתואר 1]]),"")</f>
        <v>0.15789473684210525</v>
      </c>
      <c r="P651" s="11">
        <f>IFERROR(טבלה14[[#This Row],[נשים תואר 1]]/טבלה14[[#This Row],[מספר סטודנטים בתואר 1]],"")</f>
        <v>0.84210526315789469</v>
      </c>
      <c r="Q65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65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51" s="13">
        <f>SUMIFS(T:T,D:D,"2007/08",B:B,B651)-טבלה14[[#This Row],[דירוג]]</f>
        <v>-1</v>
      </c>
      <c r="T651" s="9">
        <v>13</v>
      </c>
    </row>
    <row r="652" spans="2:20" s="6" customFormat="1" ht="13.8" hidden="1" x14ac:dyDescent="0.3">
      <c r="B652" s="7" t="s">
        <v>65</v>
      </c>
      <c r="C652" s="8" t="s">
        <v>16</v>
      </c>
      <c r="D652" s="10" t="s">
        <v>22</v>
      </c>
      <c r="E652" s="10">
        <v>2077</v>
      </c>
      <c r="F652" s="10">
        <v>1760</v>
      </c>
      <c r="G652" s="10">
        <v>1953</v>
      </c>
      <c r="H652" s="10">
        <v>1657</v>
      </c>
      <c r="I652" s="10">
        <v>296</v>
      </c>
      <c r="J652" s="10">
        <v>228</v>
      </c>
      <c r="K652" s="9"/>
      <c r="L652" s="9" t="s">
        <v>18</v>
      </c>
      <c r="M652" s="9" t="str">
        <f>IF(טבלה14[[#This Row],[מספר סטודנטים בתואר 1]]&gt;500,"yes","no")</f>
        <v>yes</v>
      </c>
      <c r="N652" s="12">
        <f>טבלה14[[#This Row],[מספר סטודנטים בתואר 1]]/SUBTOTAL(109,טבלה14[מספר סטודנטים בתואר 1])</f>
        <v>3.0212227442652045E-2</v>
      </c>
      <c r="O652" s="11">
        <f>IFERROR(((טבלה14[[#This Row],[מספר סטודנטים בתואר 1]]-טבלה14[[#This Row],[נשים תואר 1]])/טבלה14[[#This Row],[מספר סטודנטים בתואר 1]]),"")</f>
        <v>0.15262397688974483</v>
      </c>
      <c r="P652" s="11">
        <f>IFERROR(טבלה14[[#This Row],[נשים תואר 1]]/טבלה14[[#This Row],[מספר סטודנטים בתואר 1]],"")</f>
        <v>0.84737602311025517</v>
      </c>
      <c r="Q65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65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52" s="13">
        <f>SUMIFS(T:T,D:D,"2007/08",B:B,B652)-טבלה14[[#This Row],[דירוג]]</f>
        <v>-1</v>
      </c>
      <c r="T652" s="9">
        <v>13</v>
      </c>
    </row>
    <row r="653" spans="2:20" s="6" customFormat="1" ht="13.8" hidden="1" x14ac:dyDescent="0.3">
      <c r="B653" s="7" t="s">
        <v>63</v>
      </c>
      <c r="C653" s="8" t="s">
        <v>16</v>
      </c>
      <c r="D653" s="10" t="s">
        <v>32</v>
      </c>
      <c r="E653" s="10">
        <v>2344</v>
      </c>
      <c r="F653" s="10">
        <v>1877</v>
      </c>
      <c r="G653" s="10">
        <v>600</v>
      </c>
      <c r="H653" s="10">
        <v>477</v>
      </c>
      <c r="I653" s="10">
        <v>167</v>
      </c>
      <c r="J653" s="10">
        <v>118</v>
      </c>
      <c r="K653" s="9"/>
      <c r="L653" s="9" t="s">
        <v>18</v>
      </c>
      <c r="M653" s="9" t="str">
        <f>IF(טבלה14[[#This Row],[מספר סטודנטים בתואר 1]]&gt;500,"yes","no")</f>
        <v>yes</v>
      </c>
      <c r="N653" s="12">
        <f>טבלה14[[#This Row],[מספר סטודנטים בתואר 1]]/SUBTOTAL(109,טבלה14[מספר סטודנטים בתואר 1])</f>
        <v>3.4096033281452283E-2</v>
      </c>
      <c r="O653" s="11">
        <f>IFERROR(((טבלה14[[#This Row],[מספר סטודנטים בתואר 1]]-טבלה14[[#This Row],[נשים תואר 1]])/טבלה14[[#This Row],[מספר סטודנטים בתואר 1]]),"")</f>
        <v>0.19923208191126279</v>
      </c>
      <c r="P653" s="11">
        <f>IFERROR(טבלה14[[#This Row],[נשים תואר 1]]/טבלה14[[#This Row],[מספר סטודנטים בתואר 1]],"")</f>
        <v>0.80076791808873715</v>
      </c>
      <c r="Q65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65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53" s="13">
        <f>SUMIFS(T:T,D:D,"2007/08",B:B,B653)-טבלה14[[#This Row],[דירוג]]</f>
        <v>-1</v>
      </c>
      <c r="T653" s="9">
        <v>12</v>
      </c>
    </row>
    <row r="654" spans="2:20" s="6" customFormat="1" ht="13.8" hidden="1" x14ac:dyDescent="0.3">
      <c r="B654" s="7" t="s">
        <v>63</v>
      </c>
      <c r="C654" s="8" t="s">
        <v>16</v>
      </c>
      <c r="D654" s="10" t="s">
        <v>199</v>
      </c>
      <c r="E654" s="10">
        <v>2309</v>
      </c>
      <c r="F654" s="10">
        <v>1843</v>
      </c>
      <c r="G654" s="10">
        <v>520</v>
      </c>
      <c r="H654" s="10">
        <v>411</v>
      </c>
      <c r="I654" s="10">
        <v>149</v>
      </c>
      <c r="J654" s="10">
        <v>106</v>
      </c>
      <c r="K654" s="9"/>
      <c r="L654" s="9" t="s">
        <v>18</v>
      </c>
      <c r="M654" s="9" t="str">
        <f>IF(טבלה14[[#This Row],[מספר סטודנטים בתואר 1]]&gt;500,"yes","no")</f>
        <v>yes</v>
      </c>
      <c r="N654" s="12">
        <f>טבלה14[[#This Row],[מספר סטודנטים בתואר 1]]/SUBTOTAL(109,טבלה14[מספר סטודנטים בתואר 1])</f>
        <v>3.3586920156515918E-2</v>
      </c>
      <c r="O654" s="11">
        <f>IFERROR(((טבלה14[[#This Row],[מספר סטודנטים בתואר 1]]-טבלה14[[#This Row],[נשים תואר 1]])/טבלה14[[#This Row],[מספר סטודנטים בתואר 1]]),"")</f>
        <v>0.2018189692507579</v>
      </c>
      <c r="P654" s="11">
        <f>IFERROR(טבלה14[[#This Row],[נשים תואר 1]]/טבלה14[[#This Row],[מספר סטודנטים בתואר 1]],"")</f>
        <v>0.79818103074924207</v>
      </c>
      <c r="Q65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65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54" s="13">
        <f>SUMIFS(T:T,D:D,"2007/08",B:B,B654)-טבלה14[[#This Row],[דירוג]]</f>
        <v>-1</v>
      </c>
      <c r="T654" s="9">
        <v>12</v>
      </c>
    </row>
    <row r="655" spans="2:20" s="6" customFormat="1" ht="13.8" hidden="1" x14ac:dyDescent="0.3">
      <c r="B655" s="7" t="s">
        <v>57</v>
      </c>
      <c r="C655" s="8" t="s">
        <v>58</v>
      </c>
      <c r="D655" s="10" t="s">
        <v>50</v>
      </c>
      <c r="E655" s="10">
        <v>2516</v>
      </c>
      <c r="F655" s="10">
        <v>1990</v>
      </c>
      <c r="G655" s="10">
        <v>387</v>
      </c>
      <c r="H655" s="10">
        <v>353</v>
      </c>
      <c r="I655" s="10">
        <v>11</v>
      </c>
      <c r="J655" s="10">
        <v>8</v>
      </c>
      <c r="K655" s="9"/>
      <c r="L655" s="9" t="s">
        <v>18</v>
      </c>
      <c r="M655" s="9" t="str">
        <f>IF(טבלה14[[#This Row],[מספר סטודנטים בתואר 1]]&gt;500,"yes","no")</f>
        <v>yes</v>
      </c>
      <c r="N655" s="12">
        <f>טבלה14[[#This Row],[מספר סטודנטים בתואר 1]]/SUBTOTAL(109,טבלה14[מספר סטודנטים בתואר 1])</f>
        <v>3.6597960638282398E-2</v>
      </c>
      <c r="O655" s="11">
        <f>IFERROR(((טבלה14[[#This Row],[מספר סטודנטים בתואר 1]]-טבלה14[[#This Row],[נשים תואר 1]])/טבלה14[[#This Row],[מספר סטודנטים בתואר 1]]),"")</f>
        <v>0.20906200317965024</v>
      </c>
      <c r="P655" s="11">
        <f>IFERROR(טבלה14[[#This Row],[נשים תואר 1]]/טבלה14[[#This Row],[מספר סטודנטים בתואר 1]],"")</f>
        <v>0.79093799682034971</v>
      </c>
      <c r="Q65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65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55" s="13">
        <f>SUMIFS(T:T,D:D,"2007/08",B:B,B655)-טבלה14[[#This Row],[דירוג]]</f>
        <v>-1</v>
      </c>
      <c r="T655" s="9">
        <v>11</v>
      </c>
    </row>
    <row r="656" spans="2:20" s="6" customFormat="1" ht="13.8" hidden="1" x14ac:dyDescent="0.3">
      <c r="B656" s="7" t="s">
        <v>57</v>
      </c>
      <c r="C656" s="8" t="s">
        <v>58</v>
      </c>
      <c r="D656" s="9" t="s">
        <v>32</v>
      </c>
      <c r="E656" s="10">
        <v>2577</v>
      </c>
      <c r="F656" s="10">
        <v>2066</v>
      </c>
      <c r="G656" s="10">
        <v>321</v>
      </c>
      <c r="H656" s="10">
        <v>288</v>
      </c>
      <c r="I656" s="10">
        <v>9</v>
      </c>
      <c r="J656" s="10">
        <v>7</v>
      </c>
      <c r="K656" s="9"/>
      <c r="L656" s="9" t="s">
        <v>18</v>
      </c>
      <c r="M656" s="9" t="str">
        <f>IF(טבלה14[[#This Row],[מספר סטודנטים בתואר 1]]&gt;500,"yes","no")</f>
        <v>yes</v>
      </c>
      <c r="N656" s="12">
        <f>טבלה14[[#This Row],[מספר סטודנטים בתואר 1]]/SUBTOTAL(109,טבלה14[מספר סטודנטים בתואר 1])</f>
        <v>3.7485272084600056E-2</v>
      </c>
      <c r="O656" s="11">
        <f>IFERROR(((טבלה14[[#This Row],[מספר סטודנטים בתואר 1]]-טבלה14[[#This Row],[נשים תואר 1]])/טבלה14[[#This Row],[מספר סטודנטים בתואר 1]]),"")</f>
        <v>0.19829258828094684</v>
      </c>
      <c r="P656" s="11">
        <f>IFERROR(טבלה14[[#This Row],[נשים תואר 1]]/טבלה14[[#This Row],[מספר סטודנטים בתואר 1]],"")</f>
        <v>0.80170741171905313</v>
      </c>
      <c r="Q65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65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56" s="13">
        <f>SUMIFS(T:T,D:D,"2007/08",B:B,B656)-טבלה14[[#This Row],[דירוג]]</f>
        <v>-1</v>
      </c>
      <c r="T656" s="9">
        <v>11</v>
      </c>
    </row>
    <row r="657" spans="2:20" s="6" customFormat="1" ht="13.8" hidden="1" x14ac:dyDescent="0.3">
      <c r="B657" s="7" t="s">
        <v>64</v>
      </c>
      <c r="C657" s="8" t="s">
        <v>16</v>
      </c>
      <c r="D657" s="10" t="s">
        <v>23</v>
      </c>
      <c r="E657" s="10">
        <v>2992</v>
      </c>
      <c r="F657" s="10">
        <v>1460</v>
      </c>
      <c r="G657" s="10">
        <v>1464</v>
      </c>
      <c r="H657" s="10">
        <v>619</v>
      </c>
      <c r="I657" s="10">
        <v>234</v>
      </c>
      <c r="J657" s="10">
        <v>98</v>
      </c>
      <c r="K657" s="9" t="s">
        <v>18</v>
      </c>
      <c r="L657" s="9" t="s">
        <v>18</v>
      </c>
      <c r="M657" s="9" t="str">
        <f>IF(טבלה14[[#This Row],[מספר סטודנטים בתואר 1]]&gt;500,"yes","no")</f>
        <v>yes</v>
      </c>
      <c r="N657" s="12">
        <f>טבלה14[[#This Row],[מספר סטודנטים בתואר 1]]/SUBTOTAL(109,טבלה14[מספר סטודנטים בתואר 1])</f>
        <v>4.3521899137416907E-2</v>
      </c>
      <c r="O657" s="11">
        <f>IFERROR(((טבלה14[[#This Row],[מספר סטודנטים בתואר 1]]-טבלה14[[#This Row],[נשים תואר 1]])/טבלה14[[#This Row],[מספר סטודנטים בתואר 1]]),"")</f>
        <v>0.51203208556149737</v>
      </c>
      <c r="P657" s="11">
        <f>IFERROR(טבלה14[[#This Row],[נשים תואר 1]]/טבלה14[[#This Row],[מספר סטודנטים בתואר 1]],"")</f>
        <v>0.48796791443850268</v>
      </c>
      <c r="Q65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5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57" s="13">
        <f>SUMIFS(T:T,D:D,"2007/08",B:B,B657)-טבלה14[[#This Row],[דירוג]]</f>
        <v>-1</v>
      </c>
      <c r="T657" s="9">
        <v>9</v>
      </c>
    </row>
    <row r="658" spans="2:20" s="6" customFormat="1" ht="13.8" hidden="1" x14ac:dyDescent="0.3">
      <c r="B658" s="7" t="s">
        <v>64</v>
      </c>
      <c r="C658" s="8" t="s">
        <v>16</v>
      </c>
      <c r="D658" s="9" t="s">
        <v>42</v>
      </c>
      <c r="E658" s="10">
        <v>2793</v>
      </c>
      <c r="F658" s="10">
        <v>1450</v>
      </c>
      <c r="G658" s="10">
        <v>1450</v>
      </c>
      <c r="H658" s="10">
        <v>605</v>
      </c>
      <c r="I658" s="10">
        <v>247</v>
      </c>
      <c r="J658" s="10">
        <v>110</v>
      </c>
      <c r="K658" s="9" t="s">
        <v>18</v>
      </c>
      <c r="L658" s="9" t="s">
        <v>18</v>
      </c>
      <c r="M658" s="9" t="str">
        <f>IF(טבלה14[[#This Row],[מספר סטודנטים בתואר 1]]&gt;500,"yes","no")</f>
        <v>yes</v>
      </c>
      <c r="N658" s="12">
        <f>טבלה14[[#This Row],[מספר סטודנטים בתואר 1]]/SUBTOTAL(109,טבלה14[מספר סטודנטים בתואר 1])</f>
        <v>4.0627227369921595E-2</v>
      </c>
      <c r="O658" s="11">
        <f>IFERROR(((טבלה14[[#This Row],[מספר סטודנטים בתואר 1]]-טבלה14[[#This Row],[נשים תואר 1]])/טבלה14[[#This Row],[מספר סטודנטים בתואר 1]]),"")</f>
        <v>0.48084496956677408</v>
      </c>
      <c r="P658" s="11">
        <f>IFERROR(טבלה14[[#This Row],[נשים תואר 1]]/טבלה14[[#This Row],[מספר סטודנטים בתואר 1]],"")</f>
        <v>0.51915503043322597</v>
      </c>
      <c r="Q65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5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58" s="13">
        <f>SUMIFS(T:T,D:D,"2007/08",B:B,B658)-טבלה14[[#This Row],[דירוג]]</f>
        <v>-1</v>
      </c>
      <c r="T658" s="9">
        <v>9</v>
      </c>
    </row>
    <row r="659" spans="2:20" s="6" customFormat="1" ht="13.8" hidden="1" x14ac:dyDescent="0.3">
      <c r="B659" s="7" t="s">
        <v>64</v>
      </c>
      <c r="C659" s="8" t="s">
        <v>16</v>
      </c>
      <c r="D659" s="10" t="s">
        <v>49</v>
      </c>
      <c r="E659" s="10">
        <v>2916</v>
      </c>
      <c r="F659" s="10">
        <v>1565</v>
      </c>
      <c r="G659" s="10">
        <v>1431</v>
      </c>
      <c r="H659" s="10">
        <v>649</v>
      </c>
      <c r="I659" s="10">
        <v>240</v>
      </c>
      <c r="J659" s="10">
        <v>103</v>
      </c>
      <c r="K659" s="9" t="s">
        <v>18</v>
      </c>
      <c r="L659" s="9" t="s">
        <v>18</v>
      </c>
      <c r="M659" s="9" t="str">
        <f>IF(טבלה14[[#This Row],[מספר סטודנטים בתואר 1]]&gt;500,"yes","no")</f>
        <v>yes</v>
      </c>
      <c r="N659" s="12">
        <f>טבלה14[[#This Row],[מספר סטודנטים בתואר 1]]/SUBTOTAL(109,טבלה14[מספר סטודנטים בתואר 1])</f>
        <v>4.2416396351840809E-2</v>
      </c>
      <c r="O659" s="11">
        <f>IFERROR(((טבלה14[[#This Row],[מספר סטודנטים בתואר 1]]-טבלה14[[#This Row],[נשים תואר 1]])/טבלה14[[#This Row],[מספר סטודנטים בתואר 1]]),"")</f>
        <v>0.46330589849108367</v>
      </c>
      <c r="P659" s="11">
        <f>IFERROR(טבלה14[[#This Row],[נשים תואר 1]]/טבלה14[[#This Row],[מספר סטודנטים בתואר 1]],"")</f>
        <v>0.53669410150891628</v>
      </c>
      <c r="Q65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5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59" s="13">
        <f>SUMIFS(T:T,D:D,"2007/08",B:B,B659)-טבלה14[[#This Row],[דירוג]]</f>
        <v>-1</v>
      </c>
      <c r="T659" s="9">
        <v>9</v>
      </c>
    </row>
    <row r="660" spans="2:20" s="6" customFormat="1" ht="13.8" hidden="1" x14ac:dyDescent="0.3">
      <c r="B660" s="7" t="s">
        <v>64</v>
      </c>
      <c r="C660" s="8" t="s">
        <v>16</v>
      </c>
      <c r="D660" s="10" t="s">
        <v>50</v>
      </c>
      <c r="E660" s="10">
        <v>2918</v>
      </c>
      <c r="F660" s="10">
        <v>1582</v>
      </c>
      <c r="G660" s="10">
        <v>1490</v>
      </c>
      <c r="H660" s="10">
        <v>689</v>
      </c>
      <c r="I660" s="10">
        <v>236</v>
      </c>
      <c r="J660" s="10">
        <v>95</v>
      </c>
      <c r="K660" s="9" t="s">
        <v>18</v>
      </c>
      <c r="L660" s="9" t="s">
        <v>18</v>
      </c>
      <c r="M660" s="9" t="str">
        <f>IF(טבלה14[[#This Row],[מספר סטודנטים בתואר 1]]&gt;500,"yes","no")</f>
        <v>yes</v>
      </c>
      <c r="N660" s="12">
        <f>טבלה14[[#This Row],[מספר סטודנטים בתואר 1]]/SUBTOTAL(109,טבלה14[מספר סטודנטים בתואר 1])</f>
        <v>4.2445488530408602E-2</v>
      </c>
      <c r="O660" s="11">
        <f>IFERROR(((טבלה14[[#This Row],[מספר סטודנטים בתואר 1]]-טבלה14[[#This Row],[נשים תואר 1]])/טבלה14[[#This Row],[מספר סטודנטים בתואר 1]]),"")</f>
        <v>0.45784784098697739</v>
      </c>
      <c r="P660" s="11">
        <f>IFERROR(טבלה14[[#This Row],[נשים תואר 1]]/טבלה14[[#This Row],[מספר סטודנטים בתואר 1]],"")</f>
        <v>0.54215215901302261</v>
      </c>
      <c r="Q66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6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60" s="13">
        <f>SUMIFS(T:T,D:D,"2007/08",B:B,B660)-טבלה14[[#This Row],[דירוג]]</f>
        <v>-1</v>
      </c>
      <c r="T660" s="9">
        <v>9</v>
      </c>
    </row>
    <row r="661" spans="2:20" s="6" customFormat="1" ht="13.8" hidden="1" x14ac:dyDescent="0.3">
      <c r="B661" s="7" t="s">
        <v>64</v>
      </c>
      <c r="C661" s="8" t="s">
        <v>16</v>
      </c>
      <c r="D661" s="9" t="s">
        <v>32</v>
      </c>
      <c r="E661" s="10">
        <v>2915</v>
      </c>
      <c r="F661" s="10">
        <v>1608</v>
      </c>
      <c r="G661" s="10">
        <v>1517</v>
      </c>
      <c r="H661" s="10">
        <v>684</v>
      </c>
      <c r="I661" s="10">
        <v>236</v>
      </c>
      <c r="J661" s="10">
        <v>108</v>
      </c>
      <c r="K661" s="9" t="s">
        <v>18</v>
      </c>
      <c r="L661" s="9" t="s">
        <v>18</v>
      </c>
      <c r="M661" s="9" t="str">
        <f>IF(טבלה14[[#This Row],[מספר סטודנטים בתואר 1]]&gt;500,"yes","no")</f>
        <v>yes</v>
      </c>
      <c r="N661" s="12">
        <f>טבלה14[[#This Row],[מספר סטודנטים בתואר 1]]/SUBTOTAL(109,טבלה14[מספר סטודנטים בתואר 1])</f>
        <v>4.2401850262556912E-2</v>
      </c>
      <c r="O661" s="11">
        <f>IFERROR(((טבלה14[[#This Row],[מספר סטודנטים בתואר 1]]-טבלה14[[#This Row],[נשים תואר 1]])/טבלה14[[#This Row],[מספר סטודנטים בתואר 1]]),"")</f>
        <v>0.44837049742710122</v>
      </c>
      <c r="P661" s="11">
        <f>IFERROR(טבלה14[[#This Row],[נשים תואר 1]]/טבלה14[[#This Row],[מספר סטודנטים בתואר 1]],"")</f>
        <v>0.55162950257289878</v>
      </c>
      <c r="Q66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6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61" s="13">
        <f>SUMIFS(T:T,D:D,"2007/08",B:B,B661)-טבלה14[[#This Row],[דירוג]]</f>
        <v>-1</v>
      </c>
      <c r="T661" s="9">
        <v>9</v>
      </c>
    </row>
    <row r="662" spans="2:20" s="6" customFormat="1" ht="13.8" hidden="1" x14ac:dyDescent="0.3">
      <c r="B662" s="7" t="s">
        <v>47</v>
      </c>
      <c r="C662" s="8" t="s">
        <v>48</v>
      </c>
      <c r="D662" s="10" t="s">
        <v>42</v>
      </c>
      <c r="E662" s="10">
        <v>3113</v>
      </c>
      <c r="F662" s="10">
        <v>2108</v>
      </c>
      <c r="G662" s="10">
        <v>273</v>
      </c>
      <c r="H662" s="10">
        <v>179</v>
      </c>
      <c r="I662" s="10">
        <v>484</v>
      </c>
      <c r="J662" s="10">
        <v>299</v>
      </c>
      <c r="K662" s="9" t="s">
        <v>18</v>
      </c>
      <c r="L662" s="9" t="s">
        <v>18</v>
      </c>
      <c r="M662" s="9" t="str">
        <f>IF(טבלה14[[#This Row],[מספר סטודנטים בתואר 1]]&gt;500,"yes","no")</f>
        <v>yes</v>
      </c>
      <c r="N662" s="12">
        <f>טבלה14[[#This Row],[מספר סטודנטים בתואר 1]]/SUBTOTAL(109,טבלה14[מספר סטודנטים בתואר 1])</f>
        <v>4.5281975940768326E-2</v>
      </c>
      <c r="O662" s="11">
        <f>IFERROR(((טבלה14[[#This Row],[מספר סטודנטים בתואר 1]]-טבלה14[[#This Row],[נשים תואר 1]])/טבלה14[[#This Row],[מספר סטודנטים בתואר 1]]),"")</f>
        <v>0.32283970446514615</v>
      </c>
      <c r="P662" s="11">
        <f>IFERROR(טבלה14[[#This Row],[נשים תואר 1]]/טבלה14[[#This Row],[מספר סטודנטים בתואר 1]],"")</f>
        <v>0.6771602955348538</v>
      </c>
      <c r="Q66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6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62" s="13">
        <f>SUMIFS(T:T,D:D,"2007/08",B:B,B662)-טבלה14[[#This Row],[דירוג]]</f>
        <v>-1</v>
      </c>
      <c r="T662" s="9">
        <v>8</v>
      </c>
    </row>
    <row r="663" spans="2:20" s="6" customFormat="1" ht="13.8" hidden="1" x14ac:dyDescent="0.3">
      <c r="B663" s="7" t="s">
        <v>47</v>
      </c>
      <c r="C663" s="8" t="s">
        <v>48</v>
      </c>
      <c r="D663" s="9" t="s">
        <v>49</v>
      </c>
      <c r="E663" s="10">
        <v>3174</v>
      </c>
      <c r="F663" s="10">
        <v>2131</v>
      </c>
      <c r="G663" s="10">
        <v>230</v>
      </c>
      <c r="H663" s="10">
        <v>150</v>
      </c>
      <c r="I663" s="10">
        <v>498</v>
      </c>
      <c r="J663" s="10">
        <v>301</v>
      </c>
      <c r="K663" s="9" t="s">
        <v>18</v>
      </c>
      <c r="L663" s="9" t="s">
        <v>18</v>
      </c>
      <c r="M663" s="9" t="str">
        <f>IF(טבלה14[[#This Row],[מספר סטודנטים בתואר 1]]&gt;500,"yes","no")</f>
        <v>yes</v>
      </c>
      <c r="N663" s="12">
        <f>טבלה14[[#This Row],[מספר סטודנטים בתואר 1]]/SUBTOTAL(109,טבלה14[מספר סטודנטים בתואר 1])</f>
        <v>4.6169287387085985E-2</v>
      </c>
      <c r="O663" s="11">
        <f>IFERROR(((טבלה14[[#This Row],[מספר סטודנטים בתואר 1]]-טבלה14[[#This Row],[נשים תואר 1]])/טבלה14[[#This Row],[מספר סטודנטים בתואר 1]]),"")</f>
        <v>0.32860743541272841</v>
      </c>
      <c r="P663" s="11">
        <f>IFERROR(טבלה14[[#This Row],[נשים תואר 1]]/טבלה14[[#This Row],[מספר סטודנטים בתואר 1]],"")</f>
        <v>0.67139256458727159</v>
      </c>
      <c r="Q66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6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63" s="13">
        <f>SUMIFS(T:T,D:D,"2007/08",B:B,B663)-טבלה14[[#This Row],[דירוג]]</f>
        <v>-1</v>
      </c>
      <c r="T663" s="9">
        <v>8</v>
      </c>
    </row>
    <row r="664" spans="2:20" s="6" customFormat="1" ht="13.8" hidden="1" x14ac:dyDescent="0.3">
      <c r="B664" s="7" t="s">
        <v>47</v>
      </c>
      <c r="C664" s="8" t="s">
        <v>48</v>
      </c>
      <c r="D664" s="9" t="s">
        <v>50</v>
      </c>
      <c r="E664" s="10">
        <v>3148</v>
      </c>
      <c r="F664" s="10">
        <v>2115</v>
      </c>
      <c r="G664" s="10">
        <v>258</v>
      </c>
      <c r="H664" s="10">
        <v>166</v>
      </c>
      <c r="I664" s="10">
        <v>540</v>
      </c>
      <c r="J664" s="10">
        <v>329</v>
      </c>
      <c r="K664" s="9" t="s">
        <v>18</v>
      </c>
      <c r="L664" s="9" t="s">
        <v>18</v>
      </c>
      <c r="M664" s="9" t="str">
        <f>IF(טבלה14[[#This Row],[מספר סטודנטים בתואר 1]]&gt;500,"yes","no")</f>
        <v>yes</v>
      </c>
      <c r="N664" s="12">
        <f>טבלה14[[#This Row],[מספר סטודנטים בתואר 1]]/SUBTOTAL(109,טבלה14[מספר סטודנטים בתואר 1])</f>
        <v>4.5791089065704685E-2</v>
      </c>
      <c r="O664" s="11">
        <f>IFERROR(((טבלה14[[#This Row],[מספר סטודנטים בתואר 1]]-טבלה14[[#This Row],[נשים תואר 1]])/טבלה14[[#This Row],[מספר סטודנטים בתואר 1]]),"")</f>
        <v>0.32814485387547648</v>
      </c>
      <c r="P664" s="11">
        <f>IFERROR(טבלה14[[#This Row],[נשים תואר 1]]/טבלה14[[#This Row],[מספר סטודנטים בתואר 1]],"")</f>
        <v>0.67185514612452346</v>
      </c>
      <c r="Q66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6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64" s="13">
        <f>SUMIFS(T:T,D:D,"2007/08",B:B,B664)-טבלה14[[#This Row],[דירוג]]</f>
        <v>-1</v>
      </c>
      <c r="T664" s="9">
        <v>8</v>
      </c>
    </row>
    <row r="665" spans="2:20" s="6" customFormat="1" ht="13.8" x14ac:dyDescent="0.3">
      <c r="B665" s="7" t="s">
        <v>27</v>
      </c>
      <c r="C665" s="8" t="s">
        <v>28</v>
      </c>
      <c r="D665" s="15" t="s">
        <v>49</v>
      </c>
      <c r="E665" s="10">
        <v>3547</v>
      </c>
      <c r="F665" s="10">
        <v>901</v>
      </c>
      <c r="G665" s="10">
        <v>686</v>
      </c>
      <c r="H665" s="10">
        <v>146</v>
      </c>
      <c r="I665" s="10">
        <v>360</v>
      </c>
      <c r="J665" s="10">
        <v>93</v>
      </c>
      <c r="K665" s="9" t="s">
        <v>18</v>
      </c>
      <c r="L665" s="9" t="s">
        <v>18</v>
      </c>
      <c r="M665" s="9" t="str">
        <f>IF(טבלה14[[#This Row],[מספר סטודנטים בתואר 1]]&gt;500,"yes","no")</f>
        <v>yes</v>
      </c>
      <c r="N665" s="12">
        <f>טבלה14[[#This Row],[מספר סטודנטים בתואר 1]]/SUBTOTAL(109,טבלה14[מספר סטודנטים בתואר 1])</f>
        <v>5.1594978689979198E-2</v>
      </c>
      <c r="O665" s="11">
        <f>IFERROR(((טבלה14[[#This Row],[מספר סטודנטים בתואר 1]]-טבלה14[[#This Row],[נשים תואר 1]])/טבלה14[[#This Row],[מספר סטודנטים בתואר 1]]),"")</f>
        <v>0.74598252043980828</v>
      </c>
      <c r="P665" s="11">
        <f>IFERROR(טבלה14[[#This Row],[נשים תואר 1]]/טבלה14[[#This Row],[מספר סטודנטים בתואר 1]],"")</f>
        <v>0.25401747956019172</v>
      </c>
      <c r="Q66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65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665" s="13">
        <f>SUMIFS(T:T,D:D,"2007/08",B:B,B665)-טבלה14[[#This Row],[דירוג]]</f>
        <v>-1</v>
      </c>
      <c r="T665" s="9">
        <v>7</v>
      </c>
    </row>
    <row r="666" spans="2:20" s="6" customFormat="1" ht="13.8" x14ac:dyDescent="0.3">
      <c r="B666" s="7" t="s">
        <v>27</v>
      </c>
      <c r="C666" s="8" t="s">
        <v>28</v>
      </c>
      <c r="D666" s="9" t="s">
        <v>50</v>
      </c>
      <c r="E666" s="10">
        <v>3500</v>
      </c>
      <c r="F666" s="10">
        <v>883</v>
      </c>
      <c r="G666" s="10">
        <v>693</v>
      </c>
      <c r="H666" s="10">
        <v>149</v>
      </c>
      <c r="I666" s="10">
        <v>361</v>
      </c>
      <c r="J666" s="10">
        <v>83</v>
      </c>
      <c r="K666" s="9" t="s">
        <v>18</v>
      </c>
      <c r="L666" s="9" t="s">
        <v>18</v>
      </c>
      <c r="M666" s="9" t="str">
        <f>IF(טבלה14[[#This Row],[מספר סטודנטים בתואר 1]]&gt;500,"yes","no")</f>
        <v>yes</v>
      </c>
      <c r="N666" s="12">
        <f>טבלה14[[#This Row],[מספר סטודנטים בתואר 1]]/SUBTOTAL(109,טבלה14[מספר סטודנטים בתואר 1])</f>
        <v>5.0911312493636084E-2</v>
      </c>
      <c r="O666" s="11">
        <f>IFERROR(((טבלה14[[#This Row],[מספר סטודנטים בתואר 1]]-טבלה14[[#This Row],[נשים תואר 1]])/טבלה14[[#This Row],[מספר סטודנטים בתואר 1]]),"")</f>
        <v>0.74771428571428566</v>
      </c>
      <c r="P666" s="11">
        <f>IFERROR(טבלה14[[#This Row],[נשים תואר 1]]/טבלה14[[#This Row],[מספר סטודנטים בתואר 1]],"")</f>
        <v>0.25228571428571428</v>
      </c>
      <c r="Q66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66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666" s="13">
        <f>SUMIFS(T:T,D:D,"2007/08",B:B,B666)-טבלה14[[#This Row],[דירוג]]</f>
        <v>-1</v>
      </c>
      <c r="T666" s="9">
        <v>7</v>
      </c>
    </row>
    <row r="667" spans="2:20" s="6" customFormat="1" ht="13.8" hidden="1" x14ac:dyDescent="0.3">
      <c r="B667" s="7" t="s">
        <v>53</v>
      </c>
      <c r="C667" s="8" t="s">
        <v>53</v>
      </c>
      <c r="D667" s="10" t="s">
        <v>17</v>
      </c>
      <c r="E667" s="10">
        <v>3347</v>
      </c>
      <c r="F667" s="10">
        <v>1832</v>
      </c>
      <c r="G667" s="10">
        <v>1951</v>
      </c>
      <c r="H667" s="10">
        <v>1129</v>
      </c>
      <c r="I667" s="10">
        <v>227</v>
      </c>
      <c r="J667" s="10">
        <v>109</v>
      </c>
      <c r="K667" s="9" t="s">
        <v>18</v>
      </c>
      <c r="L667" s="9" t="s">
        <v>18</v>
      </c>
      <c r="M667" s="9" t="str">
        <f>IF(טבלה14[[#This Row],[מספר סטודנטים בתואר 1]]&gt;500,"yes","no")</f>
        <v>yes</v>
      </c>
      <c r="N667" s="12">
        <f>טבלה14[[#This Row],[מספר סטודנטים בתואר 1]]/SUBTOTAL(109,טבלה14[מספר סטודנטים בתואר 1])</f>
        <v>4.8685760833199997E-2</v>
      </c>
      <c r="O667" s="11">
        <f>IFERROR(((טבלה14[[#This Row],[מספר סטודנטים בתואר 1]]-טבלה14[[#This Row],[נשים תואר 1]])/טבלה14[[#This Row],[מספר סטודנטים בתואר 1]]),"")</f>
        <v>0.45264415894831195</v>
      </c>
      <c r="P667" s="11">
        <f>IFERROR(טבלה14[[#This Row],[נשים תואר 1]]/טבלה14[[#This Row],[מספר סטודנטים בתואר 1]],"")</f>
        <v>0.54735584105168811</v>
      </c>
      <c r="Q66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6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67" s="13">
        <f>SUMIFS(T:T,D:D,"2007/08",B:B,B667)-טבלה14[[#This Row],[דירוג]]</f>
        <v>-1</v>
      </c>
      <c r="T667" s="9">
        <v>6</v>
      </c>
    </row>
    <row r="668" spans="2:20" s="6" customFormat="1" ht="13.8" hidden="1" x14ac:dyDescent="0.3">
      <c r="B668" s="7" t="s">
        <v>53</v>
      </c>
      <c r="C668" s="8" t="s">
        <v>53</v>
      </c>
      <c r="D668" s="9" t="s">
        <v>22</v>
      </c>
      <c r="E668" s="10">
        <v>3538</v>
      </c>
      <c r="F668" s="10">
        <v>1894</v>
      </c>
      <c r="G668" s="10">
        <v>2079</v>
      </c>
      <c r="H668" s="10">
        <v>1148</v>
      </c>
      <c r="I668" s="10">
        <v>230</v>
      </c>
      <c r="J668" s="10">
        <v>127</v>
      </c>
      <c r="K668" s="9" t="s">
        <v>18</v>
      </c>
      <c r="L668" s="9" t="s">
        <v>18</v>
      </c>
      <c r="M668" s="9" t="str">
        <f>IF(טבלה14[[#This Row],[מספר סטודנטים בתואר 1]]&gt;500,"yes","no")</f>
        <v>yes</v>
      </c>
      <c r="N668" s="12">
        <f>טבלה14[[#This Row],[מספר סטודנטים בתואר 1]]/SUBTOTAL(109,טבלה14[מספר סטודנטים בתואר 1])</f>
        <v>5.1464063886424133E-2</v>
      </c>
      <c r="O668" s="11">
        <f>IFERROR(((טבלה14[[#This Row],[מספר סטודנטים בתואר 1]]-טבלה14[[#This Row],[נשים תואר 1]])/טבלה14[[#This Row],[מספר סטודנטים בתואר 1]]),"")</f>
        <v>0.46466930469191636</v>
      </c>
      <c r="P668" s="11">
        <f>IFERROR(טבלה14[[#This Row],[נשים תואר 1]]/טבלה14[[#This Row],[מספר סטודנטים בתואר 1]],"")</f>
        <v>0.53533069530808364</v>
      </c>
      <c r="Q66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6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68" s="13">
        <f>SUMIFS(T:T,D:D,"2007/08",B:B,B668)-טבלה14[[#This Row],[דירוג]]</f>
        <v>-1</v>
      </c>
      <c r="T668" s="9">
        <v>6</v>
      </c>
    </row>
    <row r="669" spans="2:20" s="6" customFormat="1" ht="13.8" hidden="1" x14ac:dyDescent="0.3">
      <c r="B669" s="7" t="s">
        <v>53</v>
      </c>
      <c r="C669" s="8" t="s">
        <v>53</v>
      </c>
      <c r="D669" s="9" t="s">
        <v>23</v>
      </c>
      <c r="E669" s="10">
        <v>3539</v>
      </c>
      <c r="F669" s="10">
        <v>1888</v>
      </c>
      <c r="G669" s="10">
        <v>2221</v>
      </c>
      <c r="H669" s="10">
        <v>1199</v>
      </c>
      <c r="I669" s="10">
        <v>255</v>
      </c>
      <c r="J669" s="10">
        <v>131</v>
      </c>
      <c r="K669" s="9" t="s">
        <v>18</v>
      </c>
      <c r="L669" s="9" t="s">
        <v>18</v>
      </c>
      <c r="M669" s="9" t="str">
        <f>IF(טבלה14[[#This Row],[מספר סטודנטים בתואר 1]]&gt;500,"yes","no")</f>
        <v>yes</v>
      </c>
      <c r="N669" s="12">
        <f>טבלה14[[#This Row],[מספר סטודנטים בתואר 1]]/SUBTOTAL(109,טבלה14[מספר סטודנטים בתואר 1])</f>
        <v>5.147860997570803E-2</v>
      </c>
      <c r="O669" s="11">
        <f>IFERROR(((טבלה14[[#This Row],[מספר סטודנטים בתואר 1]]-טבלה14[[#This Row],[נשים תואר 1]])/טבלה14[[#This Row],[מספר סטודנטים בתואר 1]]),"")</f>
        <v>0.46651596496185366</v>
      </c>
      <c r="P669" s="11">
        <f>IFERROR(טבלה14[[#This Row],[נשים תואר 1]]/טבלה14[[#This Row],[מספר סטודנטים בתואר 1]],"")</f>
        <v>0.53348403503814634</v>
      </c>
      <c r="Q66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6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69" s="13">
        <f>SUMIFS(T:T,D:D,"2007/08",B:B,B669)-טבלה14[[#This Row],[דירוג]]</f>
        <v>-1</v>
      </c>
      <c r="T669" s="9">
        <v>6</v>
      </c>
    </row>
    <row r="670" spans="2:20" s="6" customFormat="1" ht="13.8" hidden="1" x14ac:dyDescent="0.3">
      <c r="B670" s="7" t="s">
        <v>53</v>
      </c>
      <c r="C670" s="8" t="s">
        <v>53</v>
      </c>
      <c r="D670" s="10" t="s">
        <v>42</v>
      </c>
      <c r="E670" s="10">
        <v>3570</v>
      </c>
      <c r="F670" s="10">
        <v>1921</v>
      </c>
      <c r="G670" s="10">
        <v>2248</v>
      </c>
      <c r="H670" s="10">
        <v>1256</v>
      </c>
      <c r="I670" s="10">
        <v>241</v>
      </c>
      <c r="J670" s="10">
        <v>118</v>
      </c>
      <c r="K670" s="9" t="s">
        <v>18</v>
      </c>
      <c r="L670" s="9" t="s">
        <v>18</v>
      </c>
      <c r="M670" s="9" t="str">
        <f>IF(טבלה14[[#This Row],[מספר סטודנטים בתואר 1]]&gt;500,"yes","no")</f>
        <v>yes</v>
      </c>
      <c r="N670" s="12">
        <f>טבלה14[[#This Row],[מספר סטודנטים בתואר 1]]/SUBTOTAL(109,טבלה14[מספר סטודנטים בתואר 1])</f>
        <v>5.1929538743508807E-2</v>
      </c>
      <c r="O670" s="11">
        <f>IFERROR(((טבלה14[[#This Row],[מספר סטודנטים בתואר 1]]-טבלה14[[#This Row],[נשים תואר 1]])/טבלה14[[#This Row],[מספר סטודנטים בתואר 1]]),"")</f>
        <v>0.46190476190476193</v>
      </c>
      <c r="P670" s="11">
        <f>IFERROR(טבלה14[[#This Row],[נשים תואר 1]]/טבלה14[[#This Row],[מספר סטודנטים בתואר 1]],"")</f>
        <v>0.53809523809523807</v>
      </c>
      <c r="Q67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7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70" s="13">
        <f>SUMIFS(T:T,D:D,"2007/08",B:B,B670)-טבלה14[[#This Row],[דירוג]]</f>
        <v>-1</v>
      </c>
      <c r="T670" s="9">
        <v>6</v>
      </c>
    </row>
    <row r="671" spans="2:20" s="6" customFormat="1" ht="13.8" hidden="1" x14ac:dyDescent="0.3">
      <c r="B671" s="7" t="s">
        <v>53</v>
      </c>
      <c r="C671" s="8" t="s">
        <v>53</v>
      </c>
      <c r="D671" s="10" t="s">
        <v>32</v>
      </c>
      <c r="E671" s="10">
        <v>3481</v>
      </c>
      <c r="F671" s="10">
        <v>1884</v>
      </c>
      <c r="G671" s="10">
        <v>2389</v>
      </c>
      <c r="H671" s="10">
        <v>1356</v>
      </c>
      <c r="I671" s="10">
        <v>199</v>
      </c>
      <c r="J671" s="10">
        <v>94</v>
      </c>
      <c r="K671" s="9" t="s">
        <v>18</v>
      </c>
      <c r="L671" s="9" t="s">
        <v>18</v>
      </c>
      <c r="M671" s="9" t="str">
        <f>IF(טבלה14[[#This Row],[מספר סטודנטים בתואר 1]]&gt;500,"yes","no")</f>
        <v>yes</v>
      </c>
      <c r="N671" s="12">
        <f>טבלה14[[#This Row],[מספר סטודנטים בתואר 1]]/SUBTOTAL(109,טבלה14[מספר סטודנטים בתואר 1])</f>
        <v>5.0634936797242062E-2</v>
      </c>
      <c r="O671" s="11">
        <f>IFERROR(((טבלה14[[#This Row],[מספר סטודנטים בתואר 1]]-טבלה14[[#This Row],[נשים תואר 1]])/טבלה14[[#This Row],[מספר סטודנטים בתואר 1]]),"")</f>
        <v>0.45877621373168631</v>
      </c>
      <c r="P671" s="11">
        <f>IFERROR(טבלה14[[#This Row],[נשים תואר 1]]/טבלה14[[#This Row],[מספר סטודנטים בתואר 1]],"")</f>
        <v>0.54122378626831369</v>
      </c>
      <c r="Q67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7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71" s="13">
        <f>SUMIFS(T:T,D:D,"2007/08",B:B,B671)-טבלה14[[#This Row],[דירוג]]</f>
        <v>-1</v>
      </c>
      <c r="T671" s="9">
        <v>6</v>
      </c>
    </row>
    <row r="672" spans="2:20" s="6" customFormat="1" ht="13.8" hidden="1" x14ac:dyDescent="0.3">
      <c r="B672" s="7" t="s">
        <v>33</v>
      </c>
      <c r="C672" s="8" t="s">
        <v>34</v>
      </c>
      <c r="D672" s="10" t="s">
        <v>22</v>
      </c>
      <c r="E672" s="10">
        <v>4419</v>
      </c>
      <c r="F672" s="10">
        <v>656</v>
      </c>
      <c r="G672" s="10">
        <v>1015</v>
      </c>
      <c r="H672" s="10">
        <v>131</v>
      </c>
      <c r="I672" s="10">
        <v>289</v>
      </c>
      <c r="J672" s="10">
        <v>47</v>
      </c>
      <c r="K672" s="9" t="s">
        <v>18</v>
      </c>
      <c r="L672" s="9" t="s">
        <v>18</v>
      </c>
      <c r="M672" s="9" t="str">
        <f>IF(טבלה14[[#This Row],[מספר סטודנטים בתואר 1]]&gt;500,"yes","no")</f>
        <v>yes</v>
      </c>
      <c r="N672" s="12">
        <f>טבלה14[[#This Row],[מספר סטודנטים בתואר 1]]/SUBTOTAL(109,טבלה14[מספר סטודנטים בתואר 1])</f>
        <v>6.427916854553653E-2</v>
      </c>
      <c r="O672" s="11">
        <f>IFERROR(((טבלה14[[#This Row],[מספר סטודנטים בתואר 1]]-טבלה14[[#This Row],[נשים תואר 1]])/טבלה14[[#This Row],[מספר סטודנטים בתואר 1]]),"")</f>
        <v>0.85155012446254807</v>
      </c>
      <c r="P672" s="11">
        <f>IFERROR(טבלה14[[#This Row],[נשים תואר 1]]/טבלה14[[#This Row],[מספר סטודנטים בתואר 1]],"")</f>
        <v>0.14844987553745193</v>
      </c>
      <c r="Q67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72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672" s="13">
        <f>SUMIFS(T:T,D:D,"2007/08",B:B,B672)-טבלה14[[#This Row],[דירוג]]</f>
        <v>-1</v>
      </c>
      <c r="T672" s="9">
        <v>5</v>
      </c>
    </row>
    <row r="673" spans="2:20" s="6" customFormat="1" ht="13.8" hidden="1" x14ac:dyDescent="0.3">
      <c r="B673" s="7" t="s">
        <v>33</v>
      </c>
      <c r="C673" s="8" t="s">
        <v>34</v>
      </c>
      <c r="D673" s="10" t="s">
        <v>23</v>
      </c>
      <c r="E673" s="10">
        <v>4310</v>
      </c>
      <c r="F673" s="10">
        <v>609</v>
      </c>
      <c r="G673" s="10">
        <v>1045</v>
      </c>
      <c r="H673" s="10">
        <v>131</v>
      </c>
      <c r="I673" s="10">
        <v>273</v>
      </c>
      <c r="J673" s="10">
        <v>39</v>
      </c>
      <c r="K673" s="9" t="s">
        <v>18</v>
      </c>
      <c r="L673" s="9" t="s">
        <v>18</v>
      </c>
      <c r="M673" s="9" t="str">
        <f>IF(טבלה14[[#This Row],[מספר סטודנטים בתואר 1]]&gt;500,"yes","no")</f>
        <v>yes</v>
      </c>
      <c r="N673" s="12">
        <f>טבלה14[[#This Row],[מספר סטודנטים בתואר 1]]/SUBTOTAL(109,טבלה14[מספר סטודנטים בתואר 1])</f>
        <v>6.2693644813591867E-2</v>
      </c>
      <c r="O673" s="11">
        <f>IFERROR(((טבלה14[[#This Row],[מספר סטודנטים בתואר 1]]-טבלה14[[#This Row],[נשים תואר 1]])/טבלה14[[#This Row],[מספר סטודנטים בתואר 1]]),"")</f>
        <v>0.85870069605568444</v>
      </c>
      <c r="P673" s="11">
        <f>IFERROR(טבלה14[[#This Row],[נשים תואר 1]]/טבלה14[[#This Row],[מספר סטודנטים בתואר 1]],"")</f>
        <v>0.14129930394431556</v>
      </c>
      <c r="Q67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73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673" s="13">
        <f>SUMIFS(T:T,D:D,"2007/08",B:B,B673)-טבלה14[[#This Row],[דירוג]]</f>
        <v>-1</v>
      </c>
      <c r="T673" s="9">
        <v>5</v>
      </c>
    </row>
    <row r="674" spans="2:20" s="6" customFormat="1" ht="13.8" hidden="1" x14ac:dyDescent="0.3">
      <c r="B674" s="7" t="s">
        <v>33</v>
      </c>
      <c r="C674" s="8" t="s">
        <v>34</v>
      </c>
      <c r="D674" s="9" t="s">
        <v>42</v>
      </c>
      <c r="E674" s="10">
        <v>3726</v>
      </c>
      <c r="F674" s="10">
        <v>572</v>
      </c>
      <c r="G674" s="10">
        <v>977</v>
      </c>
      <c r="H674" s="10">
        <v>123</v>
      </c>
      <c r="I674" s="10">
        <v>277</v>
      </c>
      <c r="J674" s="10">
        <v>39</v>
      </c>
      <c r="K674" s="9" t="s">
        <v>18</v>
      </c>
      <c r="L674" s="9" t="s">
        <v>18</v>
      </c>
      <c r="M674" s="9" t="str">
        <f>IF(טבלה14[[#This Row],[מספר סטודנטים בתואר 1]]&gt;500,"yes","no")</f>
        <v>yes</v>
      </c>
      <c r="N674" s="12">
        <f>טבלה14[[#This Row],[מספר סטודנטים בתואר 1]]/SUBTOTAL(109,טבלה14[מספר סטודנטים בתואר 1])</f>
        <v>5.4198728671796585E-2</v>
      </c>
      <c r="O674" s="11">
        <f>IFERROR(((טבלה14[[#This Row],[מספר סטודנטים בתואר 1]]-טבלה14[[#This Row],[נשים תואר 1]])/טבלה14[[#This Row],[מספר סטודנטים בתואר 1]]),"")</f>
        <v>0.84648416532474502</v>
      </c>
      <c r="P674" s="11">
        <f>IFERROR(טבלה14[[#This Row],[נשים תואר 1]]/טבלה14[[#This Row],[מספר סטודנטים בתואר 1]],"")</f>
        <v>0.15351583467525495</v>
      </c>
      <c r="Q67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74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674" s="13">
        <f>SUMIFS(T:T,D:D,"2007/08",B:B,B674)-טבלה14[[#This Row],[דירוג]]</f>
        <v>-1</v>
      </c>
      <c r="T674" s="9">
        <v>5</v>
      </c>
    </row>
    <row r="675" spans="2:20" s="6" customFormat="1" ht="13.8" hidden="1" x14ac:dyDescent="0.3">
      <c r="B675" s="7" t="s">
        <v>60</v>
      </c>
      <c r="C675" s="8" t="s">
        <v>20</v>
      </c>
      <c r="D675" s="9" t="s">
        <v>22</v>
      </c>
      <c r="E675" s="10">
        <v>4795</v>
      </c>
      <c r="F675" s="10">
        <v>2014</v>
      </c>
      <c r="G675" s="10">
        <v>431</v>
      </c>
      <c r="H675" s="10">
        <v>155</v>
      </c>
      <c r="I675" s="10">
        <v>87</v>
      </c>
      <c r="J675" s="10">
        <v>20</v>
      </c>
      <c r="K675" s="9" t="s">
        <v>18</v>
      </c>
      <c r="L675" s="9" t="s">
        <v>18</v>
      </c>
      <c r="M675" s="9" t="str">
        <f>IF(טבלה14[[#This Row],[מספר סטודנטים בתואר 1]]&gt;500,"yes","no")</f>
        <v>yes</v>
      </c>
      <c r="N675" s="12">
        <f>טבלה14[[#This Row],[מספר סטודנטים בתואר 1]]/SUBTOTAL(109,טבלה14[מספר סטודנטים בתואר 1])</f>
        <v>6.9748498116281435E-2</v>
      </c>
      <c r="O675" s="11">
        <f>IFERROR(((טבלה14[[#This Row],[מספר סטודנטים בתואר 1]]-טבלה14[[#This Row],[נשים תואר 1]])/טבלה14[[#This Row],[מספר סטודנטים בתואר 1]]),"")</f>
        <v>0.57997914494264857</v>
      </c>
      <c r="P675" s="11">
        <f>IFERROR(טבלה14[[#This Row],[נשים תואר 1]]/טבלה14[[#This Row],[מספר סטודנטים בתואר 1]],"")</f>
        <v>0.42002085505735143</v>
      </c>
      <c r="Q67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7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75" s="13">
        <f>SUMIFS(T:T,D:D,"2007/08",B:B,B675)-טבלה14[[#This Row],[דירוג]]</f>
        <v>-1</v>
      </c>
      <c r="T675" s="9">
        <v>4</v>
      </c>
    </row>
    <row r="676" spans="2:20" s="6" customFormat="1" ht="13.8" hidden="1" x14ac:dyDescent="0.3">
      <c r="B676" s="7" t="s">
        <v>216</v>
      </c>
      <c r="C676" s="8" t="s">
        <v>25</v>
      </c>
      <c r="D676" s="10" t="s">
        <v>43</v>
      </c>
      <c r="E676" s="10">
        <v>4027</v>
      </c>
      <c r="F676" s="10">
        <v>2354</v>
      </c>
      <c r="G676" s="10">
        <v>32</v>
      </c>
      <c r="H676" s="10">
        <v>14</v>
      </c>
      <c r="I676" s="10"/>
      <c r="J676" s="10" t="s">
        <v>21</v>
      </c>
      <c r="K676" s="9" t="s">
        <v>18</v>
      </c>
      <c r="L676" s="9" t="s">
        <v>18</v>
      </c>
      <c r="M676" s="9" t="str">
        <f>IF(טבלה14[[#This Row],[מספר סטודנטים בתואר 1]]&gt;500,"yes","no")</f>
        <v>yes</v>
      </c>
      <c r="N676" s="12">
        <f>טבלה14[[#This Row],[מספר סטודנטים בתואר 1]]/SUBTOTAL(109,טבלה14[מספר סטודנטים בתואר 1])</f>
        <v>5.8577101546249288E-2</v>
      </c>
      <c r="O676" s="11">
        <f>IFERROR(((טבלה14[[#This Row],[מספר סטודנטים בתואר 1]]-טבלה14[[#This Row],[נשים תואר 1]])/טבלה14[[#This Row],[מספר סטודנטים בתואר 1]]),"")</f>
        <v>0.41544574124658556</v>
      </c>
      <c r="P676" s="11">
        <f>IFERROR(טבלה14[[#This Row],[נשים תואר 1]]/טבלה14[[#This Row],[מספר סטודנטים בתואר 1]],"")</f>
        <v>0.58455425875341449</v>
      </c>
      <c r="Q67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7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76" s="13">
        <f>SUMIFS(T:T,D:D,"2007/08",B:B,B676)-טבלה14[[#This Row],[דירוג]]</f>
        <v>-1</v>
      </c>
      <c r="T676" s="9">
        <v>3</v>
      </c>
    </row>
    <row r="677" spans="2:20" s="6" customFormat="1" ht="13.8" hidden="1" x14ac:dyDescent="0.3">
      <c r="B677" s="7" t="s">
        <v>108</v>
      </c>
      <c r="C677" s="8" t="s">
        <v>25</v>
      </c>
      <c r="D677" s="9" t="s">
        <v>255</v>
      </c>
      <c r="E677" s="10">
        <v>528</v>
      </c>
      <c r="F677" s="10">
        <v>347</v>
      </c>
      <c r="G677" s="10">
        <v>400</v>
      </c>
      <c r="H677" s="10">
        <v>234</v>
      </c>
      <c r="I677" s="10">
        <v>157</v>
      </c>
      <c r="J677" s="10">
        <v>67</v>
      </c>
      <c r="K677" s="9"/>
      <c r="L677" s="9" t="s">
        <v>18</v>
      </c>
      <c r="M677" s="9" t="str">
        <f>IF(טבלה14[[#This Row],[מספר סטודנטים בתואר 1]]&gt;500,"yes","no")</f>
        <v>yes</v>
      </c>
      <c r="N677" s="12">
        <f>טבלה14[[#This Row],[מספר סטודנטים בתואר 1]]/SUBTOTAL(109,טבלה14[מספר סטודנטים בתואר 1])</f>
        <v>7.6803351418971008E-3</v>
      </c>
      <c r="O677" s="11">
        <f>IFERROR(((טבלה14[[#This Row],[מספר סטודנטים בתואר 1]]-טבלה14[[#This Row],[נשים תואר 1]])/טבלה14[[#This Row],[מספר סטודנטים בתואר 1]]),"")</f>
        <v>0.34280303030303028</v>
      </c>
      <c r="P677" s="11">
        <f>IFERROR(טבלה14[[#This Row],[נשים תואר 1]]/טבלה14[[#This Row],[מספר סטודנטים בתואר 1]],"")</f>
        <v>0.65719696969696972</v>
      </c>
      <c r="Q67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7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77" s="13">
        <f>SUMIFS(T:T,D:D,"2007/08",B:B,B677)-טבלה14[[#This Row],[דירוג]]</f>
        <v>0</v>
      </c>
      <c r="T677" s="9">
        <v>48</v>
      </c>
    </row>
    <row r="678" spans="2:20" s="6" customFormat="1" ht="13.8" hidden="1" x14ac:dyDescent="0.3">
      <c r="B678" s="7" t="s">
        <v>86</v>
      </c>
      <c r="C678" s="8" t="s">
        <v>69</v>
      </c>
      <c r="D678" s="9" t="s">
        <v>31</v>
      </c>
      <c r="E678" s="10">
        <v>599</v>
      </c>
      <c r="F678" s="10">
        <v>250</v>
      </c>
      <c r="G678" s="10">
        <v>21</v>
      </c>
      <c r="H678" s="10">
        <v>4</v>
      </c>
      <c r="I678" s="10"/>
      <c r="J678" s="10" t="s">
        <v>21</v>
      </c>
      <c r="K678" s="9"/>
      <c r="L678" s="9" t="s">
        <v>18</v>
      </c>
      <c r="M678" s="9" t="str">
        <f>IF(טבלה14[[#This Row],[מספר סטודנטים בתואר 1]]&gt;500,"yes","no")</f>
        <v>yes</v>
      </c>
      <c r="N678" s="12">
        <f>טבלה14[[#This Row],[מספר סטודנטים בתואר 1]]/SUBTOTAL(109,טבלה14[מספר סטודנטים בתואר 1])</f>
        <v>8.7131074810537189E-3</v>
      </c>
      <c r="O678" s="11">
        <f>IFERROR(((טבלה14[[#This Row],[מספר סטודנטים בתואר 1]]-טבלה14[[#This Row],[נשים תואר 1]])/טבלה14[[#This Row],[מספר סטודנטים בתואר 1]]),"")</f>
        <v>0.58263772954924875</v>
      </c>
      <c r="P678" s="11">
        <f>IFERROR(טבלה14[[#This Row],[נשים תואר 1]]/טבלה14[[#This Row],[מספר סטודנטים בתואר 1]],"")</f>
        <v>0.41736227045075125</v>
      </c>
      <c r="Q67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7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78" s="13">
        <f>SUMIFS(T:T,D:D,"2007/08",B:B,B678)-טבלה14[[#This Row],[דירוג]]</f>
        <v>0</v>
      </c>
      <c r="T678" s="9">
        <v>47</v>
      </c>
    </row>
    <row r="679" spans="2:20" s="6" customFormat="1" ht="13.8" hidden="1" x14ac:dyDescent="0.3">
      <c r="B679" s="7" t="s">
        <v>86</v>
      </c>
      <c r="C679" s="8" t="s">
        <v>69</v>
      </c>
      <c r="D679" s="10" t="s">
        <v>255</v>
      </c>
      <c r="E679" s="10">
        <v>537</v>
      </c>
      <c r="F679" s="10">
        <v>282</v>
      </c>
      <c r="G679" s="10">
        <v>38</v>
      </c>
      <c r="H679" s="10">
        <v>10</v>
      </c>
      <c r="I679" s="10"/>
      <c r="J679" s="10" t="s">
        <v>21</v>
      </c>
      <c r="K679" s="9"/>
      <c r="L679" s="9" t="s">
        <v>18</v>
      </c>
      <c r="M679" s="9" t="str">
        <f>IF(טבלה14[[#This Row],[מספר סטודנטים בתואר 1]]&gt;500,"yes","no")</f>
        <v>yes</v>
      </c>
      <c r="N679" s="12">
        <f>טבלה14[[#This Row],[מספר סטודנטים בתואר 1]]/SUBTOTAL(109,טבלה14[מספר סטודנטים בתואר 1])</f>
        <v>7.8112499454521655E-3</v>
      </c>
      <c r="O679" s="11">
        <f>IFERROR(((טבלה14[[#This Row],[מספר סטודנטים בתואר 1]]-טבלה14[[#This Row],[נשים תואר 1]])/טבלה14[[#This Row],[מספר סטודנטים בתואר 1]]),"")</f>
        <v>0.47486033519553073</v>
      </c>
      <c r="P679" s="11">
        <f>IFERROR(טבלה14[[#This Row],[נשים תואר 1]]/טבלה14[[#This Row],[מספר סטודנטים בתואר 1]],"")</f>
        <v>0.52513966480446927</v>
      </c>
      <c r="Q67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7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79" s="13">
        <f>SUMIFS(T:T,D:D,"2007/08",B:B,B679)-טבלה14[[#This Row],[דירוג]]</f>
        <v>0</v>
      </c>
      <c r="T679" s="9">
        <v>47</v>
      </c>
    </row>
    <row r="680" spans="2:20" s="6" customFormat="1" ht="13.8" hidden="1" x14ac:dyDescent="0.3">
      <c r="B680" s="7" t="s">
        <v>111</v>
      </c>
      <c r="C680" s="8" t="s">
        <v>39</v>
      </c>
      <c r="D680" s="9" t="s">
        <v>255</v>
      </c>
      <c r="E680" s="10">
        <v>542</v>
      </c>
      <c r="F680" s="10">
        <v>395</v>
      </c>
      <c r="G680" s="10">
        <v>164</v>
      </c>
      <c r="H680" s="10">
        <v>122</v>
      </c>
      <c r="I680" s="10">
        <v>31</v>
      </c>
      <c r="J680" s="10">
        <v>27</v>
      </c>
      <c r="K680" s="9"/>
      <c r="L680" s="9" t="s">
        <v>18</v>
      </c>
      <c r="M680" s="9" t="str">
        <f>IF(טבלה14[[#This Row],[מספר סטודנטים בתואר 1]]&gt;500,"yes","no")</f>
        <v>yes</v>
      </c>
      <c r="N680" s="12">
        <f>טבלה14[[#This Row],[מספר סטודנטים בתואר 1]]/SUBTOTAL(109,טבלה14[מספר סטודנטים בתואר 1])</f>
        <v>7.883980391871645E-3</v>
      </c>
      <c r="O680" s="11">
        <f>IFERROR(((טבלה14[[#This Row],[מספר סטודנטים בתואר 1]]-טבלה14[[#This Row],[נשים תואר 1]])/טבלה14[[#This Row],[מספר סטודנטים בתואר 1]]),"")</f>
        <v>0.27121771217712176</v>
      </c>
      <c r="P680" s="11">
        <f>IFERROR(טבלה14[[#This Row],[נשים תואר 1]]/טבלה14[[#This Row],[מספר סטודנטים בתואר 1]],"")</f>
        <v>0.72878228782287824</v>
      </c>
      <c r="Q68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68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80" s="13">
        <f>SUMIFS(T:T,D:D,"2007/08",B:B,B680)-טבלה14[[#This Row],[דירוג]]</f>
        <v>0</v>
      </c>
      <c r="T680" s="9">
        <v>46</v>
      </c>
    </row>
    <row r="681" spans="2:20" s="6" customFormat="1" ht="13.8" hidden="1" x14ac:dyDescent="0.3">
      <c r="B681" s="7" t="s">
        <v>121</v>
      </c>
      <c r="C681" s="8" t="s">
        <v>16</v>
      </c>
      <c r="D681" s="10" t="s">
        <v>255</v>
      </c>
      <c r="E681" s="10">
        <v>584</v>
      </c>
      <c r="F681" s="10">
        <v>480</v>
      </c>
      <c r="G681" s="10"/>
      <c r="H681" s="10"/>
      <c r="I681" s="10"/>
      <c r="J681" s="10"/>
      <c r="K681" s="9"/>
      <c r="L681" s="9" t="s">
        <v>18</v>
      </c>
      <c r="M681" s="9" t="str">
        <f>IF(טבלה14[[#This Row],[מספר סטודנטים בתואר 1]]&gt;500,"yes","no")</f>
        <v>yes</v>
      </c>
      <c r="N681" s="12">
        <f>טבלה14[[#This Row],[מספר סטודנטים בתואר 1]]/SUBTOTAL(109,טבלה14[מספר סטודנטים בתואר 1])</f>
        <v>8.4949161417952786E-3</v>
      </c>
      <c r="O681" s="11">
        <f>IFERROR(((טבלה14[[#This Row],[מספר סטודנטים בתואר 1]]-טבלה14[[#This Row],[נשים תואר 1]])/טבלה14[[#This Row],[מספר סטודנטים בתואר 1]]),"")</f>
        <v>0.17808219178082191</v>
      </c>
      <c r="P681" s="11">
        <f>IFERROR(טבלה14[[#This Row],[נשים תואר 1]]/טבלה14[[#This Row],[מספר סטודנטים בתואר 1]],"")</f>
        <v>0.82191780821917804</v>
      </c>
      <c r="Q68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68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81" s="13">
        <f>SUMIFS(T:T,D:D,"2007/08",B:B,B681)-טבלה14[[#This Row],[דירוג]]</f>
        <v>0</v>
      </c>
      <c r="T681" s="9">
        <v>45</v>
      </c>
    </row>
    <row r="682" spans="2:20" s="6" customFormat="1" ht="13.8" hidden="1" x14ac:dyDescent="0.3">
      <c r="B682" s="7" t="s">
        <v>76</v>
      </c>
      <c r="C682" s="8" t="s">
        <v>34</v>
      </c>
      <c r="D682" s="9" t="s">
        <v>255</v>
      </c>
      <c r="E682" s="10">
        <v>589</v>
      </c>
      <c r="F682" s="10">
        <v>185</v>
      </c>
      <c r="G682" s="10">
        <v>69</v>
      </c>
      <c r="H682" s="10">
        <v>21</v>
      </c>
      <c r="I682" s="10">
        <v>25</v>
      </c>
      <c r="J682" s="10">
        <v>7</v>
      </c>
      <c r="K682" s="9"/>
      <c r="L682" s="9" t="s">
        <v>18</v>
      </c>
      <c r="M682" s="9" t="str">
        <f>IF(טבלה14[[#This Row],[מספר סטודנטים בתואר 1]]&gt;500,"yes","no")</f>
        <v>yes</v>
      </c>
      <c r="N682" s="12">
        <f>טבלה14[[#This Row],[מספר סטודנטים בתואר 1]]/SUBTOTAL(109,טבלה14[מספר סטודנטים בתואר 1])</f>
        <v>8.5676465882147581E-3</v>
      </c>
      <c r="O682" s="11">
        <f>IFERROR(((טבלה14[[#This Row],[מספר סטודנטים בתואר 1]]-טבלה14[[#This Row],[נשים תואר 1]])/טבלה14[[#This Row],[מספר סטודנטים בתואר 1]]),"")</f>
        <v>0.68590831918505946</v>
      </c>
      <c r="P682" s="11">
        <f>IFERROR(טבלה14[[#This Row],[נשים תואר 1]]/טבלה14[[#This Row],[מספר סטודנטים בתואר 1]],"")</f>
        <v>0.3140916808149406</v>
      </c>
      <c r="Q68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8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82" s="13">
        <f>SUMIFS(T:T,D:D,"2007/08",B:B,B682)-טבלה14[[#This Row],[דירוג]]</f>
        <v>0</v>
      </c>
      <c r="T682" s="9">
        <v>44</v>
      </c>
    </row>
    <row r="683" spans="2:20" s="6" customFormat="1" ht="13.8" hidden="1" x14ac:dyDescent="0.3">
      <c r="B683" s="7" t="s">
        <v>87</v>
      </c>
      <c r="C683" s="8" t="s">
        <v>58</v>
      </c>
      <c r="D683" s="10" t="s">
        <v>255</v>
      </c>
      <c r="E683" s="10">
        <v>640</v>
      </c>
      <c r="F683" s="10">
        <v>451</v>
      </c>
      <c r="G683" s="10">
        <v>89</v>
      </c>
      <c r="H683" s="10">
        <v>62</v>
      </c>
      <c r="I683" s="10">
        <v>138</v>
      </c>
      <c r="J683" s="10">
        <v>77</v>
      </c>
      <c r="K683" s="9"/>
      <c r="L683" s="9" t="s">
        <v>18</v>
      </c>
      <c r="M683" s="9" t="str">
        <f>IF(טבלה14[[#This Row],[מספר סטודנטים בתואר 1]]&gt;500,"yes","no")</f>
        <v>yes</v>
      </c>
      <c r="N683" s="12">
        <f>טבלה14[[#This Row],[מספר סטודנטים בתואר 1]]/SUBTOTAL(109,טבלה14[מספר סטודנטים בתואר 1])</f>
        <v>9.3094971416934555E-3</v>
      </c>
      <c r="O683" s="11">
        <f>IFERROR(((טבלה14[[#This Row],[מספר סטודנטים בתואר 1]]-טבלה14[[#This Row],[נשים תואר 1]])/טבלה14[[#This Row],[מספר סטודנטים בתואר 1]]),"")</f>
        <v>0.29531249999999998</v>
      </c>
      <c r="P683" s="11">
        <f>IFERROR(טבלה14[[#This Row],[נשים תואר 1]]/טבלה14[[#This Row],[מספר סטודנטים בתואר 1]],"")</f>
        <v>0.70468750000000002</v>
      </c>
      <c r="Q68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68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83" s="13">
        <f>SUMIFS(T:T,D:D,"2007/08",B:B,B683)-טבלה14[[#This Row],[דירוג]]</f>
        <v>0</v>
      </c>
      <c r="T683" s="9">
        <v>43</v>
      </c>
    </row>
    <row r="684" spans="2:20" s="6" customFormat="1" ht="13.8" hidden="1" x14ac:dyDescent="0.3">
      <c r="B684" s="7" t="s">
        <v>66</v>
      </c>
      <c r="C684" s="8" t="s">
        <v>34</v>
      </c>
      <c r="D684" s="9" t="s">
        <v>255</v>
      </c>
      <c r="E684" s="10">
        <v>642</v>
      </c>
      <c r="F684" s="10">
        <v>129</v>
      </c>
      <c r="G684" s="10"/>
      <c r="H684" s="10"/>
      <c r="I684" s="10"/>
      <c r="J684" s="10" t="s">
        <v>21</v>
      </c>
      <c r="K684" s="9"/>
      <c r="L684" s="9" t="s">
        <v>18</v>
      </c>
      <c r="M684" s="9" t="str">
        <f>IF(טבלה14[[#This Row],[מספר סטודנטים בתואר 1]]&gt;500,"yes","no")</f>
        <v>yes</v>
      </c>
      <c r="N684" s="12">
        <f>טבלה14[[#This Row],[מספר סטודנטים בתואר 1]]/SUBTOTAL(109,טבלה14[מספר סטודנטים בתואר 1])</f>
        <v>9.3385893202612476E-3</v>
      </c>
      <c r="O684" s="11">
        <f>IFERROR(((טבלה14[[#This Row],[מספר סטודנטים בתואר 1]]-טבלה14[[#This Row],[נשים תואר 1]])/טבלה14[[#This Row],[מספר סטודנטים בתואר 1]]),"")</f>
        <v>0.7990654205607477</v>
      </c>
      <c r="P684" s="11">
        <f>IFERROR(טבלה14[[#This Row],[נשים תואר 1]]/טבלה14[[#This Row],[מספר סטודנטים בתואר 1]],"")</f>
        <v>0.20093457943925233</v>
      </c>
      <c r="Q68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84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684" s="13">
        <f>SUMIFS(T:T,D:D,"2007/08",B:B,B684)-טבלה14[[#This Row],[דירוג]]</f>
        <v>0</v>
      </c>
      <c r="T684" s="9">
        <v>42</v>
      </c>
    </row>
    <row r="685" spans="2:20" s="6" customFormat="1" ht="13.8" hidden="1" x14ac:dyDescent="0.3">
      <c r="B685" s="7" t="s">
        <v>105</v>
      </c>
      <c r="C685" s="8" t="s">
        <v>39</v>
      </c>
      <c r="D685" s="10" t="s">
        <v>50</v>
      </c>
      <c r="E685" s="10">
        <v>574</v>
      </c>
      <c r="F685" s="10">
        <v>467</v>
      </c>
      <c r="G685" s="10">
        <v>260</v>
      </c>
      <c r="H685" s="10">
        <v>201</v>
      </c>
      <c r="I685" s="10">
        <v>149</v>
      </c>
      <c r="J685" s="10">
        <v>108</v>
      </c>
      <c r="K685" s="9"/>
      <c r="L685" s="9" t="s">
        <v>18</v>
      </c>
      <c r="M685" s="9" t="str">
        <f>IF(טבלה14[[#This Row],[מספר סטודנטים בתואר 1]]&gt;500,"yes","no")</f>
        <v>yes</v>
      </c>
      <c r="N685" s="12">
        <f>טבלה14[[#This Row],[מספר סטודנטים בתואר 1]]/SUBTOTAL(109,טבלה14[מספר סטודנטים בתואר 1])</f>
        <v>8.3494552489563178E-3</v>
      </c>
      <c r="O685" s="11">
        <f>IFERROR(((טבלה14[[#This Row],[מספר סטודנטים בתואר 1]]-טבלה14[[#This Row],[נשים תואר 1]])/טבלה14[[#This Row],[מספר סטודנטים בתואר 1]]),"")</f>
        <v>0.18641114982578397</v>
      </c>
      <c r="P685" s="11">
        <f>IFERROR(טבלה14[[#This Row],[נשים תואר 1]]/טבלה14[[#This Row],[מספר סטודנטים בתואר 1]],"")</f>
        <v>0.81358885017421601</v>
      </c>
      <c r="Q68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68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85" s="13">
        <f>SUMIFS(T:T,D:D,"2007/08",B:B,B685)-טבלה14[[#This Row],[דירוג]]</f>
        <v>0</v>
      </c>
      <c r="T685" s="9">
        <v>41</v>
      </c>
    </row>
    <row r="686" spans="2:20" s="6" customFormat="1" ht="13.8" hidden="1" x14ac:dyDescent="0.3">
      <c r="B686" s="7" t="s">
        <v>94</v>
      </c>
      <c r="C686" s="8" t="s">
        <v>39</v>
      </c>
      <c r="D686" s="10" t="s">
        <v>37</v>
      </c>
      <c r="E686" s="10">
        <v>482</v>
      </c>
      <c r="F686" s="10">
        <v>277</v>
      </c>
      <c r="G686" s="10">
        <v>111</v>
      </c>
      <c r="H686" s="10">
        <v>63</v>
      </c>
      <c r="I686" s="10">
        <v>20</v>
      </c>
      <c r="J686" s="10">
        <v>6</v>
      </c>
      <c r="K686" s="9"/>
      <c r="L686" s="9" t="s">
        <v>18</v>
      </c>
      <c r="M686" s="9" t="str">
        <f>IF(טבלה14[[#This Row],[מספר סטודנטים בתואר 1]]&gt;500,"yes","no")</f>
        <v>no</v>
      </c>
      <c r="N686" s="12">
        <f>טבלה14[[#This Row],[מספר סטודנטים בתואר 1]]/SUBTOTAL(109,טבלה14[מספר סטודנטים בתואר 1])</f>
        <v>7.0112150348378838E-3</v>
      </c>
      <c r="O686" s="11">
        <f>IFERROR(((טבלה14[[#This Row],[מספר סטודנטים בתואר 1]]-טבלה14[[#This Row],[נשים תואר 1]])/טבלה14[[#This Row],[מספר סטודנטים בתואר 1]]),"")</f>
        <v>0.42531120331950206</v>
      </c>
      <c r="P686" s="11">
        <f>IFERROR(טבלה14[[#This Row],[נשים תואר 1]]/טבלה14[[#This Row],[מספר סטודנטים בתואר 1]],"")</f>
        <v>0.57468879668049788</v>
      </c>
      <c r="Q68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8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86" s="13">
        <f>SUMIFS(T:T,D:D,"2007/08",B:B,B686)-טבלה14[[#This Row],[דירוג]]</f>
        <v>5</v>
      </c>
      <c r="T686" s="9">
        <v>49</v>
      </c>
    </row>
    <row r="687" spans="2:20" s="6" customFormat="1" ht="13.8" hidden="1" x14ac:dyDescent="0.3">
      <c r="B687" s="7" t="s">
        <v>89</v>
      </c>
      <c r="C687" s="8" t="s">
        <v>48</v>
      </c>
      <c r="D687" s="9" t="s">
        <v>37</v>
      </c>
      <c r="E687" s="10">
        <v>471</v>
      </c>
      <c r="F687" s="10">
        <v>296</v>
      </c>
      <c r="G687" s="10">
        <v>100</v>
      </c>
      <c r="H687" s="10">
        <v>62</v>
      </c>
      <c r="I687" s="10">
        <v>169</v>
      </c>
      <c r="J687" s="10">
        <v>92</v>
      </c>
      <c r="K687" s="9"/>
      <c r="L687" s="9" t="s">
        <v>18</v>
      </c>
      <c r="M687" s="9" t="str">
        <f>IF(טבלה14[[#This Row],[מספר סטודנטים בתואר 1]]&gt;500,"yes","no")</f>
        <v>no</v>
      </c>
      <c r="N687" s="12">
        <f>טבלה14[[#This Row],[מספר סטודנטים בתואר 1]]/SUBTOTAL(109,טבלה14[מספר סטודנטים בתואר 1])</f>
        <v>6.8512080527150278E-3</v>
      </c>
      <c r="O687" s="11">
        <f>IFERROR(((טבלה14[[#This Row],[מספר סטודנטים בתואר 1]]-טבלה14[[#This Row],[נשים תואר 1]])/טבלה14[[#This Row],[מספר סטודנטים בתואר 1]]),"")</f>
        <v>0.37154989384288745</v>
      </c>
      <c r="P687" s="11">
        <f>IFERROR(טבלה14[[#This Row],[נשים תואר 1]]/טבלה14[[#This Row],[מספר סטודנטים בתואר 1]],"")</f>
        <v>0.6284501061571125</v>
      </c>
      <c r="Q68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8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87" s="13">
        <f>SUMIFS(T:T,D:D,"2007/08",B:B,B687)-טבלה14[[#This Row],[דירוג]]</f>
        <v>36</v>
      </c>
      <c r="T687" s="9">
        <v>50</v>
      </c>
    </row>
    <row r="688" spans="2:20" s="6" customFormat="1" ht="13.8" hidden="1" x14ac:dyDescent="0.3">
      <c r="B688" s="7" t="s">
        <v>15</v>
      </c>
      <c r="C688" s="8" t="s">
        <v>16</v>
      </c>
      <c r="D688" s="10" t="s">
        <v>37</v>
      </c>
      <c r="E688" s="10">
        <v>449</v>
      </c>
      <c r="F688" s="10">
        <v>341</v>
      </c>
      <c r="G688" s="10"/>
      <c r="H688" s="10"/>
      <c r="I688" s="10">
        <v>17</v>
      </c>
      <c r="J688" s="10">
        <v>12</v>
      </c>
      <c r="K688" s="9"/>
      <c r="L688" s="9" t="s">
        <v>18</v>
      </c>
      <c r="M688" s="9" t="str">
        <f>IF(טבלה14[[#This Row],[מספר סטודנטים בתואר 1]]&gt;500,"yes","no")</f>
        <v>no</v>
      </c>
      <c r="N688" s="12">
        <f>טבלה14[[#This Row],[מספר סטודנטים בתואר 1]]/SUBTOTAL(109,טבלה14[מספר סטודנטים בתואר 1])</f>
        <v>6.5311940884693149E-3</v>
      </c>
      <c r="O688" s="11">
        <f>IFERROR(((טבלה14[[#This Row],[מספר סטודנטים בתואר 1]]-טבלה14[[#This Row],[נשים תואר 1]])/טבלה14[[#This Row],[מספר סטודנטים בתואר 1]]),"")</f>
        <v>0.24053452115812918</v>
      </c>
      <c r="P688" s="11">
        <f>IFERROR(טבלה14[[#This Row],[נשים תואר 1]]/טבלה14[[#This Row],[מספר סטודנטים בתואר 1]],"")</f>
        <v>0.75946547884187088</v>
      </c>
      <c r="Q68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68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88" s="13">
        <f>SUMIFS(T:T,D:D,"2007/08",B:B,B688)-טבלה14[[#This Row],[דירוג]]</f>
        <v>-37</v>
      </c>
      <c r="T688" s="9">
        <v>51</v>
      </c>
    </row>
    <row r="689" spans="2:20" s="6" customFormat="1" ht="13.8" hidden="1" x14ac:dyDescent="0.3">
      <c r="B689" s="7" t="s">
        <v>105</v>
      </c>
      <c r="C689" s="8" t="s">
        <v>39</v>
      </c>
      <c r="D689" s="10" t="s">
        <v>255</v>
      </c>
      <c r="E689" s="10">
        <v>643</v>
      </c>
      <c r="F689" s="10">
        <v>550</v>
      </c>
      <c r="G689" s="10">
        <v>271</v>
      </c>
      <c r="H689" s="10">
        <v>221</v>
      </c>
      <c r="I689" s="10">
        <v>160</v>
      </c>
      <c r="J689" s="10">
        <v>120</v>
      </c>
      <c r="K689" s="9"/>
      <c r="L689" s="9" t="s">
        <v>18</v>
      </c>
      <c r="M689" s="9" t="str">
        <f>IF(טבלה14[[#This Row],[מספר סטודנטים בתואר 1]]&gt;500,"yes","no")</f>
        <v>yes</v>
      </c>
      <c r="N689" s="12">
        <f>טבלה14[[#This Row],[מספר סטודנטים בתואר 1]]/SUBTOTAL(109,טבלה14[מספר סטודנטים בתואר 1])</f>
        <v>9.3531354095451446E-3</v>
      </c>
      <c r="O689" s="11">
        <f>IFERROR(((טבלה14[[#This Row],[מספר סטודנטים בתואר 1]]-טבלה14[[#This Row],[נשים תואר 1]])/טבלה14[[#This Row],[מספר סטודנטים בתואר 1]]),"")</f>
        <v>0.14463452566096424</v>
      </c>
      <c r="P689" s="11">
        <f>IFERROR(טבלה14[[#This Row],[נשים תואר 1]]/טבלה14[[#This Row],[מספר סטודנטים בתואר 1]],"")</f>
        <v>0.85536547433903576</v>
      </c>
      <c r="Q68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68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89" s="13">
        <f>SUMIFS(T:T,D:D,"2007/08",B:B,B689)-טבלה14[[#This Row],[דירוג]]</f>
        <v>0</v>
      </c>
      <c r="T689" s="9">
        <v>41</v>
      </c>
    </row>
    <row r="690" spans="2:20" s="6" customFormat="1" ht="13.8" hidden="1" x14ac:dyDescent="0.3">
      <c r="B690" s="7" t="s">
        <v>98</v>
      </c>
      <c r="C690" s="8" t="s">
        <v>72</v>
      </c>
      <c r="D690" s="10" t="s">
        <v>37</v>
      </c>
      <c r="E690" s="10">
        <v>416</v>
      </c>
      <c r="F690" s="10">
        <v>272</v>
      </c>
      <c r="G690" s="10">
        <v>341</v>
      </c>
      <c r="H690" s="10">
        <v>208</v>
      </c>
      <c r="I690" s="10"/>
      <c r="J690" s="10" t="s">
        <v>21</v>
      </c>
      <c r="K690" s="9"/>
      <c r="L690" s="9" t="s">
        <v>18</v>
      </c>
      <c r="M690" s="9" t="str">
        <f>IF(טבלה14[[#This Row],[מספר סטודנטים בתואר 1]]&gt;500,"yes","no")</f>
        <v>no</v>
      </c>
      <c r="N690" s="12">
        <f>טבלה14[[#This Row],[מספר סטודנטים בתואר 1]]/SUBTOTAL(109,טבלה14[מספר סטודנטים בתואר 1])</f>
        <v>6.0511731421007461E-3</v>
      </c>
      <c r="O690" s="11">
        <f>IFERROR(((טבלה14[[#This Row],[מספר סטודנטים בתואר 1]]-טבלה14[[#This Row],[נשים תואר 1]])/טבלה14[[#This Row],[מספר סטודנטים בתואר 1]]),"")</f>
        <v>0.34615384615384615</v>
      </c>
      <c r="P690" s="11">
        <f>IFERROR(טבלה14[[#This Row],[נשים תואר 1]]/טבלה14[[#This Row],[מספר סטודנטים בתואר 1]],"")</f>
        <v>0.65384615384615385</v>
      </c>
      <c r="Q69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9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90" s="13">
        <f>SUMIFS(T:T,D:D,"2007/08",B:B,B690)-טבלה14[[#This Row],[דירוג]]</f>
        <v>37</v>
      </c>
      <c r="T690" s="9">
        <v>53</v>
      </c>
    </row>
    <row r="691" spans="2:20" s="6" customFormat="1" ht="13.8" hidden="1" x14ac:dyDescent="0.3">
      <c r="B691" s="7" t="s">
        <v>97</v>
      </c>
      <c r="C691" s="8" t="s">
        <v>58</v>
      </c>
      <c r="D691" s="9" t="s">
        <v>37</v>
      </c>
      <c r="E691" s="10">
        <v>407</v>
      </c>
      <c r="F691" s="10">
        <v>374</v>
      </c>
      <c r="G691" s="10">
        <v>28</v>
      </c>
      <c r="H691" s="10">
        <v>24</v>
      </c>
      <c r="I691" s="10">
        <v>9</v>
      </c>
      <c r="J691" s="10">
        <v>9</v>
      </c>
      <c r="K691" s="9"/>
      <c r="L691" s="9" t="s">
        <v>18</v>
      </c>
      <c r="M691" s="9" t="str">
        <f>IF(טבלה14[[#This Row],[מספר סטודנטים בתואר 1]]&gt;500,"yes","no")</f>
        <v>no</v>
      </c>
      <c r="N691" s="12">
        <f>טבלה14[[#This Row],[מספר סטודנטים בתואר 1]]/SUBTOTAL(109,טבלה14[מספר סטודנטים בתואר 1])</f>
        <v>5.9202583385456822E-3</v>
      </c>
      <c r="O691" s="11">
        <f>IFERROR(((טבלה14[[#This Row],[מספר סטודנטים בתואר 1]]-טבלה14[[#This Row],[נשים תואר 1]])/טבלה14[[#This Row],[מספר סטודנטים בתואר 1]]),"")</f>
        <v>8.1081081081081086E-2</v>
      </c>
      <c r="P691" s="11">
        <f>IFERROR(טבלה14[[#This Row],[נשים תואר 1]]/טבלה14[[#This Row],[מספר סטודנטים בתואר 1]],"")</f>
        <v>0.91891891891891897</v>
      </c>
      <c r="Q69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69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91" s="13">
        <f>SUMIFS(T:T,D:D,"2007/08",B:B,B691)-טבלה14[[#This Row],[דירוג]]</f>
        <v>24</v>
      </c>
      <c r="T691" s="9">
        <v>54</v>
      </c>
    </row>
    <row r="692" spans="2:20" s="6" customFormat="1" ht="13.8" hidden="1" x14ac:dyDescent="0.3">
      <c r="B692" s="7" t="s">
        <v>41</v>
      </c>
      <c r="C692" s="8" t="s">
        <v>28</v>
      </c>
      <c r="D692" s="10" t="s">
        <v>23</v>
      </c>
      <c r="E692" s="10">
        <v>500</v>
      </c>
      <c r="F692" s="10">
        <v>277</v>
      </c>
      <c r="G692" s="10">
        <v>291</v>
      </c>
      <c r="H692" s="10">
        <v>154</v>
      </c>
      <c r="I692" s="10">
        <v>45</v>
      </c>
      <c r="J692" s="10">
        <v>15</v>
      </c>
      <c r="K692" s="9"/>
      <c r="L692" s="9" t="s">
        <v>18</v>
      </c>
      <c r="M692" s="9" t="str">
        <f>IF(טבלה14[[#This Row],[מספר סטודנטים בתואר 1]]&gt;500,"yes","no")</f>
        <v>no</v>
      </c>
      <c r="N692" s="12">
        <f>טבלה14[[#This Row],[מספר סטודנטים בתואר 1]]/SUBTOTAL(109,טבלה14[מספר סטודנטים בתואר 1])</f>
        <v>7.2730446419480123E-3</v>
      </c>
      <c r="O692" s="11">
        <f>IFERROR(((טבלה14[[#This Row],[מספר סטודנטים בתואר 1]]-טבלה14[[#This Row],[נשים תואר 1]])/טבלה14[[#This Row],[מספר סטודנטים בתואר 1]]),"")</f>
        <v>0.44600000000000001</v>
      </c>
      <c r="P692" s="11">
        <f>IFERROR(טבלה14[[#This Row],[נשים תואר 1]]/טבלה14[[#This Row],[מספר סטודנטים בתואר 1]],"")</f>
        <v>0.55400000000000005</v>
      </c>
      <c r="Q69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9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92" s="13">
        <f>SUMIFS(T:T,D:D,"2007/08",B:B,B692)-טבלה14[[#This Row],[דירוג]]</f>
        <v>-14</v>
      </c>
      <c r="T692" s="9">
        <v>47</v>
      </c>
    </row>
    <row r="693" spans="2:20" s="6" customFormat="1" ht="13.8" hidden="1" x14ac:dyDescent="0.3">
      <c r="B693" s="7" t="s">
        <v>99</v>
      </c>
      <c r="C693" s="8" t="s">
        <v>16</v>
      </c>
      <c r="D693" s="9" t="s">
        <v>37</v>
      </c>
      <c r="E693" s="10">
        <v>373</v>
      </c>
      <c r="F693" s="10">
        <v>116</v>
      </c>
      <c r="G693" s="10"/>
      <c r="H693" s="10"/>
      <c r="I693" s="10"/>
      <c r="J693" s="10" t="s">
        <v>21</v>
      </c>
      <c r="K693" s="9"/>
      <c r="L693" s="9" t="s">
        <v>18</v>
      </c>
      <c r="M693" s="9" t="str">
        <f>IF(טבלה14[[#This Row],[מספר סטודנטים בתואר 1]]&gt;500,"yes","no")</f>
        <v>no</v>
      </c>
      <c r="N693" s="12">
        <f>טבלה14[[#This Row],[מספר סטודנטים בתואר 1]]/SUBTOTAL(109,טבלה14[מספר סטודנטים בתואר 1])</f>
        <v>5.4256913028932173E-3</v>
      </c>
      <c r="O693" s="11">
        <f>IFERROR(((טבלה14[[#This Row],[מספר סטודנטים בתואר 1]]-טבלה14[[#This Row],[נשים תואר 1]])/טבלה14[[#This Row],[מספר סטודנטים בתואר 1]]),"")</f>
        <v>0.68900804289544237</v>
      </c>
      <c r="P693" s="11">
        <f>IFERROR(טבלה14[[#This Row],[נשים תואר 1]]/טבלה14[[#This Row],[מספר סטודנטים בתואר 1]],"")</f>
        <v>0.31099195710455763</v>
      </c>
      <c r="Q69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9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93" s="13">
        <f>SUMIFS(T:T,D:D,"2007/08",B:B,B693)-טבלה14[[#This Row],[דירוג]]</f>
        <v>-56</v>
      </c>
      <c r="T693" s="9">
        <v>56</v>
      </c>
    </row>
    <row r="694" spans="2:20" s="6" customFormat="1" ht="13.8" hidden="1" x14ac:dyDescent="0.3">
      <c r="B694" s="7" t="s">
        <v>95</v>
      </c>
      <c r="C694" s="8" t="s">
        <v>69</v>
      </c>
      <c r="D694" s="10" t="s">
        <v>37</v>
      </c>
      <c r="E694" s="10">
        <v>354</v>
      </c>
      <c r="F694" s="10">
        <v>194</v>
      </c>
      <c r="G694" s="10">
        <v>4284</v>
      </c>
      <c r="H694" s="10">
        <v>1790</v>
      </c>
      <c r="I694" s="10">
        <v>98</v>
      </c>
      <c r="J694" s="10">
        <v>58</v>
      </c>
      <c r="K694" s="9"/>
      <c r="L694" s="9" t="s">
        <v>18</v>
      </c>
      <c r="M694" s="9" t="str">
        <f>IF(טבלה14[[#This Row],[מספר סטודנטים בתואר 1]]&gt;500,"yes","no")</f>
        <v>no</v>
      </c>
      <c r="N694" s="12">
        <f>טבלה14[[#This Row],[מספר סטודנטים בתואר 1]]/SUBTOTAL(109,טבלה14[מספר סטודנטים בתואר 1])</f>
        <v>5.1493156064991927E-3</v>
      </c>
      <c r="O694" s="11">
        <f>IFERROR(((טבלה14[[#This Row],[מספר סטודנטים בתואר 1]]-טבלה14[[#This Row],[נשים תואר 1]])/טבלה14[[#This Row],[מספר סטודנטים בתואר 1]]),"")</f>
        <v>0.4519774011299435</v>
      </c>
      <c r="P694" s="11">
        <f>IFERROR(טבלה14[[#This Row],[נשים תואר 1]]/טבלה14[[#This Row],[מספר סטודנטים בתואר 1]],"")</f>
        <v>0.54802259887005644</v>
      </c>
      <c r="Q69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9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94" s="13">
        <f>SUMIFS(T:T,D:D,"2007/08",B:B,B694)-טבלה14[[#This Row],[דירוג]]</f>
        <v>-8</v>
      </c>
      <c r="T694" s="9">
        <v>57</v>
      </c>
    </row>
    <row r="695" spans="2:20" s="6" customFormat="1" ht="13.8" hidden="1" x14ac:dyDescent="0.3">
      <c r="B695" s="7" t="s">
        <v>107</v>
      </c>
      <c r="C695" s="8" t="s">
        <v>39</v>
      </c>
      <c r="D695" s="9" t="s">
        <v>37</v>
      </c>
      <c r="E695" s="10">
        <v>316</v>
      </c>
      <c r="F695" s="10">
        <v>222</v>
      </c>
      <c r="G695" s="10">
        <v>158</v>
      </c>
      <c r="H695" s="10">
        <v>126</v>
      </c>
      <c r="I695" s="10">
        <v>54</v>
      </c>
      <c r="J695" s="10">
        <v>32</v>
      </c>
      <c r="K695" s="9"/>
      <c r="L695" s="9" t="s">
        <v>18</v>
      </c>
      <c r="M695" s="9" t="str">
        <f>IF(טבלה14[[#This Row],[מספר סטודנטים בתואר 1]]&gt;500,"yes","no")</f>
        <v>no</v>
      </c>
      <c r="N695" s="12">
        <f>טבלה14[[#This Row],[מספר סטודנטים בתואר 1]]/SUBTOTAL(109,טבלה14[מספר סטודנטים בתואר 1])</f>
        <v>4.5965642137111434E-3</v>
      </c>
      <c r="O695" s="11">
        <f>IFERROR(((טבלה14[[#This Row],[מספר סטודנטים בתואר 1]]-טבלה14[[#This Row],[נשים תואר 1]])/טבלה14[[#This Row],[מספר סטודנטים בתואר 1]]),"")</f>
        <v>0.29746835443037972</v>
      </c>
      <c r="P695" s="11">
        <f>IFERROR(טבלה14[[#This Row],[נשים תואר 1]]/טבלה14[[#This Row],[מספר סטודנטים בתואר 1]],"")</f>
        <v>0.70253164556962022</v>
      </c>
      <c r="Q69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69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95" s="13">
        <f>SUMIFS(T:T,D:D,"2007/08",B:B,B695)-טבלה14[[#This Row],[דירוג]]</f>
        <v>-6</v>
      </c>
      <c r="T695" s="9">
        <v>58</v>
      </c>
    </row>
    <row r="696" spans="2:20" s="6" customFormat="1" ht="13.8" hidden="1" x14ac:dyDescent="0.3">
      <c r="B696" s="7" t="s">
        <v>100</v>
      </c>
      <c r="C696" s="8" t="s">
        <v>34</v>
      </c>
      <c r="D696" s="10" t="s">
        <v>37</v>
      </c>
      <c r="E696" s="10">
        <v>311</v>
      </c>
      <c r="F696" s="10">
        <v>77</v>
      </c>
      <c r="G696" s="10">
        <v>149</v>
      </c>
      <c r="H696" s="10">
        <v>28</v>
      </c>
      <c r="I696" s="10">
        <v>43</v>
      </c>
      <c r="J696" s="10">
        <v>6</v>
      </c>
      <c r="K696" s="9"/>
      <c r="L696" s="9" t="s">
        <v>18</v>
      </c>
      <c r="M696" s="9" t="str">
        <f>IF(טבלה14[[#This Row],[מספר סטודנטים בתואר 1]]&gt;500,"yes","no")</f>
        <v>no</v>
      </c>
      <c r="N696" s="12">
        <f>טבלה14[[#This Row],[מספר סטודנטים בתואר 1]]/SUBTOTAL(109,טבלה14[מספר סטודנטים בתואר 1])</f>
        <v>4.5238337672916639E-3</v>
      </c>
      <c r="O696" s="11">
        <f>IFERROR(((טבלה14[[#This Row],[מספר סטודנטים בתואר 1]]-טבלה14[[#This Row],[נשים תואר 1]])/טבלה14[[#This Row],[מספר סטודנטים בתואר 1]]),"")</f>
        <v>0.752411575562701</v>
      </c>
      <c r="P696" s="11">
        <f>IFERROR(טבלה14[[#This Row],[נשים תואר 1]]/טבלה14[[#This Row],[מספר סטודנטים בתואר 1]],"")</f>
        <v>0.24758842443729903</v>
      </c>
      <c r="Q69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96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696" s="13">
        <f>SUMIFS(T:T,D:D,"2007/08",B:B,B696)-טבלה14[[#This Row],[דירוג]]</f>
        <v>0</v>
      </c>
      <c r="T696" s="9">
        <v>59</v>
      </c>
    </row>
    <row r="697" spans="2:20" s="6" customFormat="1" ht="13.8" hidden="1" x14ac:dyDescent="0.3">
      <c r="B697" s="7" t="s">
        <v>105</v>
      </c>
      <c r="C697" s="8" t="s">
        <v>39</v>
      </c>
      <c r="D697" s="9" t="s">
        <v>37</v>
      </c>
      <c r="E697" s="10">
        <v>304</v>
      </c>
      <c r="F697" s="10">
        <v>240</v>
      </c>
      <c r="G697" s="10">
        <v>146</v>
      </c>
      <c r="H697" s="10">
        <v>106</v>
      </c>
      <c r="I697" s="10">
        <v>155</v>
      </c>
      <c r="J697" s="10">
        <v>110</v>
      </c>
      <c r="K697" s="9"/>
      <c r="L697" s="9" t="s">
        <v>18</v>
      </c>
      <c r="M697" s="9" t="str">
        <f>IF(טבלה14[[#This Row],[מספר סטודנטים בתואר 1]]&gt;500,"yes","no")</f>
        <v>no</v>
      </c>
      <c r="N697" s="12">
        <f>טבלה14[[#This Row],[מספר סטודנטים בתואר 1]]/SUBTOTAL(109,טבלה14[מספר סטודנטים בתואר 1])</f>
        <v>4.4220111423043914E-3</v>
      </c>
      <c r="O697" s="11">
        <f>IFERROR(((טבלה14[[#This Row],[מספר סטודנטים בתואר 1]]-טבלה14[[#This Row],[נשים תואר 1]])/טבלה14[[#This Row],[מספר סטודנטים בתואר 1]]),"")</f>
        <v>0.21052631578947367</v>
      </c>
      <c r="P697" s="11">
        <f>IFERROR(טבלה14[[#This Row],[נשים תואר 1]]/טבלה14[[#This Row],[מספר סטודנטים בתואר 1]],"")</f>
        <v>0.78947368421052633</v>
      </c>
      <c r="Q69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69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97" s="13">
        <f>SUMIFS(T:T,D:D,"2007/08",B:B,B697)-טבלה14[[#This Row],[דירוג]]</f>
        <v>-19</v>
      </c>
      <c r="T697" s="9">
        <v>60</v>
      </c>
    </row>
    <row r="698" spans="2:20" s="6" customFormat="1" ht="13.8" hidden="1" x14ac:dyDescent="0.3">
      <c r="B698" s="7" t="s">
        <v>104</v>
      </c>
      <c r="C698" s="8" t="s">
        <v>39</v>
      </c>
      <c r="D698" s="10" t="s">
        <v>37</v>
      </c>
      <c r="E698" s="10">
        <v>292</v>
      </c>
      <c r="F698" s="10">
        <v>191</v>
      </c>
      <c r="G698" s="10">
        <v>46</v>
      </c>
      <c r="H698" s="10">
        <v>25</v>
      </c>
      <c r="I698" s="10">
        <v>18</v>
      </c>
      <c r="J698" s="10">
        <v>12</v>
      </c>
      <c r="K698" s="9"/>
      <c r="L698" s="9" t="s">
        <v>18</v>
      </c>
      <c r="M698" s="9" t="str">
        <f>IF(טבלה14[[#This Row],[מספר סטודנטים בתואר 1]]&gt;500,"yes","no")</f>
        <v>no</v>
      </c>
      <c r="N698" s="12">
        <f>טבלה14[[#This Row],[מספר סטודנטים בתואר 1]]/SUBTOTAL(109,טבלה14[מספר סטודנטים בתואר 1])</f>
        <v>4.2474580708976393E-3</v>
      </c>
      <c r="O698" s="11">
        <f>IFERROR(((טבלה14[[#This Row],[מספר סטודנטים בתואר 1]]-טבלה14[[#This Row],[נשים תואר 1]])/טבלה14[[#This Row],[מספר סטודנטים בתואר 1]]),"")</f>
        <v>0.3458904109589041</v>
      </c>
      <c r="P698" s="11">
        <f>IFERROR(טבלה14[[#This Row],[נשים תואר 1]]/טבלה14[[#This Row],[מספר סטודנטים בתואר 1]],"")</f>
        <v>0.65410958904109584</v>
      </c>
      <c r="Q69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69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98" s="13">
        <f>SUMIFS(T:T,D:D,"2007/08",B:B,B698)-טבלה14[[#This Row],[דירוג]]</f>
        <v>11</v>
      </c>
      <c r="T698" s="9">
        <v>61</v>
      </c>
    </row>
    <row r="699" spans="2:20" s="6" customFormat="1" ht="13.8" hidden="1" x14ac:dyDescent="0.3">
      <c r="B699" s="7" t="s">
        <v>119</v>
      </c>
      <c r="C699" s="8" t="s">
        <v>34</v>
      </c>
      <c r="D699" s="9" t="s">
        <v>37</v>
      </c>
      <c r="E699" s="10">
        <v>287</v>
      </c>
      <c r="F699" s="10">
        <v>217</v>
      </c>
      <c r="G699" s="10">
        <v>48</v>
      </c>
      <c r="H699" s="10">
        <v>30</v>
      </c>
      <c r="I699" s="10">
        <v>48</v>
      </c>
      <c r="J699" s="10">
        <v>39</v>
      </c>
      <c r="K699" s="9"/>
      <c r="L699" s="9" t="s">
        <v>18</v>
      </c>
      <c r="M699" s="9" t="str">
        <f>IF(טבלה14[[#This Row],[מספר סטודנטים בתואר 1]]&gt;500,"yes","no")</f>
        <v>no</v>
      </c>
      <c r="N699" s="12">
        <f>טבלה14[[#This Row],[מספר סטודנטים בתואר 1]]/SUBTOTAL(109,טבלה14[מספר סטודנטים בתואר 1])</f>
        <v>4.1747276244781589E-3</v>
      </c>
      <c r="O699" s="11">
        <f>IFERROR(((טבלה14[[#This Row],[מספר סטודנטים בתואר 1]]-טבלה14[[#This Row],[נשים תואר 1]])/טבלה14[[#This Row],[מספר סטודנטים בתואר 1]]),"")</f>
        <v>0.24390243902439024</v>
      </c>
      <c r="P699" s="11">
        <f>IFERROR(טבלה14[[#This Row],[נשים תואר 1]]/טבלה14[[#This Row],[מספר סטודנטים בתואר 1]],"")</f>
        <v>0.75609756097560976</v>
      </c>
      <c r="Q69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69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699" s="13">
        <f>SUMIFS(T:T,D:D,"2007/08",B:B,B699)-טבלה14[[#This Row],[דירוג]]</f>
        <v>8</v>
      </c>
      <c r="T699" s="9">
        <v>62</v>
      </c>
    </row>
    <row r="700" spans="2:20" s="6" customFormat="1" ht="13.8" hidden="1" x14ac:dyDescent="0.3">
      <c r="B700" s="7" t="s">
        <v>103</v>
      </c>
      <c r="C700" s="8" t="s">
        <v>48</v>
      </c>
      <c r="D700" s="10" t="s">
        <v>37</v>
      </c>
      <c r="E700" s="10">
        <v>269</v>
      </c>
      <c r="F700" s="10">
        <v>69</v>
      </c>
      <c r="G700" s="10">
        <v>32</v>
      </c>
      <c r="H700" s="10">
        <v>10</v>
      </c>
      <c r="I700" s="10">
        <v>39</v>
      </c>
      <c r="J700" s="10">
        <v>15</v>
      </c>
      <c r="K700" s="9"/>
      <c r="L700" s="9" t="s">
        <v>18</v>
      </c>
      <c r="M700" s="9" t="str">
        <f>IF(טבלה14[[#This Row],[מספר סטודנטים בתואר 1]]&gt;500,"yes","no")</f>
        <v>no</v>
      </c>
      <c r="N700" s="12">
        <f>טבלה14[[#This Row],[מספר סטודנטים בתואר 1]]/SUBTOTAL(109,טבלה14[מספר סטודנטים בתואר 1])</f>
        <v>3.9128980173680303E-3</v>
      </c>
      <c r="O700" s="11">
        <f>IFERROR(((טבלה14[[#This Row],[מספר סטודנטים בתואר 1]]-טבלה14[[#This Row],[נשים תואר 1]])/טבלה14[[#This Row],[מספר סטודנטים בתואר 1]]),"")</f>
        <v>0.74349442379182151</v>
      </c>
      <c r="P700" s="11">
        <f>IFERROR(טבלה14[[#This Row],[נשים תואר 1]]/טבלה14[[#This Row],[מספר סטודנטים בתואר 1]],"")</f>
        <v>0.25650557620817843</v>
      </c>
      <c r="Q70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00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700" s="13">
        <f>SUMIFS(T:T,D:D,"2007/08",B:B,B700)-טבלה14[[#This Row],[דירוג]]</f>
        <v>21</v>
      </c>
      <c r="T700" s="9">
        <v>63</v>
      </c>
    </row>
    <row r="701" spans="2:20" s="6" customFormat="1" ht="13.8" hidden="1" x14ac:dyDescent="0.3">
      <c r="B701" s="7" t="s">
        <v>109</v>
      </c>
      <c r="C701" s="8" t="s">
        <v>52</v>
      </c>
      <c r="D701" s="9" t="s">
        <v>37</v>
      </c>
      <c r="E701" s="10">
        <v>262</v>
      </c>
      <c r="F701" s="10">
        <v>248</v>
      </c>
      <c r="G701" s="10">
        <v>701</v>
      </c>
      <c r="H701" s="10">
        <v>655</v>
      </c>
      <c r="I701" s="10">
        <v>46</v>
      </c>
      <c r="J701" s="10">
        <v>38</v>
      </c>
      <c r="K701" s="9"/>
      <c r="L701" s="9" t="s">
        <v>18</v>
      </c>
      <c r="M701" s="9" t="str">
        <f>IF(טבלה14[[#This Row],[מספר סטודנטים בתואר 1]]&gt;500,"yes","no")</f>
        <v>no</v>
      </c>
      <c r="N701" s="12">
        <f>טבלה14[[#This Row],[מספר סטודנטים בתואר 1]]/SUBTOTAL(109,טבלה14[מספר סטודנטים בתואר 1])</f>
        <v>3.8110753923807582E-3</v>
      </c>
      <c r="O701" s="11">
        <f>IFERROR(((טבלה14[[#This Row],[מספר סטודנטים בתואר 1]]-טבלה14[[#This Row],[נשים תואר 1]])/טבלה14[[#This Row],[מספר סטודנטים בתואר 1]]),"")</f>
        <v>5.3435114503816793E-2</v>
      </c>
      <c r="P701" s="11">
        <f>IFERROR(טבלה14[[#This Row],[נשים תואר 1]]/טבלה14[[#This Row],[מספר סטודנטים בתואר 1]],"")</f>
        <v>0.94656488549618323</v>
      </c>
      <c r="Q70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70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01" s="13">
        <f>SUMIFS(T:T,D:D,"2007/08",B:B,B701)-טבלה14[[#This Row],[דירוג]]</f>
        <v>13</v>
      </c>
      <c r="T701" s="9">
        <v>64</v>
      </c>
    </row>
    <row r="702" spans="2:20" s="6" customFormat="1" ht="13.8" hidden="1" x14ac:dyDescent="0.3">
      <c r="B702" s="7" t="s">
        <v>216</v>
      </c>
      <c r="C702" s="8" t="s">
        <v>25</v>
      </c>
      <c r="D702" s="10" t="s">
        <v>37</v>
      </c>
      <c r="E702" s="10">
        <v>258</v>
      </c>
      <c r="F702" s="10">
        <v>150</v>
      </c>
      <c r="G702" s="10"/>
      <c r="H702" s="10"/>
      <c r="I702" s="10"/>
      <c r="J702" s="10" t="s">
        <v>21</v>
      </c>
      <c r="K702" s="9"/>
      <c r="L702" s="9" t="s">
        <v>18</v>
      </c>
      <c r="M702" s="9" t="str">
        <f>IF(טבלה14[[#This Row],[מספר סטודנטים בתואר 1]]&gt;500,"yes","no")</f>
        <v>no</v>
      </c>
      <c r="N702" s="12">
        <f>טבלה14[[#This Row],[מספר סטודנטים בתואר 1]]/SUBTOTAL(109,טבלה14[מספר סטודנטים בתואר 1])</f>
        <v>3.7528910352451744E-3</v>
      </c>
      <c r="O702" s="11">
        <f>IFERROR(((טבלה14[[#This Row],[מספר סטודנטים בתואר 1]]-טבלה14[[#This Row],[נשים תואר 1]])/טבלה14[[#This Row],[מספר סטודנטים בתואר 1]]),"")</f>
        <v>0.41860465116279072</v>
      </c>
      <c r="P702" s="11">
        <f>IFERROR(טבלה14[[#This Row],[נשים תואר 1]]/טבלה14[[#This Row],[מספר סטודנטים בתואר 1]],"")</f>
        <v>0.58139534883720934</v>
      </c>
      <c r="Q70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0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02" s="13">
        <f>SUMIFS(T:T,D:D,"2007/08",B:B,B702)-טבלה14[[#This Row],[דירוג]]</f>
        <v>-63</v>
      </c>
      <c r="T702" s="9">
        <v>65</v>
      </c>
    </row>
    <row r="703" spans="2:20" s="6" customFormat="1" ht="13.8" hidden="1" x14ac:dyDescent="0.3">
      <c r="B703" s="7" t="s">
        <v>111</v>
      </c>
      <c r="C703" s="8" t="s">
        <v>39</v>
      </c>
      <c r="D703" s="9" t="s">
        <v>37</v>
      </c>
      <c r="E703" s="10">
        <v>253</v>
      </c>
      <c r="F703" s="10">
        <v>177</v>
      </c>
      <c r="G703" s="10">
        <v>116</v>
      </c>
      <c r="H703" s="10">
        <v>74</v>
      </c>
      <c r="I703" s="10">
        <v>45</v>
      </c>
      <c r="J703" s="10">
        <v>29</v>
      </c>
      <c r="K703" s="9"/>
      <c r="L703" s="9" t="s">
        <v>18</v>
      </c>
      <c r="M703" s="9" t="str">
        <f>IF(טבלה14[[#This Row],[מספר סטודנטים בתואר 1]]&gt;500,"yes","no")</f>
        <v>no</v>
      </c>
      <c r="N703" s="12">
        <f>טבלה14[[#This Row],[מספר סטודנטים בתואר 1]]/SUBTOTAL(109,טבלה14[מספר סטודנטים בתואר 1])</f>
        <v>3.6801605888256944E-3</v>
      </c>
      <c r="O703" s="11">
        <f>IFERROR(((טבלה14[[#This Row],[מספר סטודנטים בתואר 1]]-טבלה14[[#This Row],[נשים תואר 1]])/טבלה14[[#This Row],[מספר סטודנטים בתואר 1]]),"")</f>
        <v>0.30039525691699603</v>
      </c>
      <c r="P703" s="11">
        <f>IFERROR(טבלה14[[#This Row],[נשים תואר 1]]/טבלה14[[#This Row],[מספר סטודנטים בתואר 1]],"")</f>
        <v>0.69960474308300391</v>
      </c>
      <c r="Q70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0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03" s="13">
        <f>SUMIFS(T:T,D:D,"2007/08",B:B,B703)-טבלה14[[#This Row],[דירוג]]</f>
        <v>-20</v>
      </c>
      <c r="T703" s="9">
        <v>66</v>
      </c>
    </row>
    <row r="704" spans="2:20" s="6" customFormat="1" ht="13.8" hidden="1" x14ac:dyDescent="0.3">
      <c r="B704" s="7" t="s">
        <v>122</v>
      </c>
      <c r="C704" s="8" t="s">
        <v>39</v>
      </c>
      <c r="D704" s="10" t="s">
        <v>37</v>
      </c>
      <c r="E704" s="10">
        <v>252</v>
      </c>
      <c r="F704" s="10">
        <v>203</v>
      </c>
      <c r="G704" s="10">
        <v>128</v>
      </c>
      <c r="H704" s="10">
        <v>98</v>
      </c>
      <c r="I704" s="10">
        <v>67</v>
      </c>
      <c r="J704" s="10">
        <v>36</v>
      </c>
      <c r="K704" s="9"/>
      <c r="L704" s="9" t="s">
        <v>18</v>
      </c>
      <c r="M704" s="9" t="str">
        <f>IF(טבלה14[[#This Row],[מספר סטודנטים בתואר 1]]&gt;500,"yes","no")</f>
        <v>no</v>
      </c>
      <c r="N704" s="12">
        <f>טבלה14[[#This Row],[מספר סטודנטים בתואר 1]]/SUBTOTAL(109,טבלה14[מספר סטודנטים בתואר 1])</f>
        <v>3.6656144995417983E-3</v>
      </c>
      <c r="O704" s="11">
        <f>IFERROR(((טבלה14[[#This Row],[מספר סטודנטים בתואר 1]]-טבלה14[[#This Row],[נשים תואר 1]])/טבלה14[[#This Row],[מספר סטודנטים בתואר 1]]),"")</f>
        <v>0.19444444444444445</v>
      </c>
      <c r="P704" s="11">
        <f>IFERROR(טבלה14[[#This Row],[נשים תואר 1]]/טבלה14[[#This Row],[מספר סטודנטים בתואר 1]],"")</f>
        <v>0.80555555555555558</v>
      </c>
      <c r="Q70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70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04" s="13">
        <f>SUMIFS(T:T,D:D,"2007/08",B:B,B704)-טבלה14[[#This Row],[דירוג]]</f>
        <v>-10</v>
      </c>
      <c r="T704" s="9">
        <v>67</v>
      </c>
    </row>
    <row r="705" spans="2:20" s="6" customFormat="1" ht="13.8" hidden="1" x14ac:dyDescent="0.3">
      <c r="B705" s="7" t="s">
        <v>112</v>
      </c>
      <c r="C705" s="8" t="s">
        <v>56</v>
      </c>
      <c r="D705" s="9" t="s">
        <v>37</v>
      </c>
      <c r="E705" s="10">
        <v>249</v>
      </c>
      <c r="F705" s="10">
        <v>186</v>
      </c>
      <c r="G705" s="10">
        <v>80</v>
      </c>
      <c r="H705" s="10">
        <v>62</v>
      </c>
      <c r="I705" s="10">
        <v>15</v>
      </c>
      <c r="J705" s="10">
        <v>10</v>
      </c>
      <c r="K705" s="9"/>
      <c r="L705" s="9" t="s">
        <v>18</v>
      </c>
      <c r="M705" s="9" t="str">
        <f>IF(טבלה14[[#This Row],[מספר סטודנטים בתואר 1]]&gt;500,"yes","no")</f>
        <v>no</v>
      </c>
      <c r="N705" s="12">
        <f>טבלה14[[#This Row],[מספר סטודנטים בתואר 1]]/SUBTOTAL(109,טבלה14[מספר סטודנטים בתואר 1])</f>
        <v>3.6219762316901101E-3</v>
      </c>
      <c r="O705" s="11">
        <f>IFERROR(((טבלה14[[#This Row],[מספר סטודנטים בתואר 1]]-טבלה14[[#This Row],[נשים תואר 1]])/טבלה14[[#This Row],[מספר סטודנטים בתואר 1]]),"")</f>
        <v>0.25301204819277107</v>
      </c>
      <c r="P705" s="11">
        <f>IFERROR(טבלה14[[#This Row],[נשים תואר 1]]/טבלה14[[#This Row],[מספר סטודנטים בתואר 1]],"")</f>
        <v>0.74698795180722888</v>
      </c>
      <c r="Q70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70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05" s="13">
        <f>SUMIFS(T:T,D:D,"2007/08",B:B,B705)-טבלה14[[#This Row],[דירוג]]</f>
        <v>-12</v>
      </c>
      <c r="T705" s="9">
        <v>68</v>
      </c>
    </row>
    <row r="706" spans="2:20" s="6" customFormat="1" ht="13.8" hidden="1" x14ac:dyDescent="0.3">
      <c r="B706" s="7" t="s">
        <v>108</v>
      </c>
      <c r="C706" s="8" t="s">
        <v>25</v>
      </c>
      <c r="D706" s="10" t="s">
        <v>37</v>
      </c>
      <c r="E706" s="10">
        <v>247</v>
      </c>
      <c r="F706" s="10">
        <v>135</v>
      </c>
      <c r="G706" s="10">
        <v>510</v>
      </c>
      <c r="H706" s="10">
        <v>306</v>
      </c>
      <c r="I706" s="10">
        <v>174</v>
      </c>
      <c r="J706" s="10">
        <v>86</v>
      </c>
      <c r="K706" s="9"/>
      <c r="L706" s="9" t="s">
        <v>18</v>
      </c>
      <c r="M706" s="9" t="str">
        <f>IF(טבלה14[[#This Row],[מספר סטודנטים בתואר 1]]&gt;500,"yes","no")</f>
        <v>no</v>
      </c>
      <c r="N706" s="12">
        <f>טבלה14[[#This Row],[מספר סטודנטים בתואר 1]]/SUBTOTAL(109,טבלה14[מספר סטודנטים בתואר 1])</f>
        <v>3.5928840531223179E-3</v>
      </c>
      <c r="O706" s="11">
        <f>IFERROR(((טבלה14[[#This Row],[מספר סטודנטים בתואר 1]]-טבלה14[[#This Row],[נשים תואר 1]])/טבלה14[[#This Row],[מספר סטודנטים בתואר 1]]),"")</f>
        <v>0.45344129554655871</v>
      </c>
      <c r="P706" s="11">
        <f>IFERROR(טבלה14[[#This Row],[נשים תואר 1]]/טבלה14[[#This Row],[מספר סטודנטים בתואר 1]],"")</f>
        <v>0.54655870445344135</v>
      </c>
      <c r="Q70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0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06" s="13">
        <f>SUMIFS(T:T,D:D,"2007/08",B:B,B706)-טבלה14[[#This Row],[דירוג]]</f>
        <v>-21</v>
      </c>
      <c r="T706" s="9">
        <v>69</v>
      </c>
    </row>
    <row r="707" spans="2:20" s="6" customFormat="1" ht="13.8" hidden="1" x14ac:dyDescent="0.3">
      <c r="B707" s="7" t="s">
        <v>117</v>
      </c>
      <c r="C707" s="8" t="s">
        <v>56</v>
      </c>
      <c r="D707" s="9" t="s">
        <v>37</v>
      </c>
      <c r="E707" s="10">
        <v>240</v>
      </c>
      <c r="F707" s="10">
        <v>98</v>
      </c>
      <c r="G707" s="10">
        <v>31</v>
      </c>
      <c r="H707" s="10">
        <v>12</v>
      </c>
      <c r="I707" s="10"/>
      <c r="J707" s="10" t="s">
        <v>21</v>
      </c>
      <c r="K707" s="9"/>
      <c r="L707" s="9" t="s">
        <v>18</v>
      </c>
      <c r="M707" s="9" t="str">
        <f>IF(טבלה14[[#This Row],[מספר סטודנטים בתואר 1]]&gt;500,"yes","no")</f>
        <v>no</v>
      </c>
      <c r="N707" s="12">
        <f>טבלה14[[#This Row],[מספר סטודנטים בתואר 1]]/SUBTOTAL(109,טבלה14[מספר סטודנטים בתואר 1])</f>
        <v>3.4910614281350458E-3</v>
      </c>
      <c r="O707" s="11">
        <f>IFERROR(((טבלה14[[#This Row],[מספר סטודנטים בתואר 1]]-טבלה14[[#This Row],[נשים תואר 1]])/טבלה14[[#This Row],[מספר סטודנטים בתואר 1]]),"")</f>
        <v>0.59166666666666667</v>
      </c>
      <c r="P707" s="11">
        <f>IFERROR(טבלה14[[#This Row],[נשים תואר 1]]/טבלה14[[#This Row],[מספר סטודנטים בתואר 1]],"")</f>
        <v>0.40833333333333333</v>
      </c>
      <c r="Q70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0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07" s="13">
        <f>SUMIFS(T:T,D:D,"2007/08",B:B,B707)-טבלה14[[#This Row],[דירוג]]</f>
        <v>17</v>
      </c>
      <c r="T707" s="9">
        <v>70</v>
      </c>
    </row>
    <row r="708" spans="2:20" s="6" customFormat="1" ht="13.8" hidden="1" x14ac:dyDescent="0.3">
      <c r="B708" s="7" t="s">
        <v>114</v>
      </c>
      <c r="C708" s="8" t="s">
        <v>25</v>
      </c>
      <c r="D708" s="10" t="s">
        <v>37</v>
      </c>
      <c r="E708" s="10">
        <v>223</v>
      </c>
      <c r="F708" s="10">
        <v>121</v>
      </c>
      <c r="G708" s="10">
        <v>201</v>
      </c>
      <c r="H708" s="10">
        <v>105</v>
      </c>
      <c r="I708" s="10">
        <v>78</v>
      </c>
      <c r="J708" s="10">
        <v>38</v>
      </c>
      <c r="K708" s="9"/>
      <c r="L708" s="9" t="s">
        <v>18</v>
      </c>
      <c r="M708" s="9" t="str">
        <f>IF(טבלה14[[#This Row],[מספר סטודנטים בתואר 1]]&gt;500,"yes","no")</f>
        <v>no</v>
      </c>
      <c r="N708" s="12">
        <f>טבלה14[[#This Row],[מספר סטודנטים בתואר 1]]/SUBTOTAL(109,טבלה14[מספר סטודנטים בתואר 1])</f>
        <v>3.2437779103088133E-3</v>
      </c>
      <c r="O708" s="11">
        <f>IFERROR(((טבלה14[[#This Row],[מספר סטודנטים בתואר 1]]-טבלה14[[#This Row],[נשים תואר 1]])/טבלה14[[#This Row],[מספר סטודנטים בתואר 1]]),"")</f>
        <v>0.45739910313901344</v>
      </c>
      <c r="P708" s="11">
        <f>IFERROR(טבלה14[[#This Row],[נשים תואר 1]]/טבלה14[[#This Row],[מספר סטודנטים בתואר 1]],"")</f>
        <v>0.54260089686098656</v>
      </c>
      <c r="Q70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0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08" s="13">
        <f>SUMIFS(T:T,D:D,"2007/08",B:B,B708)-טבלה14[[#This Row],[דירוג]]</f>
        <v>-6</v>
      </c>
      <c r="T708" s="9">
        <v>71</v>
      </c>
    </row>
    <row r="709" spans="2:20" s="6" customFormat="1" ht="13.8" hidden="1" x14ac:dyDescent="0.3">
      <c r="B709" s="7" t="s">
        <v>110</v>
      </c>
      <c r="C709" s="8" t="s">
        <v>48</v>
      </c>
      <c r="D709" s="9" t="s">
        <v>37</v>
      </c>
      <c r="E709" s="10">
        <v>222</v>
      </c>
      <c r="F709" s="10">
        <v>149</v>
      </c>
      <c r="G709" s="10">
        <v>56</v>
      </c>
      <c r="H709" s="10">
        <v>33</v>
      </c>
      <c r="I709" s="10">
        <v>64</v>
      </c>
      <c r="J709" s="10">
        <v>37</v>
      </c>
      <c r="K709" s="9"/>
      <c r="L709" s="9" t="s">
        <v>18</v>
      </c>
      <c r="M709" s="9" t="str">
        <f>IF(טבלה14[[#This Row],[מספר סטודנטים בתואר 1]]&gt;500,"yes","no")</f>
        <v>no</v>
      </c>
      <c r="N709" s="12">
        <f>טבלה14[[#This Row],[מספר סטודנטים בתואר 1]]/SUBTOTAL(109,טבלה14[מספר סטודנטים בתואר 1])</f>
        <v>3.2292318210249173E-3</v>
      </c>
      <c r="O709" s="11">
        <f>IFERROR(((טבלה14[[#This Row],[מספר סטודנטים בתואר 1]]-טבלה14[[#This Row],[נשים תואר 1]])/טבלה14[[#This Row],[מספר סטודנטים בתואר 1]]),"")</f>
        <v>0.32882882882882886</v>
      </c>
      <c r="P709" s="11">
        <f>IFERROR(טבלה14[[#This Row],[נשים תואר 1]]/טבלה14[[#This Row],[מספר סטודנטים בתואר 1]],"")</f>
        <v>0.6711711711711712</v>
      </c>
      <c r="Q70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0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09" s="13">
        <f>SUMIFS(T:T,D:D,"2007/08",B:B,B709)-טבלה14[[#This Row],[דירוג]]</f>
        <v>2</v>
      </c>
      <c r="T709" s="9">
        <v>72</v>
      </c>
    </row>
    <row r="710" spans="2:20" s="6" customFormat="1" ht="13.8" hidden="1" x14ac:dyDescent="0.3">
      <c r="B710" s="7" t="s">
        <v>197</v>
      </c>
      <c r="C710" s="8" t="s">
        <v>52</v>
      </c>
      <c r="D710" s="10" t="s">
        <v>37</v>
      </c>
      <c r="E710" s="10">
        <v>212</v>
      </c>
      <c r="F710" s="10">
        <v>173</v>
      </c>
      <c r="G710" s="10">
        <v>590</v>
      </c>
      <c r="H710" s="10">
        <v>408</v>
      </c>
      <c r="I710" s="10">
        <v>23</v>
      </c>
      <c r="J710" s="10">
        <v>18</v>
      </c>
      <c r="K710" s="9"/>
      <c r="L710" s="9" t="s">
        <v>18</v>
      </c>
      <c r="M710" s="9" t="str">
        <f>IF(טבלה14[[#This Row],[מספר סטודנטים בתואר 1]]&gt;500,"yes","no")</f>
        <v>no</v>
      </c>
      <c r="N710" s="12">
        <f>טבלה14[[#This Row],[מספר סטודנטים בתואר 1]]/SUBTOTAL(109,טבלה14[מספר סטודנטים בתואר 1])</f>
        <v>3.0837709281859573E-3</v>
      </c>
      <c r="O710" s="11">
        <f>IFERROR(((טבלה14[[#This Row],[מספר סטודנטים בתואר 1]]-טבלה14[[#This Row],[נשים תואר 1]])/טבלה14[[#This Row],[מספר סטודנטים בתואר 1]]),"")</f>
        <v>0.18396226415094338</v>
      </c>
      <c r="P710" s="11">
        <f>IFERROR(טבלה14[[#This Row],[נשים תואר 1]]/טבלה14[[#This Row],[מספר סטודנטים בתואר 1]],"")</f>
        <v>0.81603773584905659</v>
      </c>
      <c r="Q71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71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10" s="13">
        <f>SUMIFS(T:T,D:D,"2007/08",B:B,B710)-טבלה14[[#This Row],[דירוג]]</f>
        <v>16</v>
      </c>
      <c r="T710" s="9">
        <v>73</v>
      </c>
    </row>
    <row r="711" spans="2:20" s="6" customFormat="1" ht="13.8" hidden="1" x14ac:dyDescent="0.3">
      <c r="B711" s="7" t="s">
        <v>121</v>
      </c>
      <c r="C711" s="8" t="s">
        <v>16</v>
      </c>
      <c r="D711" s="9" t="s">
        <v>37</v>
      </c>
      <c r="E711" s="10">
        <v>210</v>
      </c>
      <c r="F711" s="10">
        <v>183</v>
      </c>
      <c r="G711" s="10">
        <v>66</v>
      </c>
      <c r="H711" s="10">
        <v>64</v>
      </c>
      <c r="I711" s="10">
        <v>10</v>
      </c>
      <c r="J711" s="10">
        <v>6</v>
      </c>
      <c r="K711" s="9"/>
      <c r="L711" s="9" t="s">
        <v>18</v>
      </c>
      <c r="M711" s="9" t="str">
        <f>IF(טבלה14[[#This Row],[מספר סטודנטים בתואר 1]]&gt;500,"yes","no")</f>
        <v>no</v>
      </c>
      <c r="N711" s="12">
        <f>טבלה14[[#This Row],[מספר סטודנטים בתואר 1]]/SUBTOTAL(109,טבלה14[מספר סטודנטים בתואר 1])</f>
        <v>3.0546787496181652E-3</v>
      </c>
      <c r="O711" s="11">
        <f>IFERROR(((טבלה14[[#This Row],[מספר סטודנטים בתואר 1]]-טבלה14[[#This Row],[נשים תואר 1]])/טבלה14[[#This Row],[מספר סטודנטים בתואר 1]]),"")</f>
        <v>0.12857142857142856</v>
      </c>
      <c r="P711" s="11">
        <f>IFERROR(טבלה14[[#This Row],[נשים תואר 1]]/טבלה14[[#This Row],[מספר סטודנטים בתואר 1]],"")</f>
        <v>0.87142857142857144</v>
      </c>
      <c r="Q71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71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11" s="13">
        <f>SUMIFS(T:T,D:D,"2007/08",B:B,B711)-טבלה14[[#This Row],[דירוג]]</f>
        <v>-29</v>
      </c>
      <c r="T711" s="9">
        <v>74</v>
      </c>
    </row>
    <row r="712" spans="2:20" s="6" customFormat="1" ht="13.8" hidden="1" x14ac:dyDescent="0.3">
      <c r="B712" s="7" t="s">
        <v>118</v>
      </c>
      <c r="C712" s="8" t="s">
        <v>69</v>
      </c>
      <c r="D712" s="10" t="s">
        <v>37</v>
      </c>
      <c r="E712" s="10">
        <v>210</v>
      </c>
      <c r="F712" s="10">
        <v>179</v>
      </c>
      <c r="G712" s="10">
        <v>58</v>
      </c>
      <c r="H712" s="10">
        <v>53</v>
      </c>
      <c r="I712" s="10">
        <v>4</v>
      </c>
      <c r="J712" s="10">
        <v>3</v>
      </c>
      <c r="K712" s="9"/>
      <c r="L712" s="9" t="s">
        <v>18</v>
      </c>
      <c r="M712" s="9" t="str">
        <f>IF(טבלה14[[#This Row],[מספר סטודנטים בתואר 1]]&gt;500,"yes","no")</f>
        <v>no</v>
      </c>
      <c r="N712" s="12">
        <f>טבלה14[[#This Row],[מספר סטודנטים בתואר 1]]/SUBTOTAL(109,טבלה14[מספר סטודנטים בתואר 1])</f>
        <v>3.0546787496181652E-3</v>
      </c>
      <c r="O712" s="11">
        <f>IFERROR(((טבלה14[[#This Row],[מספר סטודנטים בתואר 1]]-טבלה14[[#This Row],[נשים תואר 1]])/טבלה14[[#This Row],[מספר סטודנטים בתואר 1]]),"")</f>
        <v>0.14761904761904762</v>
      </c>
      <c r="P712" s="11">
        <f>IFERROR(טבלה14[[#This Row],[נשים תואר 1]]/טבלה14[[#This Row],[מספר סטודנטים בתואר 1]],"")</f>
        <v>0.85238095238095235</v>
      </c>
      <c r="Q71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71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12" s="13">
        <f>SUMIFS(T:T,D:D,"2007/08",B:B,B712)-טבלה14[[#This Row],[דירוג]]</f>
        <v>81</v>
      </c>
      <c r="T712" s="9">
        <v>75</v>
      </c>
    </row>
    <row r="713" spans="2:20" s="6" customFormat="1" ht="13.8" hidden="1" x14ac:dyDescent="0.3">
      <c r="B713" s="7" t="s">
        <v>115</v>
      </c>
      <c r="C713" s="8" t="s">
        <v>48</v>
      </c>
      <c r="D713" s="9" t="s">
        <v>37</v>
      </c>
      <c r="E713" s="10">
        <v>205</v>
      </c>
      <c r="F713" s="10">
        <v>163</v>
      </c>
      <c r="G713" s="10">
        <v>58</v>
      </c>
      <c r="H713" s="10">
        <v>50</v>
      </c>
      <c r="I713" s="10">
        <v>38</v>
      </c>
      <c r="J713" s="10">
        <v>24</v>
      </c>
      <c r="K713" s="9"/>
      <c r="L713" s="9" t="s">
        <v>18</v>
      </c>
      <c r="M713" s="9" t="str">
        <f>IF(טבלה14[[#This Row],[מספר סטודנטים בתואר 1]]&gt;500,"yes","no")</f>
        <v>no</v>
      </c>
      <c r="N713" s="12">
        <f>טבלה14[[#This Row],[מספר סטודנטים בתואר 1]]/SUBTOTAL(109,טבלה14[מספר סטודנטים בתואר 1])</f>
        <v>2.9819483031986852E-3</v>
      </c>
      <c r="O713" s="11">
        <f>IFERROR(((טבלה14[[#This Row],[מספר סטודנטים בתואר 1]]-טבלה14[[#This Row],[נשים תואר 1]])/טבלה14[[#This Row],[מספר סטודנטים בתואר 1]]),"")</f>
        <v>0.20487804878048779</v>
      </c>
      <c r="P713" s="11">
        <f>IFERROR(טבלה14[[#This Row],[נשים תואר 1]]/טבלה14[[#This Row],[מספר סטודנטים בתואר 1]],"")</f>
        <v>0.79512195121951224</v>
      </c>
      <c r="Q71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71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13" s="13">
        <f>SUMIFS(T:T,D:D,"2007/08",B:B,B713)-טבלה14[[#This Row],[דירוג]]</f>
        <v>17</v>
      </c>
      <c r="T713" s="9">
        <v>76</v>
      </c>
    </row>
    <row r="714" spans="2:20" s="6" customFormat="1" ht="13.8" hidden="1" x14ac:dyDescent="0.3">
      <c r="B714" s="7" t="s">
        <v>113</v>
      </c>
      <c r="C714" s="8" t="s">
        <v>69</v>
      </c>
      <c r="D714" s="10" t="s">
        <v>37</v>
      </c>
      <c r="E714" s="10">
        <v>204</v>
      </c>
      <c r="F714" s="10">
        <v>132</v>
      </c>
      <c r="G714" s="10">
        <v>23</v>
      </c>
      <c r="H714" s="10">
        <v>13</v>
      </c>
      <c r="I714" s="10"/>
      <c r="J714" s="10" t="s">
        <v>21</v>
      </c>
      <c r="K714" s="9"/>
      <c r="L714" s="9" t="s">
        <v>18</v>
      </c>
      <c r="M714" s="9" t="str">
        <f>IF(טבלה14[[#This Row],[מספר סטודנטים בתואר 1]]&gt;500,"yes","no")</f>
        <v>no</v>
      </c>
      <c r="N714" s="12">
        <f>טבלה14[[#This Row],[מספר סטודנטים בתואר 1]]/SUBTOTAL(109,טבלה14[מספר סטודנטים בתואר 1])</f>
        <v>2.9674022139147892E-3</v>
      </c>
      <c r="O714" s="11">
        <f>IFERROR(((טבלה14[[#This Row],[מספר סטודנטים בתואר 1]]-טבלה14[[#This Row],[נשים תואר 1]])/טבלה14[[#This Row],[מספר סטודנטים בתואר 1]]),"")</f>
        <v>0.35294117647058826</v>
      </c>
      <c r="P714" s="11">
        <f>IFERROR(טבלה14[[#This Row],[נשים תואר 1]]/טבלה14[[#This Row],[מספר סטודנטים בתואר 1]],"")</f>
        <v>0.6470588235294118</v>
      </c>
      <c r="Q71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1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14" s="13">
        <f>SUMIFS(T:T,D:D,"2007/08",B:B,B714)-טבלה14[[#This Row],[דירוג]]</f>
        <v>-16</v>
      </c>
      <c r="T714" s="9">
        <v>77</v>
      </c>
    </row>
    <row r="715" spans="2:20" s="6" customFormat="1" ht="13.8" hidden="1" x14ac:dyDescent="0.3">
      <c r="B715" s="7" t="s">
        <v>124</v>
      </c>
      <c r="C715" s="8" t="s">
        <v>58</v>
      </c>
      <c r="D715" s="9" t="s">
        <v>37</v>
      </c>
      <c r="E715" s="10">
        <v>185</v>
      </c>
      <c r="F715" s="10">
        <v>148</v>
      </c>
      <c r="G715" s="10"/>
      <c r="H715" s="10"/>
      <c r="I715" s="10"/>
      <c r="J715" s="10" t="s">
        <v>21</v>
      </c>
      <c r="K715" s="9"/>
      <c r="L715" s="9" t="s">
        <v>18</v>
      </c>
      <c r="M715" s="9" t="str">
        <f>IF(טבלה14[[#This Row],[מספר סטודנטים בתואר 1]]&gt;500,"yes","no")</f>
        <v>no</v>
      </c>
      <c r="N715" s="12">
        <f>טבלה14[[#This Row],[מספר סטודנטים בתואר 1]]/SUBTOTAL(109,טבלה14[מספר סטודנטים בתואר 1])</f>
        <v>2.6910265175207645E-3</v>
      </c>
      <c r="O715" s="11">
        <f>IFERROR(((טבלה14[[#This Row],[מספר סטודנטים בתואר 1]]-טבלה14[[#This Row],[נשים תואר 1]])/טבלה14[[#This Row],[מספר סטודנטים בתואר 1]]),"")</f>
        <v>0.2</v>
      </c>
      <c r="P715" s="11">
        <f>IFERROR(טבלה14[[#This Row],[נשים תואר 1]]/טבלה14[[#This Row],[מספר סטודנטים בתואר 1]],"")</f>
        <v>0.8</v>
      </c>
      <c r="Q71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71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15" s="13">
        <f>SUMIFS(T:T,D:D,"2007/08",B:B,B715)-טבלה14[[#This Row],[דירוג]]</f>
        <v>2</v>
      </c>
      <c r="T715" s="9">
        <v>78</v>
      </c>
    </row>
    <row r="716" spans="2:20" s="6" customFormat="1" ht="13.8" hidden="1" x14ac:dyDescent="0.3">
      <c r="B716" s="7" t="s">
        <v>209</v>
      </c>
      <c r="C716" s="8" t="s">
        <v>39</v>
      </c>
      <c r="D716" s="10" t="s">
        <v>37</v>
      </c>
      <c r="E716" s="10">
        <v>185</v>
      </c>
      <c r="F716" s="10">
        <v>124</v>
      </c>
      <c r="G716" s="10">
        <v>15</v>
      </c>
      <c r="H716" s="10">
        <v>9</v>
      </c>
      <c r="I716" s="10">
        <v>13</v>
      </c>
      <c r="J716" s="10">
        <v>7</v>
      </c>
      <c r="K716" s="9"/>
      <c r="L716" s="9" t="s">
        <v>18</v>
      </c>
      <c r="M716" s="9" t="str">
        <f>IF(טבלה14[[#This Row],[מספר סטודנטים בתואר 1]]&gt;500,"yes","no")</f>
        <v>no</v>
      </c>
      <c r="N716" s="12">
        <f>טבלה14[[#This Row],[מספר סטודנטים בתואר 1]]/SUBTOTAL(109,טבלה14[מספר סטודנטים בתואר 1])</f>
        <v>2.6910265175207645E-3</v>
      </c>
      <c r="O716" s="11">
        <f>IFERROR(((טבלה14[[#This Row],[מספר סטודנטים בתואר 1]]-טבלה14[[#This Row],[נשים תואר 1]])/טבלה14[[#This Row],[מספר סטודנטים בתואר 1]]),"")</f>
        <v>0.32972972972972975</v>
      </c>
      <c r="P716" s="11">
        <f>IFERROR(טבלה14[[#This Row],[נשים תואר 1]]/טבלה14[[#This Row],[מספר סטודנטים בתואר 1]],"")</f>
        <v>0.67027027027027031</v>
      </c>
      <c r="Q71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1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16" s="13">
        <f>SUMIFS(T:T,D:D,"2007/08",B:B,B716)-טבלה14[[#This Row],[דירוג]]</f>
        <v>-79</v>
      </c>
      <c r="T716" s="9">
        <v>79</v>
      </c>
    </row>
    <row r="717" spans="2:20" s="6" customFormat="1" ht="13.8" hidden="1" x14ac:dyDescent="0.3">
      <c r="B717" s="7" t="s">
        <v>41</v>
      </c>
      <c r="C717" s="8" t="s">
        <v>28</v>
      </c>
      <c r="D717" s="9" t="s">
        <v>22</v>
      </c>
      <c r="E717" s="10">
        <v>462</v>
      </c>
      <c r="F717" s="10">
        <v>252</v>
      </c>
      <c r="G717" s="10">
        <v>285</v>
      </c>
      <c r="H717" s="10">
        <v>152</v>
      </c>
      <c r="I717" s="10">
        <v>38</v>
      </c>
      <c r="J717" s="10">
        <v>14</v>
      </c>
      <c r="K717" s="9"/>
      <c r="L717" s="9" t="s">
        <v>18</v>
      </c>
      <c r="M717" s="9" t="str">
        <f>IF(טבלה14[[#This Row],[מספר סטודנטים בתואר 1]]&gt;500,"yes","no")</f>
        <v>no</v>
      </c>
      <c r="N717" s="12">
        <f>טבלה14[[#This Row],[מספר סטודנטים בתואר 1]]/SUBTOTAL(109,טבלה14[מספר סטודנטים בתואר 1])</f>
        <v>6.7202932491599631E-3</v>
      </c>
      <c r="O717" s="11">
        <f>IFERROR(((טבלה14[[#This Row],[מספר סטודנטים בתואר 1]]-טבלה14[[#This Row],[נשים תואר 1]])/טבלה14[[#This Row],[מספר סטודנטים בתואר 1]]),"")</f>
        <v>0.45454545454545453</v>
      </c>
      <c r="P717" s="11">
        <f>IFERROR(טבלה14[[#This Row],[נשים תואר 1]]/טבלה14[[#This Row],[מספר סטודנטים בתואר 1]],"")</f>
        <v>0.54545454545454541</v>
      </c>
      <c r="Q71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1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17" s="13">
        <f>SUMIFS(T:T,D:D,"2007/08",B:B,B717)-טבלה14[[#This Row],[דירוג]]</f>
        <v>-18</v>
      </c>
      <c r="T717" s="9">
        <v>51</v>
      </c>
    </row>
    <row r="718" spans="2:20" s="6" customFormat="1" ht="13.8" hidden="1" x14ac:dyDescent="0.3">
      <c r="B718" s="7" t="s">
        <v>203</v>
      </c>
      <c r="C718" s="8" t="s">
        <v>52</v>
      </c>
      <c r="D718" s="10" t="s">
        <v>37</v>
      </c>
      <c r="E718" s="10">
        <v>184</v>
      </c>
      <c r="F718" s="10">
        <v>101</v>
      </c>
      <c r="G718" s="10">
        <v>405</v>
      </c>
      <c r="H718" s="10">
        <v>274</v>
      </c>
      <c r="I718" s="10">
        <v>61</v>
      </c>
      <c r="J718" s="10">
        <v>37</v>
      </c>
      <c r="K718" s="9"/>
      <c r="L718" s="9" t="s">
        <v>18</v>
      </c>
      <c r="M718" s="9" t="str">
        <f>IF(טבלה14[[#This Row],[מספר סטודנטים בתואר 1]]&gt;500,"yes","no")</f>
        <v>no</v>
      </c>
      <c r="N718" s="12">
        <f>טבלה14[[#This Row],[מספר סטודנטים בתואר 1]]/SUBTOTAL(109,טבלה14[מספר סטודנטים בתואר 1])</f>
        <v>2.6764804282368685E-3</v>
      </c>
      <c r="O718" s="11">
        <f>IFERROR(((טבלה14[[#This Row],[מספר סטודנטים בתואר 1]]-טבלה14[[#This Row],[נשים תואר 1]])/טבלה14[[#This Row],[מספר סטודנטים בתואר 1]]),"")</f>
        <v>0.45108695652173914</v>
      </c>
      <c r="P718" s="11">
        <f>IFERROR(טבלה14[[#This Row],[נשים תואר 1]]/טבלה14[[#This Row],[מספר סטודנטים בתואר 1]],"")</f>
        <v>0.54891304347826086</v>
      </c>
      <c r="Q71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1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18" s="13">
        <f>SUMIFS(T:T,D:D,"2007/08",B:B,B718)-טבלה14[[#This Row],[דירוג]]</f>
        <v>3</v>
      </c>
      <c r="T718" s="9">
        <v>80</v>
      </c>
    </row>
    <row r="719" spans="2:20" s="6" customFormat="1" ht="13.8" hidden="1" x14ac:dyDescent="0.3">
      <c r="B719" s="7" t="s">
        <v>202</v>
      </c>
      <c r="C719" s="8" t="s">
        <v>25</v>
      </c>
      <c r="D719" s="9" t="s">
        <v>37</v>
      </c>
      <c r="E719" s="10">
        <v>183</v>
      </c>
      <c r="F719" s="10">
        <v>124</v>
      </c>
      <c r="G719" s="10">
        <v>236</v>
      </c>
      <c r="H719" s="10">
        <v>110</v>
      </c>
      <c r="I719" s="10">
        <v>75</v>
      </c>
      <c r="J719" s="10">
        <v>37</v>
      </c>
      <c r="K719" s="9"/>
      <c r="L719" s="9" t="s">
        <v>18</v>
      </c>
      <c r="M719" s="9" t="str">
        <f>IF(טבלה14[[#This Row],[מספר סטודנטים בתואר 1]]&gt;500,"yes","no")</f>
        <v>no</v>
      </c>
      <c r="N719" s="12">
        <f>טבלה14[[#This Row],[מספר סטודנטים בתואר 1]]/SUBTOTAL(109,טבלה14[מספר סטודנטים בתואר 1])</f>
        <v>2.6619343389529724E-3</v>
      </c>
      <c r="O719" s="11">
        <f>IFERROR(((טבלה14[[#This Row],[מספר סטודנטים בתואר 1]]-טבלה14[[#This Row],[נשים תואר 1]])/טבלה14[[#This Row],[מספר סטודנטים בתואר 1]]),"")</f>
        <v>0.32240437158469948</v>
      </c>
      <c r="P719" s="11">
        <f>IFERROR(טבלה14[[#This Row],[נשים תואר 1]]/טבלה14[[#This Row],[מספר סטודנטים בתואר 1]],"")</f>
        <v>0.67759562841530052</v>
      </c>
      <c r="Q71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1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19" s="13">
        <f>SUMIFS(T:T,D:D,"2007/08",B:B,B719)-טבלה14[[#This Row],[דירוג]]</f>
        <v>-7</v>
      </c>
      <c r="T719" s="9">
        <v>82</v>
      </c>
    </row>
    <row r="720" spans="2:20" s="6" customFormat="1" ht="13.8" hidden="1" x14ac:dyDescent="0.3">
      <c r="B720" s="7" t="s">
        <v>123</v>
      </c>
      <c r="C720" s="8" t="s">
        <v>34</v>
      </c>
      <c r="D720" s="10" t="s">
        <v>37</v>
      </c>
      <c r="E720" s="10">
        <v>182</v>
      </c>
      <c r="F720" s="10">
        <v>130</v>
      </c>
      <c r="G720" s="10">
        <v>13</v>
      </c>
      <c r="H720" s="10">
        <v>7</v>
      </c>
      <c r="I720" s="10">
        <v>33</v>
      </c>
      <c r="J720" s="10">
        <v>18</v>
      </c>
      <c r="K720" s="9"/>
      <c r="L720" s="9" t="s">
        <v>18</v>
      </c>
      <c r="M720" s="9" t="str">
        <f>IF(טבלה14[[#This Row],[מספר סטודנטים בתואר 1]]&gt;500,"yes","no")</f>
        <v>no</v>
      </c>
      <c r="N720" s="12">
        <f>טבלה14[[#This Row],[מספר סטודנטים בתואר 1]]/SUBTOTAL(109,טבלה14[מספר סטודנטים בתואר 1])</f>
        <v>2.6473882496690763E-3</v>
      </c>
      <c r="O720" s="11">
        <f>IFERROR(((טבלה14[[#This Row],[מספר סטודנטים בתואר 1]]-טבלה14[[#This Row],[נשים תואר 1]])/טבלה14[[#This Row],[מספר סטודנטים בתואר 1]]),"")</f>
        <v>0.2857142857142857</v>
      </c>
      <c r="P720" s="11">
        <f>IFERROR(טבלה14[[#This Row],[נשים תואר 1]]/טבלה14[[#This Row],[מספר סטודנטים בתואר 1]],"")</f>
        <v>0.7142857142857143</v>
      </c>
      <c r="Q72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72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20" s="13">
        <f>SUMIFS(T:T,D:D,"2007/08",B:B,B720)-טבלה14[[#This Row],[דירוג]]</f>
        <v>-1</v>
      </c>
      <c r="T720" s="9">
        <v>83</v>
      </c>
    </row>
    <row r="721" spans="2:20" s="6" customFormat="1" ht="13.8" hidden="1" x14ac:dyDescent="0.3">
      <c r="B721" s="7" t="s">
        <v>208</v>
      </c>
      <c r="C721" s="8" t="s">
        <v>34</v>
      </c>
      <c r="D721" s="9" t="s">
        <v>37</v>
      </c>
      <c r="E721" s="10">
        <v>172</v>
      </c>
      <c r="F721" s="10">
        <v>31</v>
      </c>
      <c r="G721" s="10">
        <v>18</v>
      </c>
      <c r="H721" s="10">
        <v>9</v>
      </c>
      <c r="I721" s="10">
        <v>13</v>
      </c>
      <c r="J721" s="10">
        <v>5</v>
      </c>
      <c r="K721" s="9"/>
      <c r="L721" s="9" t="s">
        <v>18</v>
      </c>
      <c r="M721" s="9" t="str">
        <f>IF(טבלה14[[#This Row],[מספר סטודנטים בתואר 1]]&gt;500,"yes","no")</f>
        <v>no</v>
      </c>
      <c r="N721" s="12">
        <f>טבלה14[[#This Row],[מספר סטודנטים בתואר 1]]/SUBTOTAL(109,טבלה14[מספר סטודנטים בתואר 1])</f>
        <v>2.5019273568301164E-3</v>
      </c>
      <c r="O721" s="11">
        <f>IFERROR(((טבלה14[[#This Row],[מספר סטודנטים בתואר 1]]-טבלה14[[#This Row],[נשים תואר 1]])/טבלה14[[#This Row],[מספר סטודנטים בתואר 1]]),"")</f>
        <v>0.81976744186046513</v>
      </c>
      <c r="P721" s="11">
        <f>IFERROR(טבלה14[[#This Row],[נשים תואר 1]]/טבלה14[[#This Row],[מספר סטודנטים בתואר 1]],"")</f>
        <v>0.18023255813953487</v>
      </c>
      <c r="Q72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21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721" s="13">
        <f>SUMIFS(T:T,D:D,"2007/08",B:B,B721)-טבלה14[[#This Row],[דירוג]]</f>
        <v>8</v>
      </c>
      <c r="T721" s="9">
        <v>84</v>
      </c>
    </row>
    <row r="722" spans="2:20" s="6" customFormat="1" ht="13.8" hidden="1" x14ac:dyDescent="0.3">
      <c r="B722" s="7" t="s">
        <v>125</v>
      </c>
      <c r="C722" s="8" t="s">
        <v>56</v>
      </c>
      <c r="D722" s="10" t="s">
        <v>37</v>
      </c>
      <c r="E722" s="10">
        <v>169</v>
      </c>
      <c r="F722" s="10">
        <v>91</v>
      </c>
      <c r="G722" s="10">
        <v>96</v>
      </c>
      <c r="H722" s="10">
        <v>61</v>
      </c>
      <c r="I722" s="10">
        <v>81</v>
      </c>
      <c r="J722" s="10">
        <v>38</v>
      </c>
      <c r="K722" s="9"/>
      <c r="L722" s="9" t="s">
        <v>18</v>
      </c>
      <c r="M722" s="9" t="str">
        <f>IF(טבלה14[[#This Row],[מספר סטודנטים בתואר 1]]&gt;500,"yes","no")</f>
        <v>no</v>
      </c>
      <c r="N722" s="12">
        <f>טבלה14[[#This Row],[מספר סטודנטים בתואר 1]]/SUBTOTAL(109,טבלה14[מספר סטודנטים בתואר 1])</f>
        <v>2.4582890889784281E-3</v>
      </c>
      <c r="O722" s="11">
        <f>IFERROR(((טבלה14[[#This Row],[מספר סטודנטים בתואר 1]]-טבלה14[[#This Row],[נשים תואר 1]])/טבלה14[[#This Row],[מספר סטודנטים בתואר 1]]),"")</f>
        <v>0.46153846153846156</v>
      </c>
      <c r="P722" s="11">
        <f>IFERROR(טבלה14[[#This Row],[נשים תואר 1]]/טבלה14[[#This Row],[מספר סטודנטים בתואר 1]],"")</f>
        <v>0.53846153846153844</v>
      </c>
      <c r="Q72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2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22" s="13">
        <f>SUMIFS(T:T,D:D,"2007/08",B:B,B722)-טבלה14[[#This Row],[דירוג]]</f>
        <v>-18</v>
      </c>
      <c r="T722" s="9">
        <v>85</v>
      </c>
    </row>
    <row r="723" spans="2:20" s="6" customFormat="1" ht="13.8" hidden="1" x14ac:dyDescent="0.3">
      <c r="B723" s="7" t="s">
        <v>200</v>
      </c>
      <c r="C723" s="8" t="s">
        <v>52</v>
      </c>
      <c r="D723" s="9" t="s">
        <v>37</v>
      </c>
      <c r="E723" s="10">
        <v>169</v>
      </c>
      <c r="F723" s="10">
        <v>139</v>
      </c>
      <c r="G723" s="10">
        <v>153</v>
      </c>
      <c r="H723" s="10">
        <v>124</v>
      </c>
      <c r="I723" s="10">
        <v>64</v>
      </c>
      <c r="J723" s="10">
        <v>52</v>
      </c>
      <c r="K723" s="9"/>
      <c r="L723" s="9" t="s">
        <v>18</v>
      </c>
      <c r="M723" s="9" t="str">
        <f>IF(טבלה14[[#This Row],[מספר סטודנטים בתואר 1]]&gt;500,"yes","no")</f>
        <v>no</v>
      </c>
      <c r="N723" s="12">
        <f>טבלה14[[#This Row],[מספר סטודנטים בתואר 1]]/SUBTOTAL(109,טבלה14[מספר סטודנטים בתואר 1])</f>
        <v>2.4582890889784281E-3</v>
      </c>
      <c r="O723" s="11">
        <f>IFERROR(((טבלה14[[#This Row],[מספר סטודנטים בתואר 1]]-טבלה14[[#This Row],[נשים תואר 1]])/טבלה14[[#This Row],[מספר סטודנטים בתואר 1]]),"")</f>
        <v>0.17751479289940827</v>
      </c>
      <c r="P723" s="11">
        <f>IFERROR(טבלה14[[#This Row],[נשים תואר 1]]/טבלה14[[#This Row],[מספר סטודנטים בתואר 1]],"")</f>
        <v>0.8224852071005917</v>
      </c>
      <c r="Q72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72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23" s="13">
        <f>SUMIFS(T:T,D:D,"2007/08",B:B,B723)-טבלה14[[#This Row],[דירוג]]</f>
        <v>39</v>
      </c>
      <c r="T723" s="9">
        <v>86</v>
      </c>
    </row>
    <row r="724" spans="2:20" s="6" customFormat="1" ht="13.8" hidden="1" x14ac:dyDescent="0.3">
      <c r="B724" s="7" t="s">
        <v>101</v>
      </c>
      <c r="C724" s="8" t="s">
        <v>16</v>
      </c>
      <c r="D724" s="10" t="s">
        <v>37</v>
      </c>
      <c r="E724" s="10">
        <v>168</v>
      </c>
      <c r="F724" s="10">
        <v>93</v>
      </c>
      <c r="G724" s="10">
        <v>41</v>
      </c>
      <c r="H724" s="10">
        <v>21</v>
      </c>
      <c r="I724" s="10">
        <v>41</v>
      </c>
      <c r="J724" s="10">
        <v>17</v>
      </c>
      <c r="K724" s="9"/>
      <c r="L724" s="9" t="s">
        <v>18</v>
      </c>
      <c r="M724" s="9" t="str">
        <f>IF(טבלה14[[#This Row],[מספר סטודנטים בתואר 1]]&gt;500,"yes","no")</f>
        <v>no</v>
      </c>
      <c r="N724" s="12">
        <f>טבלה14[[#This Row],[מספר סטודנטים בתואר 1]]/SUBTOTAL(109,טבלה14[מספר סטודנטים בתואר 1])</f>
        <v>2.4437429996945321E-3</v>
      </c>
      <c r="O724" s="11">
        <f>IFERROR(((טבלה14[[#This Row],[מספר סטודנטים בתואר 1]]-טבלה14[[#This Row],[נשים תואר 1]])/טבלה14[[#This Row],[מספר סטודנטים בתואר 1]]),"")</f>
        <v>0.44642857142857145</v>
      </c>
      <c r="P724" s="11">
        <f>IFERROR(טבלה14[[#This Row],[נשים תואר 1]]/טבלה14[[#This Row],[מספר סטודנטים בתואר 1]],"")</f>
        <v>0.5535714285714286</v>
      </c>
      <c r="Q72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2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24" s="13">
        <f>SUMIFS(T:T,D:D,"2007/08",B:B,B724)-טבלה14[[#This Row],[דירוג]]</f>
        <v>7</v>
      </c>
      <c r="T724" s="9">
        <v>87</v>
      </c>
    </row>
    <row r="725" spans="2:20" s="6" customFormat="1" ht="13.8" hidden="1" x14ac:dyDescent="0.3">
      <c r="B725" s="7" t="s">
        <v>126</v>
      </c>
      <c r="C725" s="8" t="s">
        <v>25</v>
      </c>
      <c r="D725" s="9" t="s">
        <v>37</v>
      </c>
      <c r="E725" s="10">
        <v>166</v>
      </c>
      <c r="F725" s="10">
        <v>84</v>
      </c>
      <c r="G725" s="10">
        <v>263</v>
      </c>
      <c r="H725" s="10">
        <v>132</v>
      </c>
      <c r="I725" s="10">
        <v>100</v>
      </c>
      <c r="J725" s="10">
        <v>36</v>
      </c>
      <c r="K725" s="9"/>
      <c r="L725" s="9" t="s">
        <v>18</v>
      </c>
      <c r="M725" s="9" t="str">
        <f>IF(טבלה14[[#This Row],[מספר סטודנטים בתואר 1]]&gt;500,"yes","no")</f>
        <v>no</v>
      </c>
      <c r="N725" s="12">
        <f>טבלה14[[#This Row],[מספר סטודנטים בתואר 1]]/SUBTOTAL(109,טבלה14[מספר סטודנטים בתואר 1])</f>
        <v>2.4146508211267399E-3</v>
      </c>
      <c r="O725" s="11">
        <f>IFERROR(((טבלה14[[#This Row],[מספר סטודנטים בתואר 1]]-טבלה14[[#This Row],[נשים תואר 1]])/טבלה14[[#This Row],[מספר סטודנטים בתואר 1]]),"")</f>
        <v>0.49397590361445781</v>
      </c>
      <c r="P725" s="11">
        <f>IFERROR(טבלה14[[#This Row],[נשים תואר 1]]/טבלה14[[#This Row],[מספר סטודנטים בתואר 1]],"")</f>
        <v>0.50602409638554213</v>
      </c>
      <c r="Q72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2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25" s="13">
        <f>SUMIFS(T:T,D:D,"2007/08",B:B,B725)-טבלה14[[#This Row],[דירוג]]</f>
        <v>-33</v>
      </c>
      <c r="T725" s="9">
        <v>88</v>
      </c>
    </row>
    <row r="726" spans="2:20" s="6" customFormat="1" ht="13.8" hidden="1" x14ac:dyDescent="0.3">
      <c r="B726" s="7" t="s">
        <v>116</v>
      </c>
      <c r="C726" s="8" t="s">
        <v>48</v>
      </c>
      <c r="D726" s="10" t="s">
        <v>37</v>
      </c>
      <c r="E726" s="10">
        <v>155</v>
      </c>
      <c r="F726" s="10">
        <v>110</v>
      </c>
      <c r="G726" s="10">
        <v>96</v>
      </c>
      <c r="H726" s="10">
        <v>73</v>
      </c>
      <c r="I726" s="10">
        <v>12</v>
      </c>
      <c r="J726" s="10">
        <v>7</v>
      </c>
      <c r="K726" s="9"/>
      <c r="L726" s="9" t="s">
        <v>18</v>
      </c>
      <c r="M726" s="9" t="str">
        <f>IF(טבלה14[[#This Row],[מספר סטודנטים בתואר 1]]&gt;500,"yes","no")</f>
        <v>no</v>
      </c>
      <c r="N726" s="12">
        <f>טבלה14[[#This Row],[מספר סטודנטים בתואר 1]]/SUBTOTAL(109,טבלה14[מספר סטודנטים בתואר 1])</f>
        <v>2.2546438390038839E-3</v>
      </c>
      <c r="O726" s="11">
        <f>IFERROR(((טבלה14[[#This Row],[מספר סטודנטים בתואר 1]]-טבלה14[[#This Row],[נשים תואר 1]])/טבלה14[[#This Row],[מספר סטודנטים בתואר 1]]),"")</f>
        <v>0.29032258064516131</v>
      </c>
      <c r="P726" s="11">
        <f>IFERROR(טבלה14[[#This Row],[נשים תואר 1]]/טבלה14[[#This Row],[מספר סטודנטים בתואר 1]],"")</f>
        <v>0.70967741935483875</v>
      </c>
      <c r="Q72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72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26" s="13">
        <f>SUMIFS(T:T,D:D,"2007/08",B:B,B726)-טבלה14[[#This Row],[דירוג]]</f>
        <v>-29</v>
      </c>
      <c r="T726" s="9">
        <v>89</v>
      </c>
    </row>
    <row r="727" spans="2:20" s="6" customFormat="1" ht="13.8" hidden="1" x14ac:dyDescent="0.3">
      <c r="B727" s="7" t="s">
        <v>127</v>
      </c>
      <c r="C727" s="8" t="s">
        <v>34</v>
      </c>
      <c r="D727" s="9" t="s">
        <v>37</v>
      </c>
      <c r="E727" s="10">
        <v>151</v>
      </c>
      <c r="F727" s="10">
        <v>43</v>
      </c>
      <c r="G727" s="10">
        <v>39</v>
      </c>
      <c r="H727" s="10">
        <v>10</v>
      </c>
      <c r="I727" s="10">
        <v>14</v>
      </c>
      <c r="J727" s="10">
        <v>8</v>
      </c>
      <c r="K727" s="9"/>
      <c r="L727" s="9" t="s">
        <v>18</v>
      </c>
      <c r="M727" s="9" t="str">
        <f>IF(טבלה14[[#This Row],[מספר סטודנטים בתואר 1]]&gt;500,"yes","no")</f>
        <v>no</v>
      </c>
      <c r="N727" s="12">
        <f>טבלה14[[#This Row],[מספר סטודנטים בתואר 1]]/SUBTOTAL(109,טבלה14[מספר סטודנטים בתואר 1])</f>
        <v>2.1964594818682996E-3</v>
      </c>
      <c r="O727" s="11">
        <f>IFERROR(((טבלה14[[#This Row],[מספר סטודנטים בתואר 1]]-טבלה14[[#This Row],[נשים תואר 1]])/טבלה14[[#This Row],[מספר סטודנטים בתואר 1]]),"")</f>
        <v>0.71523178807947019</v>
      </c>
      <c r="P727" s="11">
        <f>IFERROR(טבלה14[[#This Row],[נשים תואר 1]]/טבלה14[[#This Row],[מספר סטודנטים בתואר 1]],"")</f>
        <v>0.28476821192052981</v>
      </c>
      <c r="Q72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27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727" s="13">
        <f>SUMIFS(T:T,D:D,"2007/08",B:B,B727)-טבלה14[[#This Row],[דירוג]]</f>
        <v>38</v>
      </c>
      <c r="T727" s="9">
        <v>90</v>
      </c>
    </row>
    <row r="728" spans="2:20" s="6" customFormat="1" ht="13.8" hidden="1" x14ac:dyDescent="0.3">
      <c r="B728" s="7" t="s">
        <v>201</v>
      </c>
      <c r="C728" s="8" t="s">
        <v>58</v>
      </c>
      <c r="D728" s="10" t="s">
        <v>37</v>
      </c>
      <c r="E728" s="10">
        <v>149</v>
      </c>
      <c r="F728" s="10">
        <v>127</v>
      </c>
      <c r="G728" s="10"/>
      <c r="H728" s="10"/>
      <c r="I728" s="10"/>
      <c r="J728" s="10" t="s">
        <v>21</v>
      </c>
      <c r="K728" s="9"/>
      <c r="L728" s="9" t="s">
        <v>18</v>
      </c>
      <c r="M728" s="9" t="str">
        <f>IF(טבלה14[[#This Row],[מספר סטודנטים בתואר 1]]&gt;500,"yes","no")</f>
        <v>no</v>
      </c>
      <c r="N728" s="12">
        <f>טבלה14[[#This Row],[מספר סטודנטים בתואר 1]]/SUBTOTAL(109,טבלה14[מספר סטודנטים בתואר 1])</f>
        <v>2.1673673033005074E-3</v>
      </c>
      <c r="O728" s="11">
        <f>IFERROR(((טבלה14[[#This Row],[מספר סטודנטים בתואר 1]]-טבלה14[[#This Row],[נשים תואר 1]])/טבלה14[[#This Row],[מספר סטודנטים בתואר 1]]),"")</f>
        <v>0.1476510067114094</v>
      </c>
      <c r="P728" s="11">
        <f>IFERROR(טבלה14[[#This Row],[נשים תואר 1]]/טבלה14[[#This Row],[מספר סטודנטים בתואר 1]],"")</f>
        <v>0.8523489932885906</v>
      </c>
      <c r="Q72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72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28" s="13">
        <f>SUMIFS(T:T,D:D,"2007/08",B:B,B728)-טבלה14[[#This Row],[דירוג]]</f>
        <v>-23</v>
      </c>
      <c r="T728" s="9">
        <v>91</v>
      </c>
    </row>
    <row r="729" spans="2:20" s="6" customFormat="1" ht="13.8" hidden="1" x14ac:dyDescent="0.3">
      <c r="B729" s="7" t="s">
        <v>214</v>
      </c>
      <c r="C729" s="8" t="s">
        <v>45</v>
      </c>
      <c r="D729" s="9" t="s">
        <v>37</v>
      </c>
      <c r="E729" s="10">
        <v>147</v>
      </c>
      <c r="F729" s="10">
        <v>53</v>
      </c>
      <c r="G729" s="10">
        <v>55</v>
      </c>
      <c r="H729" s="10">
        <v>16</v>
      </c>
      <c r="I729" s="10">
        <v>46</v>
      </c>
      <c r="J729" s="10">
        <v>18</v>
      </c>
      <c r="K729" s="9"/>
      <c r="L729" s="9" t="s">
        <v>18</v>
      </c>
      <c r="M729" s="9" t="str">
        <f>IF(טבלה14[[#This Row],[מספר סטודנטים בתואר 1]]&gt;500,"yes","no")</f>
        <v>no</v>
      </c>
      <c r="N729" s="12">
        <f>טבלה14[[#This Row],[מספר סטודנטים בתואר 1]]/SUBTOTAL(109,טבלה14[מספר סטודנטים בתואר 1])</f>
        <v>2.1382751247327157E-3</v>
      </c>
      <c r="O729" s="11">
        <f>IFERROR(((טבלה14[[#This Row],[מספר סטודנטים בתואר 1]]-טבלה14[[#This Row],[נשים תואר 1]])/טבלה14[[#This Row],[מספר סטודנטים בתואר 1]]),"")</f>
        <v>0.63945578231292521</v>
      </c>
      <c r="P729" s="11">
        <f>IFERROR(טבלה14[[#This Row],[נשים תואר 1]]/טבלה14[[#This Row],[מספר סטודנטים בתואר 1]],"")</f>
        <v>0.36054421768707484</v>
      </c>
      <c r="Q72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2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29" s="13">
        <f>SUMIFS(T:T,D:D,"2007/08",B:B,B729)-טבלה14[[#This Row],[דירוג]]</f>
        <v>4</v>
      </c>
      <c r="T729" s="9">
        <v>92</v>
      </c>
    </row>
    <row r="730" spans="2:20" s="6" customFormat="1" ht="13.8" hidden="1" x14ac:dyDescent="0.3">
      <c r="B730" s="7" t="s">
        <v>213</v>
      </c>
      <c r="C730" s="8" t="s">
        <v>56</v>
      </c>
      <c r="D730" s="10" t="s">
        <v>37</v>
      </c>
      <c r="E730" s="10">
        <v>134</v>
      </c>
      <c r="F730" s="10">
        <v>111</v>
      </c>
      <c r="G730" s="10">
        <v>101</v>
      </c>
      <c r="H730" s="10">
        <v>85</v>
      </c>
      <c r="I730" s="10">
        <v>4</v>
      </c>
      <c r="J730" s="10">
        <v>4</v>
      </c>
      <c r="K730" s="9"/>
      <c r="L730" s="9" t="s">
        <v>18</v>
      </c>
      <c r="M730" s="9" t="str">
        <f>IF(טבלה14[[#This Row],[מספר סטודנטים בתואר 1]]&gt;500,"yes","no")</f>
        <v>no</v>
      </c>
      <c r="N730" s="12">
        <f>טבלה14[[#This Row],[מספר סטודנטים בתואר 1]]/SUBTOTAL(109,טבלה14[מספר סטודנטים בתואר 1])</f>
        <v>1.9491759640420674E-3</v>
      </c>
      <c r="O730" s="11">
        <f>IFERROR(((טבלה14[[#This Row],[מספר סטודנטים בתואר 1]]-טבלה14[[#This Row],[נשים תואר 1]])/טבלה14[[#This Row],[מספר סטודנטים בתואר 1]]),"")</f>
        <v>0.17164179104477612</v>
      </c>
      <c r="P730" s="11">
        <f>IFERROR(טבלה14[[#This Row],[נשים תואר 1]]/טבלה14[[#This Row],[מספר סטודנטים בתואר 1]],"")</f>
        <v>0.82835820895522383</v>
      </c>
      <c r="Q73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73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30" s="13">
        <f>SUMIFS(T:T,D:D,"2007/08",B:B,B730)-טבלה14[[#This Row],[דירוג]]</f>
        <v>-14</v>
      </c>
      <c r="T730" s="9">
        <v>93</v>
      </c>
    </row>
    <row r="731" spans="2:20" s="6" customFormat="1" ht="13.8" hidden="1" x14ac:dyDescent="0.3">
      <c r="B731" s="7" t="s">
        <v>207</v>
      </c>
      <c r="C731" s="8" t="s">
        <v>34</v>
      </c>
      <c r="D731" s="9" t="s">
        <v>37</v>
      </c>
      <c r="E731" s="10">
        <v>133</v>
      </c>
      <c r="F731" s="10">
        <v>23</v>
      </c>
      <c r="G731" s="10">
        <v>19</v>
      </c>
      <c r="H731" s="10">
        <v>3</v>
      </c>
      <c r="I731" s="10">
        <v>8</v>
      </c>
      <c r="J731" s="10"/>
      <c r="K731" s="9"/>
      <c r="L731" s="9" t="s">
        <v>18</v>
      </c>
      <c r="M731" s="9" t="str">
        <f>IF(טבלה14[[#This Row],[מספר סטודנטים בתואר 1]]&gt;500,"yes","no")</f>
        <v>no</v>
      </c>
      <c r="N731" s="12">
        <f>טבלה14[[#This Row],[מספר סטודנטים בתואר 1]]/SUBTOTAL(109,טבלה14[מספר סטודנטים בתואר 1])</f>
        <v>1.9346298747581713E-3</v>
      </c>
      <c r="O731" s="11">
        <f>IFERROR(((טבלה14[[#This Row],[מספר סטודנטים בתואר 1]]-טבלה14[[#This Row],[נשים תואר 1]])/טבלה14[[#This Row],[מספר סטודנטים בתואר 1]]),"")</f>
        <v>0.82706766917293228</v>
      </c>
      <c r="P731" s="11">
        <f>IFERROR(טבלה14[[#This Row],[נשים תואר 1]]/טבלה14[[#This Row],[מספר סטודנטים בתואר 1]],"")</f>
        <v>0.17293233082706766</v>
      </c>
      <c r="Q73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31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731" s="13">
        <f>SUMIFS(T:T,D:D,"2007/08",B:B,B731)-טבלה14[[#This Row],[דירוג]]</f>
        <v>-31</v>
      </c>
      <c r="T731" s="9">
        <v>94</v>
      </c>
    </row>
    <row r="732" spans="2:20" s="6" customFormat="1" ht="13.8" hidden="1" x14ac:dyDescent="0.3">
      <c r="B732" s="7" t="s">
        <v>41</v>
      </c>
      <c r="C732" s="8" t="s">
        <v>28</v>
      </c>
      <c r="D732" s="10" t="s">
        <v>17</v>
      </c>
      <c r="E732" s="10">
        <v>457</v>
      </c>
      <c r="F732" s="10">
        <v>232</v>
      </c>
      <c r="G732" s="10">
        <v>264</v>
      </c>
      <c r="H732" s="10">
        <v>141</v>
      </c>
      <c r="I732" s="10">
        <v>33</v>
      </c>
      <c r="J732" s="10">
        <v>15</v>
      </c>
      <c r="K732" s="9"/>
      <c r="L732" s="9" t="s">
        <v>18</v>
      </c>
      <c r="M732" s="9" t="str">
        <f>IF(טבלה14[[#This Row],[מספר סטודנטים בתואר 1]]&gt;500,"yes","no")</f>
        <v>no</v>
      </c>
      <c r="N732" s="12">
        <f>טבלה14[[#This Row],[מספר סטודנטים בתואר 1]]/SUBTOTAL(109,טבלה14[מספר סטודנטים בתואר 1])</f>
        <v>6.6475628027404835E-3</v>
      </c>
      <c r="O732" s="11">
        <f>IFERROR(((טבלה14[[#This Row],[מספר סטודנטים בתואר 1]]-טבלה14[[#This Row],[נשים תואר 1]])/טבלה14[[#This Row],[מספר סטודנטים בתואר 1]]),"")</f>
        <v>0.49234135667396062</v>
      </c>
      <c r="P732" s="11">
        <f>IFERROR(טבלה14[[#This Row],[נשים תואר 1]]/טבלה14[[#This Row],[מספר סטודנטים בתואר 1]],"")</f>
        <v>0.50765864332603938</v>
      </c>
      <c r="Q73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3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32" s="13">
        <f>SUMIFS(T:T,D:D,"2007/08",B:B,B732)-טבלה14[[#This Row],[דירוג]]</f>
        <v>-17</v>
      </c>
      <c r="T732" s="9">
        <v>50</v>
      </c>
    </row>
    <row r="733" spans="2:20" s="6" customFormat="1" ht="13.8" hidden="1" x14ac:dyDescent="0.3">
      <c r="B733" s="7" t="s">
        <v>215</v>
      </c>
      <c r="C733" s="8" t="s">
        <v>52</v>
      </c>
      <c r="D733" s="9" t="s">
        <v>37</v>
      </c>
      <c r="E733" s="10">
        <v>132</v>
      </c>
      <c r="F733" s="10">
        <v>129</v>
      </c>
      <c r="G733" s="10">
        <v>549</v>
      </c>
      <c r="H733" s="10">
        <v>525</v>
      </c>
      <c r="I733" s="10">
        <v>56</v>
      </c>
      <c r="J733" s="10">
        <v>48</v>
      </c>
      <c r="K733" s="9"/>
      <c r="L733" s="9" t="s">
        <v>18</v>
      </c>
      <c r="M733" s="9" t="str">
        <f>IF(טבלה14[[#This Row],[מספר סטודנטים בתואר 1]]&gt;500,"yes","no")</f>
        <v>no</v>
      </c>
      <c r="N733" s="12">
        <f>טבלה14[[#This Row],[מספר סטודנטים בתואר 1]]/SUBTOTAL(109,טבלה14[מספר סטודנטים בתואר 1])</f>
        <v>1.9200837854742752E-3</v>
      </c>
      <c r="O733" s="11">
        <f>IFERROR(((טבלה14[[#This Row],[מספר סטודנטים בתואר 1]]-טבלה14[[#This Row],[נשים תואר 1]])/טבלה14[[#This Row],[מספר סטודנטים בתואר 1]]),"")</f>
        <v>2.2727272727272728E-2</v>
      </c>
      <c r="P733" s="11">
        <f>IFERROR(טבלה14[[#This Row],[נשים תואר 1]]/טבלה14[[#This Row],[מספר סטודנטים בתואר 1]],"")</f>
        <v>0.97727272727272729</v>
      </c>
      <c r="Q73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73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33" s="13">
        <f>SUMIFS(T:T,D:D,"2007/08",B:B,B733)-טבלה14[[#This Row],[דירוג]]</f>
        <v>-23</v>
      </c>
      <c r="T733" s="9">
        <v>96</v>
      </c>
    </row>
    <row r="734" spans="2:20" s="6" customFormat="1" ht="13.8" hidden="1" x14ac:dyDescent="0.3">
      <c r="B734" s="7" t="s">
        <v>198</v>
      </c>
      <c r="C734" s="8" t="s">
        <v>48</v>
      </c>
      <c r="D734" s="10" t="s">
        <v>37</v>
      </c>
      <c r="E734" s="10">
        <v>112</v>
      </c>
      <c r="F734" s="10">
        <v>43</v>
      </c>
      <c r="G734" s="10">
        <v>52</v>
      </c>
      <c r="H734" s="10">
        <v>22</v>
      </c>
      <c r="I734" s="10">
        <v>35</v>
      </c>
      <c r="J734" s="10">
        <v>21</v>
      </c>
      <c r="K734" s="9"/>
      <c r="L734" s="9" t="s">
        <v>18</v>
      </c>
      <c r="M734" s="9" t="str">
        <f>IF(טבלה14[[#This Row],[מספר סטודנטים בתואר 1]]&gt;500,"yes","no")</f>
        <v>no</v>
      </c>
      <c r="N734" s="12">
        <f>טבלה14[[#This Row],[מספר סטודנטים בתואר 1]]/SUBTOTAL(109,טבלה14[מספר סטודנטים בתואר 1])</f>
        <v>1.6291619997963547E-3</v>
      </c>
      <c r="O734" s="11">
        <f>IFERROR(((טבלה14[[#This Row],[מספר סטודנטים בתואר 1]]-טבלה14[[#This Row],[נשים תואר 1]])/טבלה14[[#This Row],[מספר סטודנטים בתואר 1]]),"")</f>
        <v>0.6160714285714286</v>
      </c>
      <c r="P734" s="11">
        <f>IFERROR(טבלה14[[#This Row],[נשים תואר 1]]/טבלה14[[#This Row],[מספר סטודנטים בתואר 1]],"")</f>
        <v>0.38392857142857145</v>
      </c>
      <c r="Q73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3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34" s="13">
        <f>SUMIFS(T:T,D:D,"2007/08",B:B,B734)-טבלה14[[#This Row],[דירוג]]</f>
        <v>9</v>
      </c>
      <c r="T734" s="9">
        <v>97</v>
      </c>
    </row>
    <row r="735" spans="2:20" s="6" customFormat="1" ht="13.8" hidden="1" x14ac:dyDescent="0.3">
      <c r="B735" s="7" t="s">
        <v>210</v>
      </c>
      <c r="C735" s="8" t="s">
        <v>58</v>
      </c>
      <c r="D735" s="9" t="s">
        <v>37</v>
      </c>
      <c r="E735" s="10">
        <v>105</v>
      </c>
      <c r="F735" s="10">
        <v>49</v>
      </c>
      <c r="G735" s="10">
        <v>68</v>
      </c>
      <c r="H735" s="10">
        <v>49</v>
      </c>
      <c r="I735" s="10"/>
      <c r="J735" s="10" t="s">
        <v>21</v>
      </c>
      <c r="K735" s="9"/>
      <c r="L735" s="9" t="s">
        <v>18</v>
      </c>
      <c r="M735" s="9" t="str">
        <f>IF(טבלה14[[#This Row],[מספר סטודנטים בתואר 1]]&gt;500,"yes","no")</f>
        <v>no</v>
      </c>
      <c r="N735" s="12">
        <f>טבלה14[[#This Row],[מספר סטודנטים בתואר 1]]/SUBTOTAL(109,טבלה14[מספר סטודנטים בתואר 1])</f>
        <v>1.5273393748090826E-3</v>
      </c>
      <c r="O735" s="11">
        <f>IFERROR(((טבלה14[[#This Row],[מספר סטודנטים בתואר 1]]-טבלה14[[#This Row],[נשים תואר 1]])/טבלה14[[#This Row],[מספר סטודנטים בתואר 1]]),"")</f>
        <v>0.53333333333333333</v>
      </c>
      <c r="P735" s="11">
        <f>IFERROR(טבלה14[[#This Row],[נשים תואר 1]]/טבלה14[[#This Row],[מספר סטודנטים בתואר 1]],"")</f>
        <v>0.46666666666666667</v>
      </c>
      <c r="Q73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3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35" s="13">
        <f>SUMIFS(T:T,D:D,"2007/08",B:B,B735)-טבלה14[[#This Row],[דירוג]]</f>
        <v>1</v>
      </c>
      <c r="T735" s="9">
        <v>99</v>
      </c>
    </row>
    <row r="736" spans="2:20" s="6" customFormat="1" ht="13.8" hidden="1" x14ac:dyDescent="0.3">
      <c r="B736" s="7" t="s">
        <v>238</v>
      </c>
      <c r="C736" s="8" t="s">
        <v>25</v>
      </c>
      <c r="D736" s="10" t="s">
        <v>37</v>
      </c>
      <c r="E736" s="10">
        <v>105</v>
      </c>
      <c r="F736" s="10">
        <v>70</v>
      </c>
      <c r="G736" s="10">
        <v>164</v>
      </c>
      <c r="H736" s="10">
        <v>97</v>
      </c>
      <c r="I736" s="10">
        <v>40</v>
      </c>
      <c r="J736" s="10">
        <v>27</v>
      </c>
      <c r="K736" s="9"/>
      <c r="L736" s="9" t="s">
        <v>18</v>
      </c>
      <c r="M736" s="9" t="str">
        <f>IF(טבלה14[[#This Row],[מספר סטודנטים בתואר 1]]&gt;500,"yes","no")</f>
        <v>no</v>
      </c>
      <c r="N736" s="12">
        <f>טבלה14[[#This Row],[מספר סטודנטים בתואר 1]]/SUBTOTAL(109,טבלה14[מספר סטודנטים בתואר 1])</f>
        <v>1.5273393748090826E-3</v>
      </c>
      <c r="O736" s="11">
        <f>IFERROR(((טבלה14[[#This Row],[מספר סטודנטים בתואר 1]]-טבלה14[[#This Row],[נשים תואר 1]])/טבלה14[[#This Row],[מספר סטודנטים בתואר 1]]),"")</f>
        <v>0.33333333333333331</v>
      </c>
      <c r="P736" s="11">
        <f>IFERROR(טבלה14[[#This Row],[נשים תואר 1]]/טבלה14[[#This Row],[מספר סטודנטים בתואר 1]],"")</f>
        <v>0.66666666666666663</v>
      </c>
      <c r="Q73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3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36" s="13">
        <f>SUMIFS(T:T,D:D,"2007/08",B:B,B736)-טבלה14[[#This Row],[דירוג]]</f>
        <v>-17</v>
      </c>
      <c r="T736" s="9">
        <v>98</v>
      </c>
    </row>
    <row r="737" spans="2:20" s="6" customFormat="1" ht="13.8" hidden="1" x14ac:dyDescent="0.3">
      <c r="B737" s="7" t="s">
        <v>219</v>
      </c>
      <c r="C737" s="8" t="s">
        <v>34</v>
      </c>
      <c r="D737" s="9" t="s">
        <v>37</v>
      </c>
      <c r="E737" s="10">
        <v>104</v>
      </c>
      <c r="F737" s="10">
        <v>46</v>
      </c>
      <c r="G737" s="10">
        <v>76</v>
      </c>
      <c r="H737" s="10">
        <v>40</v>
      </c>
      <c r="I737" s="10">
        <v>16</v>
      </c>
      <c r="J737" s="10">
        <v>7</v>
      </c>
      <c r="K737" s="9"/>
      <c r="L737" s="9" t="s">
        <v>18</v>
      </c>
      <c r="M737" s="9" t="str">
        <f>IF(טבלה14[[#This Row],[מספר סטודנטים בתואר 1]]&gt;500,"yes","no")</f>
        <v>no</v>
      </c>
      <c r="N737" s="12">
        <f>טבלה14[[#This Row],[מספר סטודנטים בתואר 1]]/SUBTOTAL(109,טבלה14[מספר סטודנטים בתואר 1])</f>
        <v>1.5127932855251865E-3</v>
      </c>
      <c r="O737" s="11">
        <f>IFERROR(((טבלה14[[#This Row],[מספר סטודנטים בתואר 1]]-טבלה14[[#This Row],[נשים תואר 1]])/טבלה14[[#This Row],[מספר סטודנטים בתואר 1]]),"")</f>
        <v>0.55769230769230771</v>
      </c>
      <c r="P737" s="11">
        <f>IFERROR(טבלה14[[#This Row],[נשים תואר 1]]/טבלה14[[#This Row],[מספר סטודנטים בתואר 1]],"")</f>
        <v>0.44230769230769229</v>
      </c>
      <c r="Q73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3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37" s="13">
        <f>SUMIFS(T:T,D:D,"2007/08",B:B,B737)-טבלה14[[#This Row],[דירוג]]</f>
        <v>2</v>
      </c>
      <c r="T737" s="9">
        <v>100</v>
      </c>
    </row>
    <row r="738" spans="2:20" s="6" customFormat="1" ht="13.8" hidden="1" x14ac:dyDescent="0.3">
      <c r="B738" s="7" t="s">
        <v>218</v>
      </c>
      <c r="C738" s="8" t="s">
        <v>34</v>
      </c>
      <c r="D738" s="10" t="s">
        <v>37</v>
      </c>
      <c r="E738" s="10">
        <v>102</v>
      </c>
      <c r="F738" s="10">
        <v>72</v>
      </c>
      <c r="G738" s="10">
        <v>7</v>
      </c>
      <c r="H738" s="10">
        <v>3</v>
      </c>
      <c r="I738" s="10"/>
      <c r="J738" s="10" t="s">
        <v>21</v>
      </c>
      <c r="K738" s="9"/>
      <c r="L738" s="9" t="s">
        <v>18</v>
      </c>
      <c r="M738" s="9" t="str">
        <f>IF(טבלה14[[#This Row],[מספר סטודנטים בתואר 1]]&gt;500,"yes","no")</f>
        <v>no</v>
      </c>
      <c r="N738" s="12">
        <f>טבלה14[[#This Row],[מספר סטודנטים בתואר 1]]/SUBTOTAL(109,טבלה14[מספר סטודנטים בתואר 1])</f>
        <v>1.4837011069573946E-3</v>
      </c>
      <c r="O738" s="11">
        <f>IFERROR(((טבלה14[[#This Row],[מספר סטודנטים בתואר 1]]-טבלה14[[#This Row],[נשים תואר 1]])/טבלה14[[#This Row],[מספר סטודנטים בתואר 1]]),"")</f>
        <v>0.29411764705882354</v>
      </c>
      <c r="P738" s="11">
        <f>IFERROR(טבלה14[[#This Row],[נשים תואר 1]]/טבלה14[[#This Row],[מספר סטודנטים בתואר 1]],"")</f>
        <v>0.70588235294117652</v>
      </c>
      <c r="Q73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73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38" s="13">
        <f>SUMIFS(T:T,D:D,"2007/08",B:B,B738)-טבלה14[[#This Row],[דירוג]]</f>
        <v>6</v>
      </c>
      <c r="T738" s="9">
        <v>101</v>
      </c>
    </row>
    <row r="739" spans="2:20" s="6" customFormat="1" ht="13.8" hidden="1" x14ac:dyDescent="0.3">
      <c r="B739" s="7" t="s">
        <v>225</v>
      </c>
      <c r="C739" s="8" t="s">
        <v>25</v>
      </c>
      <c r="D739" s="9" t="s">
        <v>37</v>
      </c>
      <c r="E739" s="10">
        <v>97</v>
      </c>
      <c r="F739" s="10">
        <v>60</v>
      </c>
      <c r="G739" s="10">
        <v>88</v>
      </c>
      <c r="H739" s="10">
        <v>46</v>
      </c>
      <c r="I739" s="10">
        <v>48</v>
      </c>
      <c r="J739" s="10">
        <v>17</v>
      </c>
      <c r="K739" s="9"/>
      <c r="L739" s="9" t="s">
        <v>18</v>
      </c>
      <c r="M739" s="9" t="str">
        <f>IF(טבלה14[[#This Row],[מספר סטודנטים בתואר 1]]&gt;500,"yes","no")</f>
        <v>no</v>
      </c>
      <c r="N739" s="12">
        <f>טבלה14[[#This Row],[מספר סטודנטים בתואר 1]]/SUBTOTAL(109,טבלה14[מספר סטודנטים בתואר 1])</f>
        <v>1.4109706605379144E-3</v>
      </c>
      <c r="O739" s="11">
        <f>IFERROR(((טבלה14[[#This Row],[מספר סטודנטים בתואר 1]]-טבלה14[[#This Row],[נשים תואר 1]])/טבלה14[[#This Row],[מספר סטודנטים בתואר 1]]),"")</f>
        <v>0.38144329896907214</v>
      </c>
      <c r="P739" s="11">
        <f>IFERROR(טבלה14[[#This Row],[נשים תואר 1]]/טבלה14[[#This Row],[מספר סטודנטים בתואר 1]],"")</f>
        <v>0.61855670103092786</v>
      </c>
      <c r="Q73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3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39" s="13">
        <f>SUMIFS(T:T,D:D,"2007/08",B:B,B739)-טבלה14[[#This Row],[דירוג]]</f>
        <v>-17</v>
      </c>
      <c r="T739" s="9">
        <v>102</v>
      </c>
    </row>
    <row r="740" spans="2:20" s="6" customFormat="1" ht="13.8" hidden="1" x14ac:dyDescent="0.3">
      <c r="B740" s="7" t="s">
        <v>217</v>
      </c>
      <c r="C740" s="8" t="s">
        <v>16</v>
      </c>
      <c r="D740" s="10" t="s">
        <v>37</v>
      </c>
      <c r="E740" s="10">
        <v>94</v>
      </c>
      <c r="F740" s="10">
        <v>44</v>
      </c>
      <c r="G740" s="10">
        <v>26</v>
      </c>
      <c r="H740" s="10">
        <v>11</v>
      </c>
      <c r="I740" s="10">
        <v>6</v>
      </c>
      <c r="J740" s="10"/>
      <c r="K740" s="9"/>
      <c r="L740" s="9" t="s">
        <v>18</v>
      </c>
      <c r="M740" s="9" t="str">
        <f>IF(טבלה14[[#This Row],[מספר סטודנטים בתואר 1]]&gt;500,"yes","no")</f>
        <v>no</v>
      </c>
      <c r="N740" s="12">
        <f>טבלה14[[#This Row],[מספר סטודנטים בתואר 1]]/SUBTOTAL(109,טבלה14[מספר סטודנטים בתואר 1])</f>
        <v>1.3673323926862264E-3</v>
      </c>
      <c r="O740" s="11">
        <f>IFERROR(((טבלה14[[#This Row],[מספר סטודנטים בתואר 1]]-טבלה14[[#This Row],[נשים תואר 1]])/טבלה14[[#This Row],[מספר סטודנטים בתואר 1]]),"")</f>
        <v>0.53191489361702127</v>
      </c>
      <c r="P740" s="11">
        <f>IFERROR(טבלה14[[#This Row],[נשים תואר 1]]/טבלה14[[#This Row],[מספר סטודנטים בתואר 1]],"")</f>
        <v>0.46808510638297873</v>
      </c>
      <c r="Q74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4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40" s="13">
        <f>SUMIFS(T:T,D:D,"2007/08",B:B,B740)-טבלה14[[#This Row],[דירוג]]</f>
        <v>-12</v>
      </c>
      <c r="T740" s="9">
        <v>103</v>
      </c>
    </row>
    <row r="741" spans="2:20" s="6" customFormat="1" ht="13.8" hidden="1" x14ac:dyDescent="0.3">
      <c r="B741" s="7" t="s">
        <v>220</v>
      </c>
      <c r="C741" s="8" t="s">
        <v>45</v>
      </c>
      <c r="D741" s="9" t="s">
        <v>37</v>
      </c>
      <c r="E741" s="10">
        <v>93</v>
      </c>
      <c r="F741" s="10">
        <v>32</v>
      </c>
      <c r="G741" s="10">
        <v>29</v>
      </c>
      <c r="H741" s="10">
        <v>4</v>
      </c>
      <c r="I741" s="10">
        <v>21</v>
      </c>
      <c r="J741" s="10">
        <v>9</v>
      </c>
      <c r="K741" s="9"/>
      <c r="L741" s="9" t="s">
        <v>18</v>
      </c>
      <c r="M741" s="9" t="str">
        <f>IF(טבלה14[[#This Row],[מספר סטודנטים בתואר 1]]&gt;500,"yes","no")</f>
        <v>no</v>
      </c>
      <c r="N741" s="12">
        <f>טבלה14[[#This Row],[מספר סטודנטים בתואר 1]]/SUBTOTAL(109,טבלה14[מספר סטודנטים בתואר 1])</f>
        <v>1.3527863034023303E-3</v>
      </c>
      <c r="O741" s="11">
        <f>IFERROR(((טבלה14[[#This Row],[מספר סטודנטים בתואר 1]]-טבלה14[[#This Row],[נשים תואר 1]])/טבלה14[[#This Row],[מספר סטודנטים בתואר 1]]),"")</f>
        <v>0.65591397849462363</v>
      </c>
      <c r="P741" s="11">
        <f>IFERROR(טבלה14[[#This Row],[נשים תואר 1]]/טבלה14[[#This Row],[מספר סטודנטים בתואר 1]],"")</f>
        <v>0.34408602150537637</v>
      </c>
      <c r="Q74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4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41" s="13">
        <f>SUMIFS(T:T,D:D,"2007/08",B:B,B741)-טבלה14[[#This Row],[דירוג]]</f>
        <v>7</v>
      </c>
      <c r="T741" s="9">
        <v>104</v>
      </c>
    </row>
    <row r="742" spans="2:20" s="6" customFormat="1" ht="13.8" hidden="1" x14ac:dyDescent="0.3">
      <c r="B742" s="7" t="s">
        <v>222</v>
      </c>
      <c r="C742" s="8" t="s">
        <v>48</v>
      </c>
      <c r="D742" s="10" t="s">
        <v>37</v>
      </c>
      <c r="E742" s="10">
        <v>87</v>
      </c>
      <c r="F742" s="10">
        <v>18</v>
      </c>
      <c r="G742" s="10">
        <v>21</v>
      </c>
      <c r="H742" s="10">
        <v>5</v>
      </c>
      <c r="I742" s="10">
        <v>31</v>
      </c>
      <c r="J742" s="10">
        <v>7</v>
      </c>
      <c r="K742" s="9"/>
      <c r="L742" s="9" t="s">
        <v>18</v>
      </c>
      <c r="M742" s="9" t="str">
        <f>IF(טבלה14[[#This Row],[מספר סטודנטים בתואר 1]]&gt;500,"yes","no")</f>
        <v>no</v>
      </c>
      <c r="N742" s="12">
        <f>טבלה14[[#This Row],[מספר סטודנטים בתואר 1]]/SUBTOTAL(109,טבלה14[מספר סטודנטים בתואר 1])</f>
        <v>1.2655097676989541E-3</v>
      </c>
      <c r="O742" s="11">
        <f>IFERROR(((טבלה14[[#This Row],[מספר סטודנטים בתואר 1]]-טבלה14[[#This Row],[נשים תואר 1]])/טבלה14[[#This Row],[מספר סטודנטים בתואר 1]]),"")</f>
        <v>0.7931034482758621</v>
      </c>
      <c r="P742" s="11">
        <f>IFERROR(טבלה14[[#This Row],[נשים תואר 1]]/טבלה14[[#This Row],[מספר סטודנטים בתואר 1]],"")</f>
        <v>0.20689655172413793</v>
      </c>
      <c r="Q74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42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742" s="13">
        <f>SUMIFS(T:T,D:D,"2007/08",B:B,B742)-טבלה14[[#This Row],[דירוג]]</f>
        <v>5</v>
      </c>
      <c r="T742" s="9">
        <v>105</v>
      </c>
    </row>
    <row r="743" spans="2:20" s="6" customFormat="1" ht="13.8" hidden="1" x14ac:dyDescent="0.3">
      <c r="B743" s="7" t="s">
        <v>226</v>
      </c>
      <c r="C743" s="8" t="s">
        <v>16</v>
      </c>
      <c r="D743" s="9" t="s">
        <v>37</v>
      </c>
      <c r="E743" s="10">
        <v>87</v>
      </c>
      <c r="F743" s="10">
        <v>78</v>
      </c>
      <c r="G743" s="10">
        <v>160</v>
      </c>
      <c r="H743" s="10">
        <v>150</v>
      </c>
      <c r="I743" s="10">
        <v>88</v>
      </c>
      <c r="J743" s="10">
        <v>80</v>
      </c>
      <c r="K743" s="9"/>
      <c r="L743" s="9" t="s">
        <v>18</v>
      </c>
      <c r="M743" s="9" t="str">
        <f>IF(טבלה14[[#This Row],[מספר סטודנטים בתואר 1]]&gt;500,"yes","no")</f>
        <v>no</v>
      </c>
      <c r="N743" s="12">
        <f>טבלה14[[#This Row],[מספר סטודנטים בתואר 1]]/SUBTOTAL(109,טבלה14[מספר סטודנטים בתואר 1])</f>
        <v>1.2655097676989541E-3</v>
      </c>
      <c r="O743" s="11">
        <f>IFERROR(((טבלה14[[#This Row],[מספר סטודנטים בתואר 1]]-טבלה14[[#This Row],[נשים תואר 1]])/טבלה14[[#This Row],[מספר סטודנטים בתואר 1]]),"")</f>
        <v>0.10344827586206896</v>
      </c>
      <c r="P743" s="11">
        <f>IFERROR(טבלה14[[#This Row],[נשים תואר 1]]/טבלה14[[#This Row],[מספר סטודנטים בתואר 1]],"")</f>
        <v>0.89655172413793105</v>
      </c>
      <c r="Q74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74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43" s="13">
        <f>SUMIFS(T:T,D:D,"2007/08",B:B,B743)-טבלה14[[#This Row],[דירוג]]</f>
        <v>-1</v>
      </c>
      <c r="T743" s="9">
        <v>106</v>
      </c>
    </row>
    <row r="744" spans="2:20" s="6" customFormat="1" ht="13.8" hidden="1" x14ac:dyDescent="0.3">
      <c r="B744" s="7" t="s">
        <v>211</v>
      </c>
      <c r="C744" s="8" t="s">
        <v>45</v>
      </c>
      <c r="D744" s="10" t="s">
        <v>37</v>
      </c>
      <c r="E744" s="10">
        <v>86</v>
      </c>
      <c r="F744" s="10">
        <v>16</v>
      </c>
      <c r="G744" s="10"/>
      <c r="H744" s="10"/>
      <c r="I744" s="10"/>
      <c r="J744" s="10" t="s">
        <v>21</v>
      </c>
      <c r="K744" s="9"/>
      <c r="L744" s="9" t="s">
        <v>18</v>
      </c>
      <c r="M744" s="9" t="str">
        <f>IF(טבלה14[[#This Row],[מספר סטודנטים בתואר 1]]&gt;500,"yes","no")</f>
        <v>no</v>
      </c>
      <c r="N744" s="12">
        <f>טבלה14[[#This Row],[מספר סטודנטים בתואר 1]]/SUBTOTAL(109,טבלה14[מספר סטודנטים בתואר 1])</f>
        <v>1.2509636784150582E-3</v>
      </c>
      <c r="O744" s="11">
        <f>IFERROR(((טבלה14[[#This Row],[מספר סטודנטים בתואר 1]]-טבלה14[[#This Row],[נשים תואר 1]])/טבלה14[[#This Row],[מספר סטודנטים בתואר 1]]),"")</f>
        <v>0.81395348837209303</v>
      </c>
      <c r="P744" s="11">
        <f>IFERROR(טבלה14[[#This Row],[נשים תואר 1]]/טבלה14[[#This Row],[מספר סטודנטים בתואר 1]],"")</f>
        <v>0.18604651162790697</v>
      </c>
      <c r="Q74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44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744" s="13">
        <f>SUMIFS(T:T,D:D,"2007/08",B:B,B744)-טבלה14[[#This Row],[דירוג]]</f>
        <v>-107</v>
      </c>
      <c r="T744" s="9">
        <v>107</v>
      </c>
    </row>
    <row r="745" spans="2:20" s="6" customFormat="1" ht="13.8" hidden="1" x14ac:dyDescent="0.3">
      <c r="B745" s="7" t="s">
        <v>223</v>
      </c>
      <c r="C745" s="8" t="s">
        <v>25</v>
      </c>
      <c r="D745" s="9" t="s">
        <v>37</v>
      </c>
      <c r="E745" s="10">
        <v>86</v>
      </c>
      <c r="F745" s="10">
        <v>51</v>
      </c>
      <c r="G745" s="10">
        <v>32</v>
      </c>
      <c r="H745" s="10">
        <v>21</v>
      </c>
      <c r="I745" s="10">
        <v>117</v>
      </c>
      <c r="J745" s="10">
        <v>62</v>
      </c>
      <c r="K745" s="9"/>
      <c r="L745" s="9" t="s">
        <v>18</v>
      </c>
      <c r="M745" s="9" t="str">
        <f>IF(טבלה14[[#This Row],[מספר סטודנטים בתואר 1]]&gt;500,"yes","no")</f>
        <v>no</v>
      </c>
      <c r="N745" s="12">
        <f>טבלה14[[#This Row],[מספר סטודנטים בתואר 1]]/SUBTOTAL(109,טבלה14[מספר סטודנטים בתואר 1])</f>
        <v>1.2509636784150582E-3</v>
      </c>
      <c r="O745" s="11">
        <f>IFERROR(((טבלה14[[#This Row],[מספר סטודנטים בתואר 1]]-טבלה14[[#This Row],[נשים תואר 1]])/טבלה14[[#This Row],[מספר סטודנטים בתואר 1]]),"")</f>
        <v>0.40697674418604651</v>
      </c>
      <c r="P745" s="11">
        <f>IFERROR(טבלה14[[#This Row],[נשים תואר 1]]/טבלה14[[#This Row],[מספר סטודנטים בתואר 1]],"")</f>
        <v>0.59302325581395354</v>
      </c>
      <c r="Q74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4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45" s="13">
        <f>SUMIFS(T:T,D:D,"2007/08",B:B,B745)-טבלה14[[#This Row],[דירוג]]</f>
        <v>-50</v>
      </c>
      <c r="T745" s="9">
        <v>108</v>
      </c>
    </row>
    <row r="746" spans="2:20" s="6" customFormat="1" ht="13.8" hidden="1" x14ac:dyDescent="0.3">
      <c r="B746" s="7" t="s">
        <v>224</v>
      </c>
      <c r="C746" s="8" t="s">
        <v>39</v>
      </c>
      <c r="D746" s="10" t="s">
        <v>37</v>
      </c>
      <c r="E746" s="10">
        <v>83</v>
      </c>
      <c r="F746" s="10">
        <v>64</v>
      </c>
      <c r="G746" s="10">
        <v>17</v>
      </c>
      <c r="H746" s="10">
        <v>16</v>
      </c>
      <c r="I746" s="10">
        <v>3</v>
      </c>
      <c r="J746" s="10">
        <v>3</v>
      </c>
      <c r="K746" s="9"/>
      <c r="L746" s="9" t="s">
        <v>18</v>
      </c>
      <c r="M746" s="9" t="str">
        <f>IF(טבלה14[[#This Row],[מספר סטודנטים בתואר 1]]&gt;500,"yes","no")</f>
        <v>no</v>
      </c>
      <c r="N746" s="12">
        <f>טבלה14[[#This Row],[מספר סטודנטים בתואר 1]]/SUBTOTAL(109,טבלה14[מספר סטודנטים בתואר 1])</f>
        <v>1.20732541056337E-3</v>
      </c>
      <c r="O746" s="11">
        <f>IFERROR(((טבלה14[[#This Row],[מספר סטודנטים בתואר 1]]-טבלה14[[#This Row],[נשים תואר 1]])/טבלה14[[#This Row],[מספר סטודנטים בתואר 1]]),"")</f>
        <v>0.2289156626506024</v>
      </c>
      <c r="P746" s="11">
        <f>IFERROR(טבלה14[[#This Row],[נשים תואר 1]]/טבלה14[[#This Row],[מספר סטודנטים בתואר 1]],"")</f>
        <v>0.77108433734939763</v>
      </c>
      <c r="Q74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74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46" s="13">
        <f>SUMIFS(T:T,D:D,"2007/08",B:B,B746)-טבלה14[[#This Row],[דירוג]]</f>
        <v>-43</v>
      </c>
      <c r="T746" s="9">
        <v>109</v>
      </c>
    </row>
    <row r="747" spans="2:20" s="6" customFormat="1" ht="13.8" hidden="1" x14ac:dyDescent="0.3">
      <c r="B747" s="7" t="s">
        <v>221</v>
      </c>
      <c r="C747" s="8" t="s">
        <v>45</v>
      </c>
      <c r="D747" s="9" t="s">
        <v>37</v>
      </c>
      <c r="E747" s="10">
        <v>81</v>
      </c>
      <c r="F747" s="10">
        <v>31</v>
      </c>
      <c r="G747" s="10"/>
      <c r="H747" s="10"/>
      <c r="I747" s="10"/>
      <c r="J747" s="10" t="s">
        <v>21</v>
      </c>
      <c r="K747" s="9"/>
      <c r="L747" s="9" t="s">
        <v>18</v>
      </c>
      <c r="M747" s="9" t="str">
        <f>IF(טבלה14[[#This Row],[מספר סטודנטים בתואר 1]]&gt;500,"yes","no")</f>
        <v>no</v>
      </c>
      <c r="N747" s="12">
        <f>טבלה14[[#This Row],[מספר סטודנטים בתואר 1]]/SUBTOTAL(109,טבלה14[מספר סטודנטים בתואר 1])</f>
        <v>1.178233231995578E-3</v>
      </c>
      <c r="O747" s="11">
        <f>IFERROR(((טבלה14[[#This Row],[מספר סטודנטים בתואר 1]]-טבלה14[[#This Row],[נשים תואר 1]])/טבלה14[[#This Row],[מספר סטודנטים בתואר 1]]),"")</f>
        <v>0.61728395061728392</v>
      </c>
      <c r="P747" s="11">
        <f>IFERROR(טבלה14[[#This Row],[נשים תואר 1]]/טבלה14[[#This Row],[מספר סטודנטים בתואר 1]],"")</f>
        <v>0.38271604938271603</v>
      </c>
      <c r="Q74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4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47" s="13">
        <f>SUMIFS(T:T,D:D,"2007/08",B:B,B747)-טבלה14[[#This Row],[דירוג]]</f>
        <v>7</v>
      </c>
      <c r="T747" s="9">
        <v>110</v>
      </c>
    </row>
    <row r="748" spans="2:20" s="6" customFormat="1" ht="13.8" hidden="1" x14ac:dyDescent="0.3">
      <c r="B748" s="7" t="s">
        <v>120</v>
      </c>
      <c r="C748" s="8" t="s">
        <v>69</v>
      </c>
      <c r="D748" s="10" t="s">
        <v>37</v>
      </c>
      <c r="E748" s="10">
        <v>78</v>
      </c>
      <c r="F748" s="10">
        <v>30</v>
      </c>
      <c r="G748" s="10">
        <v>148</v>
      </c>
      <c r="H748" s="10">
        <v>52</v>
      </c>
      <c r="I748" s="10"/>
      <c r="J748" s="10"/>
      <c r="K748" s="9"/>
      <c r="L748" s="9" t="s">
        <v>18</v>
      </c>
      <c r="M748" s="9" t="str">
        <f>IF(טבלה14[[#This Row],[מספר סטודנטים בתואר 1]]&gt;500,"yes","no")</f>
        <v>no</v>
      </c>
      <c r="N748" s="12">
        <f>טבלה14[[#This Row],[מספר סטודנטים בתואר 1]]/SUBTOTAL(109,טבלה14[מספר סטודנטים בתואר 1])</f>
        <v>1.13459496414389E-3</v>
      </c>
      <c r="O748" s="11">
        <f>IFERROR(((טבלה14[[#This Row],[מספר סטודנטים בתואר 1]]-טבלה14[[#This Row],[נשים תואר 1]])/טבלה14[[#This Row],[מספר סטודנטים בתואר 1]]),"")</f>
        <v>0.61538461538461542</v>
      </c>
      <c r="P748" s="11">
        <f>IFERROR(טבלה14[[#This Row],[נשים תואר 1]]/טבלה14[[#This Row],[מספר סטודנטים בתואר 1]],"")</f>
        <v>0.38461538461538464</v>
      </c>
      <c r="Q74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4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48" s="13">
        <f>SUMIFS(T:T,D:D,"2007/08",B:B,B748)-טבלה14[[#This Row],[דירוג]]</f>
        <v>49</v>
      </c>
      <c r="T748" s="9">
        <v>111</v>
      </c>
    </row>
    <row r="749" spans="2:20" s="6" customFormat="1" ht="13.8" hidden="1" x14ac:dyDescent="0.3">
      <c r="B749" s="7" t="s">
        <v>227</v>
      </c>
      <c r="C749" s="8" t="s">
        <v>52</v>
      </c>
      <c r="D749" s="9" t="s">
        <v>37</v>
      </c>
      <c r="E749" s="10">
        <v>73</v>
      </c>
      <c r="F749" s="10">
        <v>70</v>
      </c>
      <c r="G749" s="10">
        <v>117</v>
      </c>
      <c r="H749" s="10">
        <v>112</v>
      </c>
      <c r="I749" s="10">
        <v>26</v>
      </c>
      <c r="J749" s="10">
        <v>22</v>
      </c>
      <c r="K749" s="9"/>
      <c r="L749" s="9" t="s">
        <v>18</v>
      </c>
      <c r="M749" s="9" t="str">
        <f>IF(טבלה14[[#This Row],[מספר סטודנטים בתואר 1]]&gt;500,"yes","no")</f>
        <v>no</v>
      </c>
      <c r="N749" s="12">
        <f>טבלה14[[#This Row],[מספר סטודנטים בתואר 1]]/SUBTOTAL(109,טבלה14[מספר סטודנטים בתואר 1])</f>
        <v>1.0618645177244098E-3</v>
      </c>
      <c r="O749" s="11">
        <f>IFERROR(((טבלה14[[#This Row],[מספר סטודנטים בתואר 1]]-טבלה14[[#This Row],[נשים תואר 1]])/טבלה14[[#This Row],[מספר סטודנטים בתואר 1]]),"")</f>
        <v>4.1095890410958902E-2</v>
      </c>
      <c r="P749" s="11">
        <f>IFERROR(טבלה14[[#This Row],[נשים תואר 1]]/טבלה14[[#This Row],[מספר סטודנטים בתואר 1]],"")</f>
        <v>0.95890410958904104</v>
      </c>
      <c r="Q74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74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49" s="13">
        <f>SUMIFS(T:T,D:D,"2007/08",B:B,B749)-טבלה14[[#This Row],[דירוג]]</f>
        <v>-112</v>
      </c>
      <c r="T749" s="9">
        <v>112</v>
      </c>
    </row>
    <row r="750" spans="2:20" s="6" customFormat="1" ht="13.8" hidden="1" x14ac:dyDescent="0.3">
      <c r="B750" s="7" t="s">
        <v>245</v>
      </c>
      <c r="C750" s="8" t="s">
        <v>39</v>
      </c>
      <c r="D750" s="10" t="s">
        <v>37</v>
      </c>
      <c r="E750" s="10">
        <v>69</v>
      </c>
      <c r="F750" s="10">
        <v>49</v>
      </c>
      <c r="G750" s="10">
        <v>54</v>
      </c>
      <c r="H750" s="10">
        <v>31</v>
      </c>
      <c r="I750" s="10"/>
      <c r="J750" s="10" t="s">
        <v>21</v>
      </c>
      <c r="K750" s="9"/>
      <c r="L750" s="9" t="s">
        <v>18</v>
      </c>
      <c r="M750" s="9" t="str">
        <f>IF(טבלה14[[#This Row],[מספר סטודנטים בתואר 1]]&gt;500,"yes","no")</f>
        <v>no</v>
      </c>
      <c r="N750" s="12">
        <f>טבלה14[[#This Row],[מספר סטודנטים בתואר 1]]/SUBTOTAL(109,טבלה14[מספר סטודנטים בתואר 1])</f>
        <v>1.0036801605888257E-3</v>
      </c>
      <c r="O750" s="11">
        <f>IFERROR(((טבלה14[[#This Row],[מספר סטודנטים בתואר 1]]-טבלה14[[#This Row],[נשים תואר 1]])/טבלה14[[#This Row],[מספר סטודנטים בתואר 1]]),"")</f>
        <v>0.28985507246376813</v>
      </c>
      <c r="P750" s="11">
        <f>IFERROR(טבלה14[[#This Row],[נשים תואר 1]]/טבלה14[[#This Row],[מספר סטודנטים בתואר 1]],"")</f>
        <v>0.71014492753623193</v>
      </c>
      <c r="Q75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75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50" s="13">
        <f>SUMIFS(T:T,D:D,"2007/08",B:B,B750)-טבלה14[[#This Row],[דירוג]]</f>
        <v>-113</v>
      </c>
      <c r="T750" s="9">
        <v>113</v>
      </c>
    </row>
    <row r="751" spans="2:20" s="6" customFormat="1" ht="13.8" hidden="1" x14ac:dyDescent="0.3">
      <c r="B751" s="7" t="s">
        <v>228</v>
      </c>
      <c r="C751" s="8" t="s">
        <v>48</v>
      </c>
      <c r="D751" s="9" t="s">
        <v>37</v>
      </c>
      <c r="E751" s="10">
        <v>68</v>
      </c>
      <c r="F751" s="10">
        <v>40</v>
      </c>
      <c r="G751" s="10">
        <v>294</v>
      </c>
      <c r="H751" s="10">
        <v>163</v>
      </c>
      <c r="I751" s="10">
        <v>196</v>
      </c>
      <c r="J751" s="10">
        <v>94</v>
      </c>
      <c r="K751" s="9"/>
      <c r="L751" s="9" t="s">
        <v>18</v>
      </c>
      <c r="M751" s="9" t="str">
        <f>IF(טבלה14[[#This Row],[מספר סטודנטים בתואר 1]]&gt;500,"yes","no")</f>
        <v>no</v>
      </c>
      <c r="N751" s="12">
        <f>טבלה14[[#This Row],[מספר סטודנטים בתואר 1]]/SUBTOTAL(109,טבלה14[מספר סטודנטים בתואר 1])</f>
        <v>9.8913407130492965E-4</v>
      </c>
      <c r="O751" s="11">
        <f>IFERROR(((טבלה14[[#This Row],[מספר סטודנטים בתואר 1]]-טבלה14[[#This Row],[נשים תואר 1]])/טבלה14[[#This Row],[מספר סטודנטים בתואר 1]]),"")</f>
        <v>0.41176470588235292</v>
      </c>
      <c r="P751" s="11">
        <f>IFERROR(טבלה14[[#This Row],[נשים תואר 1]]/טבלה14[[#This Row],[מספר סטודנטים בתואר 1]],"")</f>
        <v>0.58823529411764708</v>
      </c>
      <c r="Q75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5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51" s="13">
        <f>SUMIFS(T:T,D:D,"2007/08",B:B,B751)-טבלה14[[#This Row],[דירוג]]</f>
        <v>-1</v>
      </c>
      <c r="T751" s="9">
        <v>114</v>
      </c>
    </row>
    <row r="752" spans="2:20" s="6" customFormat="1" ht="13.8" hidden="1" x14ac:dyDescent="0.3">
      <c r="B752" s="7" t="s">
        <v>247</v>
      </c>
      <c r="C752" s="8" t="s">
        <v>52</v>
      </c>
      <c r="D752" s="10" t="s">
        <v>37</v>
      </c>
      <c r="E752" s="10">
        <v>66</v>
      </c>
      <c r="F752" s="10">
        <v>60</v>
      </c>
      <c r="G752" s="10">
        <v>16</v>
      </c>
      <c r="H752" s="10">
        <v>10</v>
      </c>
      <c r="I752" s="10"/>
      <c r="J752" s="10" t="s">
        <v>21</v>
      </c>
      <c r="K752" s="9"/>
      <c r="L752" s="9" t="s">
        <v>18</v>
      </c>
      <c r="M752" s="9" t="str">
        <f>IF(טבלה14[[#This Row],[מספר סטודנטים בתואר 1]]&gt;500,"yes","no")</f>
        <v>no</v>
      </c>
      <c r="N752" s="12">
        <f>טבלה14[[#This Row],[מספר סטודנטים בתואר 1]]/SUBTOTAL(109,טבלה14[מספר סטודנטים בתואר 1])</f>
        <v>9.600418927371376E-4</v>
      </c>
      <c r="O752" s="11">
        <f>IFERROR(((טבלה14[[#This Row],[מספר סטודנטים בתואר 1]]-טבלה14[[#This Row],[נשים תואר 1]])/טבלה14[[#This Row],[מספר סטודנטים בתואר 1]]),"")</f>
        <v>9.0909090909090912E-2</v>
      </c>
      <c r="P752" s="11">
        <f>IFERROR(טבלה14[[#This Row],[נשים תואר 1]]/טבלה14[[#This Row],[מספר סטודנטים בתואר 1]],"")</f>
        <v>0.90909090909090906</v>
      </c>
      <c r="Q75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75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52" s="13">
        <f>SUMIFS(T:T,D:D,"2007/08",B:B,B752)-טבלה14[[#This Row],[דירוג]]</f>
        <v>-44</v>
      </c>
      <c r="T752" s="9">
        <v>115</v>
      </c>
    </row>
    <row r="753" spans="2:20" s="6" customFormat="1" ht="13.8" hidden="1" x14ac:dyDescent="0.3">
      <c r="B753" s="7" t="s">
        <v>205</v>
      </c>
      <c r="C753" s="8" t="s">
        <v>39</v>
      </c>
      <c r="D753" s="9" t="s">
        <v>37</v>
      </c>
      <c r="E753" s="10">
        <v>64</v>
      </c>
      <c r="F753" s="10">
        <v>27</v>
      </c>
      <c r="G753" s="10"/>
      <c r="H753" s="10"/>
      <c r="I753" s="10"/>
      <c r="J753" s="10" t="s">
        <v>21</v>
      </c>
      <c r="K753" s="9"/>
      <c r="L753" s="9" t="s">
        <v>18</v>
      </c>
      <c r="M753" s="9" t="str">
        <f>IF(טבלה14[[#This Row],[מספר סטודנטים בתואר 1]]&gt;500,"yes","no")</f>
        <v>no</v>
      </c>
      <c r="N753" s="12">
        <f>טבלה14[[#This Row],[מספר סטודנטים בתואר 1]]/SUBTOTAL(109,טבלה14[מספר סטודנטים בתואר 1])</f>
        <v>9.3094971416934555E-4</v>
      </c>
      <c r="O753" s="11">
        <f>IFERROR(((טבלה14[[#This Row],[מספר סטודנטים בתואר 1]]-טבלה14[[#This Row],[נשים תואר 1]])/טבלה14[[#This Row],[מספר סטודנטים בתואר 1]]),"")</f>
        <v>0.578125</v>
      </c>
      <c r="P753" s="11">
        <f>IFERROR(טבלה14[[#This Row],[נשים תואר 1]]/טבלה14[[#This Row],[מספר סטודנטים בתואר 1]],"")</f>
        <v>0.421875</v>
      </c>
      <c r="Q75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5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53" s="13">
        <f>SUMIFS(T:T,D:D,"2007/08",B:B,B753)-טבלה14[[#This Row],[דירוג]]</f>
        <v>-54</v>
      </c>
      <c r="T753" s="9">
        <v>116</v>
      </c>
    </row>
    <row r="754" spans="2:20" s="6" customFormat="1" ht="13.8" hidden="1" x14ac:dyDescent="0.3">
      <c r="B754" s="7" t="s">
        <v>229</v>
      </c>
      <c r="C754" s="8" t="s">
        <v>56</v>
      </c>
      <c r="D754" s="10" t="s">
        <v>37</v>
      </c>
      <c r="E754" s="10">
        <v>60</v>
      </c>
      <c r="F754" s="10">
        <v>57</v>
      </c>
      <c r="G754" s="10"/>
      <c r="H754" s="10"/>
      <c r="I754" s="10">
        <v>18</v>
      </c>
      <c r="J754" s="10">
        <v>16</v>
      </c>
      <c r="K754" s="9"/>
      <c r="L754" s="9" t="s">
        <v>18</v>
      </c>
      <c r="M754" s="9" t="str">
        <f>IF(טבלה14[[#This Row],[מספר סטודנטים בתואר 1]]&gt;500,"yes","no")</f>
        <v>no</v>
      </c>
      <c r="N754" s="12">
        <f>טבלה14[[#This Row],[מספר סטודנטים בתואר 1]]/SUBTOTAL(109,טבלה14[מספר סטודנטים בתואר 1])</f>
        <v>8.7276535703376145E-4</v>
      </c>
      <c r="O754" s="11">
        <f>IFERROR(((טבלה14[[#This Row],[מספר סטודנטים בתואר 1]]-טבלה14[[#This Row],[נשים תואר 1]])/טבלה14[[#This Row],[מספר סטודנטים בתואר 1]]),"")</f>
        <v>0.05</v>
      </c>
      <c r="P754" s="11">
        <f>IFERROR(טבלה14[[#This Row],[נשים תואר 1]]/טבלה14[[#This Row],[מספר סטודנטים בתואר 1]],"")</f>
        <v>0.95</v>
      </c>
      <c r="Q75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75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54" s="13">
        <f>SUMIFS(T:T,D:D,"2007/08",B:B,B754)-טבלה14[[#This Row],[דירוג]]</f>
        <v>-117</v>
      </c>
      <c r="T754" s="9">
        <v>117</v>
      </c>
    </row>
    <row r="755" spans="2:20" s="6" customFormat="1" ht="13.8" hidden="1" x14ac:dyDescent="0.3">
      <c r="B755" s="7" t="s">
        <v>206</v>
      </c>
      <c r="C755" s="8" t="s">
        <v>48</v>
      </c>
      <c r="D755" s="9" t="s">
        <v>37</v>
      </c>
      <c r="E755" s="10">
        <v>51</v>
      </c>
      <c r="F755" s="10">
        <v>29</v>
      </c>
      <c r="G755" s="10"/>
      <c r="H755" s="10"/>
      <c r="I755" s="10"/>
      <c r="J755" s="10" t="s">
        <v>21</v>
      </c>
      <c r="K755" s="9"/>
      <c r="L755" s="9" t="s">
        <v>18</v>
      </c>
      <c r="M755" s="9" t="str">
        <f>IF(טבלה14[[#This Row],[מספר סטודנטים בתואר 1]]&gt;500,"yes","no")</f>
        <v>no</v>
      </c>
      <c r="N755" s="12">
        <f>טבלה14[[#This Row],[מספר סטודנטים בתואר 1]]/SUBTOTAL(109,טבלה14[מספר סטודנטים בתואר 1])</f>
        <v>7.4185055347869729E-4</v>
      </c>
      <c r="O755" s="11">
        <f>IFERROR(((טבלה14[[#This Row],[מספר סטודנטים בתואר 1]]-טבלה14[[#This Row],[נשים תואר 1]])/טבלה14[[#This Row],[מספר סטודנטים בתואר 1]]),"")</f>
        <v>0.43137254901960786</v>
      </c>
      <c r="P755" s="11">
        <f>IFERROR(טבלה14[[#This Row],[נשים תואר 1]]/טבלה14[[#This Row],[מספר סטודנטים בתואר 1]],"")</f>
        <v>0.56862745098039214</v>
      </c>
      <c r="Q75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5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55" s="13">
        <f>SUMIFS(T:T,D:D,"2007/08",B:B,B755)-טבלה14[[#This Row],[דירוג]]</f>
        <v>8</v>
      </c>
      <c r="T755" s="9">
        <v>118</v>
      </c>
    </row>
    <row r="756" spans="2:20" s="6" customFormat="1" ht="13.8" hidden="1" x14ac:dyDescent="0.3">
      <c r="B756" s="7" t="s">
        <v>236</v>
      </c>
      <c r="C756" s="8" t="s">
        <v>34</v>
      </c>
      <c r="D756" s="10" t="s">
        <v>37</v>
      </c>
      <c r="E756" s="10">
        <v>47</v>
      </c>
      <c r="F756" s="10">
        <v>11</v>
      </c>
      <c r="G756" s="10"/>
      <c r="H756" s="10"/>
      <c r="I756" s="10"/>
      <c r="J756" s="10" t="s">
        <v>21</v>
      </c>
      <c r="K756" s="9"/>
      <c r="L756" s="9" t="s">
        <v>18</v>
      </c>
      <c r="M756" s="9" t="str">
        <f>IF(טבלה14[[#This Row],[מספר סטודנטים בתואר 1]]&gt;500,"yes","no")</f>
        <v>no</v>
      </c>
      <c r="N756" s="12">
        <f>טבלה14[[#This Row],[מספר סטודנטים בתואר 1]]/SUBTOTAL(109,טבלה14[מספר סטודנטים בתואר 1])</f>
        <v>6.8366619634311319E-4</v>
      </c>
      <c r="O756" s="11">
        <f>IFERROR(((טבלה14[[#This Row],[מספר סטודנטים בתואר 1]]-טבלה14[[#This Row],[נשים תואר 1]])/טבלה14[[#This Row],[מספר סטודנטים בתואר 1]]),"")</f>
        <v>0.76595744680851063</v>
      </c>
      <c r="P756" s="11">
        <f>IFERROR(טבלה14[[#This Row],[נשים תואר 1]]/טבלה14[[#This Row],[מספר סטודנטים בתואר 1]],"")</f>
        <v>0.23404255319148937</v>
      </c>
      <c r="Q75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56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756" s="13">
        <f>SUMIFS(T:T,D:D,"2007/08",B:B,B756)-טבלה14[[#This Row],[דירוג]]</f>
        <v>-119</v>
      </c>
      <c r="T756" s="9">
        <v>119</v>
      </c>
    </row>
    <row r="757" spans="2:20" s="6" customFormat="1" ht="13.8" hidden="1" x14ac:dyDescent="0.3">
      <c r="B757" s="7" t="s">
        <v>232</v>
      </c>
      <c r="C757" s="8" t="s">
        <v>39</v>
      </c>
      <c r="D757" s="9" t="s">
        <v>37</v>
      </c>
      <c r="E757" s="10">
        <v>46</v>
      </c>
      <c r="F757" s="10">
        <v>26</v>
      </c>
      <c r="G757" s="10">
        <v>14</v>
      </c>
      <c r="H757" s="10">
        <v>6</v>
      </c>
      <c r="I757" s="10">
        <v>8</v>
      </c>
      <c r="J757" s="10"/>
      <c r="K757" s="9"/>
      <c r="L757" s="9" t="s">
        <v>18</v>
      </c>
      <c r="M757" s="9" t="str">
        <f>IF(טבלה14[[#This Row],[מספר סטודנטים בתואר 1]]&gt;500,"yes","no")</f>
        <v>no</v>
      </c>
      <c r="N757" s="12">
        <f>טבלה14[[#This Row],[מספר סטודנטים בתואר 1]]/SUBTOTAL(109,טבלה14[מספר סטודנטים בתואר 1])</f>
        <v>6.6912010705921711E-4</v>
      </c>
      <c r="O757" s="11">
        <f>IFERROR(((טבלה14[[#This Row],[מספר סטודנטים בתואר 1]]-טבלה14[[#This Row],[נשים תואר 1]])/טבלה14[[#This Row],[מספר סטודנטים בתואר 1]]),"")</f>
        <v>0.43478260869565216</v>
      </c>
      <c r="P757" s="11">
        <f>IFERROR(טבלה14[[#This Row],[נשים תואר 1]]/טבלה14[[#This Row],[מספר סטודנטים בתואר 1]],"")</f>
        <v>0.56521739130434778</v>
      </c>
      <c r="Q75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5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57" s="13">
        <f>SUMIFS(T:T,D:D,"2007/08",B:B,B757)-טבלה14[[#This Row],[דירוג]]</f>
        <v>-11</v>
      </c>
      <c r="T757" s="9">
        <v>120</v>
      </c>
    </row>
    <row r="758" spans="2:20" s="6" customFormat="1" ht="13.8" hidden="1" x14ac:dyDescent="0.3">
      <c r="B758" s="7" t="s">
        <v>243</v>
      </c>
      <c r="C758" s="8" t="s">
        <v>39</v>
      </c>
      <c r="D758" s="10" t="s">
        <v>37</v>
      </c>
      <c r="E758" s="10">
        <v>45</v>
      </c>
      <c r="F758" s="10">
        <v>27</v>
      </c>
      <c r="G758" s="10">
        <v>82</v>
      </c>
      <c r="H758" s="10">
        <v>47</v>
      </c>
      <c r="I758" s="10">
        <v>16</v>
      </c>
      <c r="J758" s="10">
        <v>8</v>
      </c>
      <c r="K758" s="9"/>
      <c r="L758" s="9" t="s">
        <v>18</v>
      </c>
      <c r="M758" s="9" t="str">
        <f>IF(טבלה14[[#This Row],[מספר סטודנטים בתואר 1]]&gt;500,"yes","no")</f>
        <v>no</v>
      </c>
      <c r="N758" s="12">
        <f>טבלה14[[#This Row],[מספר סטודנטים בתואר 1]]/SUBTOTAL(109,טבלה14[מספר סטודנטים בתואר 1])</f>
        <v>6.5457401777532114E-4</v>
      </c>
      <c r="O758" s="11">
        <f>IFERROR(((טבלה14[[#This Row],[מספר סטודנטים בתואר 1]]-טבלה14[[#This Row],[נשים תואר 1]])/טבלה14[[#This Row],[מספר סטודנטים בתואר 1]]),"")</f>
        <v>0.4</v>
      </c>
      <c r="P758" s="11">
        <f>IFERROR(טבלה14[[#This Row],[נשים תואר 1]]/טבלה14[[#This Row],[מספר סטודנטים בתואר 1]],"")</f>
        <v>0.6</v>
      </c>
      <c r="Q75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5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58" s="13">
        <f>SUMIFS(T:T,D:D,"2007/08",B:B,B758)-טבלה14[[#This Row],[דירוג]]</f>
        <v>-121</v>
      </c>
      <c r="T758" s="9">
        <v>121</v>
      </c>
    </row>
    <row r="759" spans="2:20" s="6" customFormat="1" ht="13.8" hidden="1" x14ac:dyDescent="0.3">
      <c r="B759" s="7" t="s">
        <v>230</v>
      </c>
      <c r="C759" s="8" t="s">
        <v>45</v>
      </c>
      <c r="D759" s="9" t="s">
        <v>37</v>
      </c>
      <c r="E759" s="10">
        <v>43</v>
      </c>
      <c r="F759" s="10">
        <v>31</v>
      </c>
      <c r="G759" s="10">
        <v>5</v>
      </c>
      <c r="H759" s="10"/>
      <c r="I759" s="10"/>
      <c r="J759" s="10" t="s">
        <v>21</v>
      </c>
      <c r="K759" s="9"/>
      <c r="L759" s="9" t="s">
        <v>18</v>
      </c>
      <c r="M759" s="9" t="str">
        <f>IF(טבלה14[[#This Row],[מספר סטודנטים בתואר 1]]&gt;500,"yes","no")</f>
        <v>no</v>
      </c>
      <c r="N759" s="12">
        <f>טבלה14[[#This Row],[מספר סטודנטים בתואר 1]]/SUBTOTAL(109,טבלה14[מספר סטודנטים בתואר 1])</f>
        <v>6.254818392075291E-4</v>
      </c>
      <c r="O759" s="11">
        <f>IFERROR(((טבלה14[[#This Row],[מספר סטודנטים בתואר 1]]-טבלה14[[#This Row],[נשים תואר 1]])/טבלה14[[#This Row],[מספר סטודנטים בתואר 1]]),"")</f>
        <v>0.27906976744186046</v>
      </c>
      <c r="P759" s="11">
        <f>IFERROR(טבלה14[[#This Row],[נשים תואר 1]]/טבלה14[[#This Row],[מספר סטודנטים בתואר 1]],"")</f>
        <v>0.72093023255813948</v>
      </c>
      <c r="Q75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75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59" s="13">
        <f>SUMIFS(T:T,D:D,"2007/08",B:B,B759)-טבלה14[[#This Row],[דירוג]]</f>
        <v>-122</v>
      </c>
      <c r="T759" s="9">
        <v>122</v>
      </c>
    </row>
    <row r="760" spans="2:20" s="6" customFormat="1" ht="13.8" hidden="1" x14ac:dyDescent="0.3">
      <c r="B760" s="7" t="s">
        <v>212</v>
      </c>
      <c r="C760" s="8" t="s">
        <v>34</v>
      </c>
      <c r="D760" s="10" t="s">
        <v>37</v>
      </c>
      <c r="E760" s="10">
        <v>42</v>
      </c>
      <c r="F760" s="10">
        <v>9</v>
      </c>
      <c r="G760" s="10"/>
      <c r="H760" s="10"/>
      <c r="I760" s="10"/>
      <c r="J760" s="10" t="s">
        <v>21</v>
      </c>
      <c r="K760" s="9"/>
      <c r="L760" s="9" t="s">
        <v>18</v>
      </c>
      <c r="M760" s="9" t="str">
        <f>IF(טבלה14[[#This Row],[מספר סטודנטים בתואר 1]]&gt;500,"yes","no")</f>
        <v>no</v>
      </c>
      <c r="N760" s="12">
        <f>טבלה14[[#This Row],[מספר סטודנטים בתואר 1]]/SUBTOTAL(109,טבלה14[מספר סטודנטים בתואר 1])</f>
        <v>6.1093574992363302E-4</v>
      </c>
      <c r="O760" s="11">
        <f>IFERROR(((טבלה14[[#This Row],[מספר סטודנטים בתואר 1]]-טבלה14[[#This Row],[נשים תואר 1]])/טבלה14[[#This Row],[מספר סטודנטים בתואר 1]]),"")</f>
        <v>0.7857142857142857</v>
      </c>
      <c r="P760" s="11">
        <f>IFERROR(טבלה14[[#This Row],[נשים תואר 1]]/טבלה14[[#This Row],[מספר סטודנטים בתואר 1]],"")</f>
        <v>0.21428571428571427</v>
      </c>
      <c r="Q76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60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760" s="13">
        <f>SUMIFS(T:T,D:D,"2007/08",B:B,B760)-טבלה14[[#This Row],[דירוג]]</f>
        <v>-2</v>
      </c>
      <c r="T760" s="9">
        <v>123</v>
      </c>
    </row>
    <row r="761" spans="2:20" s="6" customFormat="1" ht="13.8" hidden="1" x14ac:dyDescent="0.3">
      <c r="B761" s="7" t="s">
        <v>231</v>
      </c>
      <c r="C761" s="8" t="s">
        <v>25</v>
      </c>
      <c r="D761" s="9" t="s">
        <v>37</v>
      </c>
      <c r="E761" s="10">
        <v>42</v>
      </c>
      <c r="F761" s="10">
        <v>27</v>
      </c>
      <c r="G761" s="10">
        <v>43</v>
      </c>
      <c r="H761" s="10">
        <v>15</v>
      </c>
      <c r="I761" s="10">
        <v>7</v>
      </c>
      <c r="J761" s="10">
        <v>4</v>
      </c>
      <c r="K761" s="9"/>
      <c r="L761" s="9" t="s">
        <v>18</v>
      </c>
      <c r="M761" s="9" t="str">
        <f>IF(טבלה14[[#This Row],[מספר סטודנטים בתואר 1]]&gt;500,"yes","no")</f>
        <v>no</v>
      </c>
      <c r="N761" s="12">
        <f>טבלה14[[#This Row],[מספר סטודנטים בתואר 1]]/SUBTOTAL(109,טבלה14[מספר סטודנטים בתואר 1])</f>
        <v>6.1093574992363302E-4</v>
      </c>
      <c r="O761" s="11">
        <f>IFERROR(((טבלה14[[#This Row],[מספר סטודנטים בתואר 1]]-טבלה14[[#This Row],[נשים תואר 1]])/טבלה14[[#This Row],[מספר סטודנטים בתואר 1]]),"")</f>
        <v>0.35714285714285715</v>
      </c>
      <c r="P761" s="11">
        <f>IFERROR(טבלה14[[#This Row],[נשים תואר 1]]/טבלה14[[#This Row],[מספר סטודנטים בתואר 1]],"")</f>
        <v>0.6428571428571429</v>
      </c>
      <c r="Q76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6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61" s="13">
        <f>SUMIFS(T:T,D:D,"2007/08",B:B,B761)-טבלה14[[#This Row],[דירוג]]</f>
        <v>-124</v>
      </c>
      <c r="T761" s="9">
        <v>124</v>
      </c>
    </row>
    <row r="762" spans="2:20" s="6" customFormat="1" ht="13.8" hidden="1" x14ac:dyDescent="0.3">
      <c r="B762" s="7" t="s">
        <v>235</v>
      </c>
      <c r="C762" s="8" t="s">
        <v>45</v>
      </c>
      <c r="D762" s="10" t="s">
        <v>37</v>
      </c>
      <c r="E762" s="10">
        <v>32</v>
      </c>
      <c r="F762" s="10">
        <v>8</v>
      </c>
      <c r="G762" s="10">
        <v>20</v>
      </c>
      <c r="H762" s="10">
        <v>9</v>
      </c>
      <c r="I762" s="10">
        <v>38</v>
      </c>
      <c r="J762" s="10">
        <v>13</v>
      </c>
      <c r="K762" s="9"/>
      <c r="L762" s="9" t="s">
        <v>18</v>
      </c>
      <c r="M762" s="9" t="str">
        <f>IF(טבלה14[[#This Row],[מספר סטודנטים בתואר 1]]&gt;500,"yes","no")</f>
        <v>no</v>
      </c>
      <c r="N762" s="12">
        <f>טבלה14[[#This Row],[מספר סטודנטים בתואר 1]]/SUBTOTAL(109,טבלה14[מספר סטודנטים בתואר 1])</f>
        <v>4.6547485708467277E-4</v>
      </c>
      <c r="O762" s="11">
        <f>IFERROR(((טבלה14[[#This Row],[מספר סטודנטים בתואר 1]]-טבלה14[[#This Row],[נשים תואר 1]])/טבלה14[[#This Row],[מספר סטודנטים בתואר 1]]),"")</f>
        <v>0.75</v>
      </c>
      <c r="P762" s="11">
        <f>IFERROR(טבלה14[[#This Row],[נשים תואר 1]]/טבלה14[[#This Row],[מספר סטודנטים בתואר 1]],"")</f>
        <v>0.25</v>
      </c>
      <c r="Q76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62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762" s="13">
        <f>SUMIFS(T:T,D:D,"2007/08",B:B,B762)-טבלה14[[#This Row],[דירוג]]</f>
        <v>-125</v>
      </c>
      <c r="T762" s="9">
        <v>125</v>
      </c>
    </row>
    <row r="763" spans="2:20" s="6" customFormat="1" ht="13.8" hidden="1" x14ac:dyDescent="0.3">
      <c r="B763" s="7" t="s">
        <v>233</v>
      </c>
      <c r="C763" s="8" t="s">
        <v>25</v>
      </c>
      <c r="D763" s="9" t="s">
        <v>37</v>
      </c>
      <c r="E763" s="10">
        <v>31</v>
      </c>
      <c r="F763" s="10">
        <v>14</v>
      </c>
      <c r="G763" s="10">
        <v>69</v>
      </c>
      <c r="H763" s="10">
        <v>27</v>
      </c>
      <c r="I763" s="10">
        <v>51</v>
      </c>
      <c r="J763" s="10">
        <v>10</v>
      </c>
      <c r="K763" s="9"/>
      <c r="L763" s="9" t="s">
        <v>18</v>
      </c>
      <c r="M763" s="9" t="str">
        <f>IF(טבלה14[[#This Row],[מספר סטודנטים בתואר 1]]&gt;500,"yes","no")</f>
        <v>no</v>
      </c>
      <c r="N763" s="12">
        <f>טבלה14[[#This Row],[מספר סטודנטים בתואר 1]]/SUBTOTAL(109,טבלה14[מספר סטודנטים בתואר 1])</f>
        <v>4.5092876780077675E-4</v>
      </c>
      <c r="O763" s="11">
        <f>IFERROR(((טבלה14[[#This Row],[מספר סטודנטים בתואר 1]]-טבלה14[[#This Row],[נשים תואר 1]])/טבלה14[[#This Row],[מספר סטודנטים בתואר 1]]),"")</f>
        <v>0.54838709677419351</v>
      </c>
      <c r="P763" s="11">
        <f>IFERROR(טבלה14[[#This Row],[נשים תואר 1]]/טבלה14[[#This Row],[מספר סטודנטים בתואר 1]],"")</f>
        <v>0.45161290322580644</v>
      </c>
      <c r="Q76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6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63" s="13">
        <f>SUMIFS(T:T,D:D,"2007/08",B:B,B763)-טבלה14[[#This Row],[דירוג]]</f>
        <v>-18</v>
      </c>
      <c r="T763" s="9">
        <v>126</v>
      </c>
    </row>
    <row r="764" spans="2:20" s="6" customFormat="1" ht="13.8" hidden="1" x14ac:dyDescent="0.3">
      <c r="B764" s="7" t="s">
        <v>234</v>
      </c>
      <c r="C764" s="8" t="s">
        <v>25</v>
      </c>
      <c r="D764" s="10" t="s">
        <v>37</v>
      </c>
      <c r="E764" s="10">
        <v>25</v>
      </c>
      <c r="F764" s="10">
        <v>17</v>
      </c>
      <c r="G764" s="10">
        <v>50</v>
      </c>
      <c r="H764" s="10">
        <v>22</v>
      </c>
      <c r="I764" s="10">
        <v>70</v>
      </c>
      <c r="J764" s="10">
        <v>29</v>
      </c>
      <c r="K764" s="9"/>
      <c r="L764" s="9" t="s">
        <v>18</v>
      </c>
      <c r="M764" s="9" t="str">
        <f>IF(טבלה14[[#This Row],[מספר סטודנטים בתואר 1]]&gt;500,"yes","no")</f>
        <v>no</v>
      </c>
      <c r="N764" s="12">
        <f>טבלה14[[#This Row],[מספר סטודנטים בתואר 1]]/SUBTOTAL(109,טבלה14[מספר סטודנטים בתואר 1])</f>
        <v>3.6365223209740061E-4</v>
      </c>
      <c r="O764" s="11">
        <f>IFERROR(((טבלה14[[#This Row],[מספר סטודנטים בתואר 1]]-טבלה14[[#This Row],[נשים תואר 1]])/טבלה14[[#This Row],[מספר סטודנטים בתואר 1]]),"")</f>
        <v>0.32</v>
      </c>
      <c r="P764" s="11">
        <f>IFERROR(טבלה14[[#This Row],[נשים תואר 1]]/טבלה14[[#This Row],[מספר סטודנטים בתואר 1]],"")</f>
        <v>0.68</v>
      </c>
      <c r="Q76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6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64" s="13">
        <f>SUMIFS(T:T,D:D,"2007/08",B:B,B764)-טבלה14[[#This Row],[דירוג]]</f>
        <v>-11</v>
      </c>
      <c r="T764" s="9">
        <v>127</v>
      </c>
    </row>
    <row r="765" spans="2:20" s="6" customFormat="1" ht="13.8" hidden="1" x14ac:dyDescent="0.3">
      <c r="B765" s="7" t="s">
        <v>246</v>
      </c>
      <c r="C765" s="8" t="s">
        <v>48</v>
      </c>
      <c r="D765" s="9" t="s">
        <v>37</v>
      </c>
      <c r="E765" s="10">
        <v>21</v>
      </c>
      <c r="F765" s="10">
        <v>9</v>
      </c>
      <c r="G765" s="10">
        <v>3</v>
      </c>
      <c r="H765" s="10">
        <v>3</v>
      </c>
      <c r="I765" s="10"/>
      <c r="J765" s="10" t="s">
        <v>21</v>
      </c>
      <c r="K765" s="9"/>
      <c r="L765" s="9" t="s">
        <v>18</v>
      </c>
      <c r="M765" s="9" t="str">
        <f>IF(טבלה14[[#This Row],[מספר סטודנטים בתואר 1]]&gt;500,"yes","no")</f>
        <v>no</v>
      </c>
      <c r="N765" s="12">
        <f>טבלה14[[#This Row],[מספר סטודנטים בתואר 1]]/SUBTOTAL(109,טבלה14[מספר סטודנטים בתואר 1])</f>
        <v>3.0546787496181651E-4</v>
      </c>
      <c r="O765" s="11">
        <f>IFERROR(((טבלה14[[#This Row],[מספר סטודנטים בתואר 1]]-טבלה14[[#This Row],[נשים תואר 1]])/טבלה14[[#This Row],[מספר סטודנטים בתואר 1]]),"")</f>
        <v>0.5714285714285714</v>
      </c>
      <c r="P765" s="11">
        <f>IFERROR(טבלה14[[#This Row],[נשים תואר 1]]/טבלה14[[#This Row],[מספר סטודנטים בתואר 1]],"")</f>
        <v>0.42857142857142855</v>
      </c>
      <c r="Q76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6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65" s="13">
        <f>SUMIFS(T:T,D:D,"2007/08",B:B,B765)-טבלה14[[#This Row],[דירוג]]</f>
        <v>-9</v>
      </c>
      <c r="T765" s="9">
        <v>129</v>
      </c>
    </row>
    <row r="766" spans="2:20" s="6" customFormat="1" ht="13.8" hidden="1" x14ac:dyDescent="0.3">
      <c r="B766" s="7" t="s">
        <v>242</v>
      </c>
      <c r="C766" s="8" t="s">
        <v>48</v>
      </c>
      <c r="D766" s="10" t="s">
        <v>37</v>
      </c>
      <c r="E766" s="10">
        <v>21</v>
      </c>
      <c r="F766" s="10">
        <v>18</v>
      </c>
      <c r="G766" s="10">
        <v>120</v>
      </c>
      <c r="H766" s="10">
        <v>79</v>
      </c>
      <c r="I766" s="10">
        <v>149</v>
      </c>
      <c r="J766" s="10">
        <v>95</v>
      </c>
      <c r="K766" s="9"/>
      <c r="L766" s="9" t="s">
        <v>18</v>
      </c>
      <c r="M766" s="9" t="str">
        <f>IF(טבלה14[[#This Row],[מספר סטודנטים בתואר 1]]&gt;500,"yes","no")</f>
        <v>no</v>
      </c>
      <c r="N766" s="12">
        <f>טבלה14[[#This Row],[מספר סטודנטים בתואר 1]]/SUBTOTAL(109,טבלה14[מספר סטודנטים בתואר 1])</f>
        <v>3.0546787496181651E-4</v>
      </c>
      <c r="O766" s="11">
        <f>IFERROR(((טבלה14[[#This Row],[מספר סטודנטים בתואר 1]]-טבלה14[[#This Row],[נשים תואר 1]])/טבלה14[[#This Row],[מספר סטודנטים בתואר 1]]),"")</f>
        <v>0.14285714285714285</v>
      </c>
      <c r="P766" s="11">
        <f>IFERROR(טבלה14[[#This Row],[נשים תואר 1]]/טבלה14[[#This Row],[מספר סטודנטים בתואר 1]],"")</f>
        <v>0.8571428571428571</v>
      </c>
      <c r="Q76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76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66" s="13">
        <f>SUMIFS(T:T,D:D,"2007/08",B:B,B766)-טבלה14[[#This Row],[דירוג]]</f>
        <v>-25</v>
      </c>
      <c r="T766" s="9">
        <v>128</v>
      </c>
    </row>
    <row r="767" spans="2:20" s="6" customFormat="1" ht="13.8" hidden="1" x14ac:dyDescent="0.3">
      <c r="B767" s="7" t="s">
        <v>41</v>
      </c>
      <c r="C767" s="8" t="s">
        <v>28</v>
      </c>
      <c r="D767" s="9" t="s">
        <v>43</v>
      </c>
      <c r="E767" s="10">
        <v>444</v>
      </c>
      <c r="F767" s="10">
        <v>227</v>
      </c>
      <c r="G767" s="10">
        <v>283</v>
      </c>
      <c r="H767" s="10">
        <v>152</v>
      </c>
      <c r="I767" s="10">
        <v>32</v>
      </c>
      <c r="J767" s="10">
        <v>14</v>
      </c>
      <c r="K767" s="9"/>
      <c r="L767" s="9" t="s">
        <v>18</v>
      </c>
      <c r="M767" s="9" t="str">
        <f>IF(טבלה14[[#This Row],[מספר סטודנטים בתואר 1]]&gt;500,"yes","no")</f>
        <v>no</v>
      </c>
      <c r="N767" s="12">
        <f>טבלה14[[#This Row],[מספר סטודנטים בתואר 1]]/SUBTOTAL(109,טבלה14[מספר סטודנטים בתואר 1])</f>
        <v>6.4584636420498345E-3</v>
      </c>
      <c r="O767" s="11">
        <f>IFERROR(((טבלה14[[#This Row],[מספר סטודנטים בתואר 1]]-טבלה14[[#This Row],[נשים תואר 1]])/טבלה14[[#This Row],[מספר סטודנטים בתואר 1]]),"")</f>
        <v>0.48873873873873874</v>
      </c>
      <c r="P767" s="11">
        <f>IFERROR(טבלה14[[#This Row],[נשים תואר 1]]/טבלה14[[#This Row],[מספר סטודנטים בתואר 1]],"")</f>
        <v>0.51126126126126126</v>
      </c>
      <c r="Q76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6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67" s="13">
        <f>SUMIFS(T:T,D:D,"2007/08",B:B,B767)-טבלה14[[#This Row],[דירוג]]</f>
        <v>-18</v>
      </c>
      <c r="T767" s="9">
        <v>51</v>
      </c>
    </row>
    <row r="768" spans="2:20" s="6" customFormat="1" ht="13.8" hidden="1" x14ac:dyDescent="0.3">
      <c r="B768" s="7" t="s">
        <v>241</v>
      </c>
      <c r="C768" s="8" t="s">
        <v>45</v>
      </c>
      <c r="D768" s="10" t="s">
        <v>37</v>
      </c>
      <c r="E768" s="10">
        <v>17</v>
      </c>
      <c r="F768" s="10">
        <v>8</v>
      </c>
      <c r="G768" s="10"/>
      <c r="H768" s="10"/>
      <c r="I768" s="10"/>
      <c r="J768" s="10" t="s">
        <v>21</v>
      </c>
      <c r="K768" s="9"/>
      <c r="L768" s="9" t="s">
        <v>18</v>
      </c>
      <c r="M768" s="9" t="str">
        <f>IF(טבלה14[[#This Row],[מספר סטודנטים בתואר 1]]&gt;500,"yes","no")</f>
        <v>no</v>
      </c>
      <c r="N768" s="12">
        <f>טבלה14[[#This Row],[מספר סטודנטים בתואר 1]]/SUBTOTAL(109,טבלה14[מספר סטודנטים בתואר 1])</f>
        <v>2.4728351782623241E-4</v>
      </c>
      <c r="O768" s="11">
        <f>IFERROR(((טבלה14[[#This Row],[מספר סטודנטים בתואר 1]]-טבלה14[[#This Row],[נשים תואר 1]])/טבלה14[[#This Row],[מספר סטודנטים בתואר 1]]),"")</f>
        <v>0.52941176470588236</v>
      </c>
      <c r="P768" s="11">
        <f>IFERROR(טבלה14[[#This Row],[נשים תואר 1]]/טבלה14[[#This Row],[מספר סטודנטים בתואר 1]],"")</f>
        <v>0.47058823529411764</v>
      </c>
      <c r="Q76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6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68" s="13">
        <f>SUMIFS(T:T,D:D,"2007/08",B:B,B768)-טבלה14[[#This Row],[דירוג]]</f>
        <v>-19</v>
      </c>
      <c r="T768" s="9">
        <v>131</v>
      </c>
    </row>
    <row r="769" spans="2:20" s="6" customFormat="1" ht="13.8" hidden="1" x14ac:dyDescent="0.3">
      <c r="B769" s="7" t="s">
        <v>218</v>
      </c>
      <c r="C769" s="8" t="s">
        <v>34</v>
      </c>
      <c r="D769" s="9" t="s">
        <v>29</v>
      </c>
      <c r="E769" s="10">
        <v>119</v>
      </c>
      <c r="F769" s="10">
        <v>85</v>
      </c>
      <c r="G769" s="10">
        <v>11</v>
      </c>
      <c r="H769" s="10">
        <v>8</v>
      </c>
      <c r="I769" s="10">
        <v>8</v>
      </c>
      <c r="J769" s="10">
        <v>6</v>
      </c>
      <c r="K769" s="9"/>
      <c r="L769" s="9" t="s">
        <v>18</v>
      </c>
      <c r="M769" s="9" t="str">
        <f>IF(טבלה14[[#This Row],[מספר סטודנטים בתואר 1]]&gt;500,"yes","no")</f>
        <v>no</v>
      </c>
      <c r="N769" s="12">
        <f>טבלה14[[#This Row],[מספר סטודנטים בתואר 1]]/SUBTOTAL(109,טבלה14[מספר סטודנטים בתואר 1])</f>
        <v>1.7309846247836268E-3</v>
      </c>
      <c r="O769" s="11">
        <f>IFERROR(((טבלה14[[#This Row],[מספר סטודנטים בתואר 1]]-טבלה14[[#This Row],[נשים תואר 1]])/טבלה14[[#This Row],[מספר סטודנטים בתואר 1]]),"")</f>
        <v>0.2857142857142857</v>
      </c>
      <c r="P769" s="11">
        <f>IFERROR(טבלה14[[#This Row],[נשים תואר 1]]/טבלה14[[#This Row],[מספר סטודנטים בתואר 1]],"")</f>
        <v>0.7142857142857143</v>
      </c>
      <c r="Q76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76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69" s="13">
        <f>SUMIFS(T:T,D:D,"2007/08",B:B,B769)-טבלה14[[#This Row],[דירוג]]</f>
        <v>8</v>
      </c>
      <c r="T769" s="9">
        <v>99</v>
      </c>
    </row>
    <row r="770" spans="2:20" s="6" customFormat="1" ht="13.8" hidden="1" x14ac:dyDescent="0.3">
      <c r="B770" s="7" t="s">
        <v>244</v>
      </c>
      <c r="C770" s="8" t="s">
        <v>39</v>
      </c>
      <c r="D770" s="10" t="s">
        <v>37</v>
      </c>
      <c r="E770" s="10">
        <v>7</v>
      </c>
      <c r="F770" s="10">
        <v>4</v>
      </c>
      <c r="G770" s="10">
        <v>59</v>
      </c>
      <c r="H770" s="10">
        <v>51</v>
      </c>
      <c r="I770" s="10">
        <v>87</v>
      </c>
      <c r="J770" s="10">
        <v>62</v>
      </c>
      <c r="K770" s="9"/>
      <c r="L770" s="9" t="s">
        <v>18</v>
      </c>
      <c r="M770" s="9" t="str">
        <f>IF(טבלה14[[#This Row],[מספר סטודנטים בתואר 1]]&gt;500,"yes","no")</f>
        <v>no</v>
      </c>
      <c r="N770" s="12">
        <f>טבלה14[[#This Row],[מספר סטודנטים בתואר 1]]/SUBTOTAL(109,טבלה14[מספר סטודנטים בתואר 1])</f>
        <v>1.0182262498727217E-4</v>
      </c>
      <c r="O770" s="11">
        <f>IFERROR(((טבלה14[[#This Row],[מספר סטודנטים בתואר 1]]-טבלה14[[#This Row],[נשים תואר 1]])/טבלה14[[#This Row],[מספר סטודנטים בתואר 1]]),"")</f>
        <v>0.42857142857142855</v>
      </c>
      <c r="P770" s="11">
        <f>IFERROR(טבלה14[[#This Row],[נשים תואר 1]]/טבלה14[[#This Row],[מספר סטודנטים בתואר 1]],"")</f>
        <v>0.5714285714285714</v>
      </c>
      <c r="Q77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77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770" s="13">
        <f>SUMIFS(T:T,D:D,"2007/08",B:B,B770)-טבלה14[[#This Row],[דירוג]]</f>
        <v>-133</v>
      </c>
      <c r="T770" s="9">
        <v>133</v>
      </c>
    </row>
    <row r="771" spans="2:20" s="6" customFormat="1" ht="13.8" hidden="1" x14ac:dyDescent="0.3">
      <c r="B771" s="7" t="s">
        <v>128</v>
      </c>
      <c r="C771" s="8" t="s">
        <v>45</v>
      </c>
      <c r="D771" s="9" t="s">
        <v>37</v>
      </c>
      <c r="E771" s="10"/>
      <c r="F771" s="10"/>
      <c r="G771" s="10">
        <v>6</v>
      </c>
      <c r="H771" s="10"/>
      <c r="I771" s="10">
        <v>10</v>
      </c>
      <c r="J771" s="10">
        <v>5</v>
      </c>
      <c r="K771" s="9"/>
      <c r="L771" s="9"/>
      <c r="M771" s="9" t="str">
        <f>IF(טבלה14[[#This Row],[מספר סטודנטים בתואר 1]]&gt;500,"yes","no")</f>
        <v>no</v>
      </c>
      <c r="N771" s="12">
        <f>טבלה14[[#This Row],[מספר סטודנטים בתואר 1]]/SUBTOTAL(109,טבלה14[מספר סטודנטים בתואר 1])</f>
        <v>0</v>
      </c>
      <c r="O771" s="11" t="str">
        <f>IFERROR(((טבלה14[[#This Row],[מספר סטודנטים בתואר 1]]-טבלה14[[#This Row],[נשים תואר 1]])/טבלה14[[#This Row],[מספר סטודנטים בתואר 1]]),"")</f>
        <v/>
      </c>
      <c r="P771" s="11" t="str">
        <f>IFERROR(טבלה14[[#This Row],[נשים תואר 1]]/טבלה14[[#This Row],[מספר סטודנטים בתואר 1]],"")</f>
        <v/>
      </c>
      <c r="Q77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77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771" s="13">
        <f>SUMIFS(T:T,D:D,"2007/08",B:B,B771)-טבלה14[[#This Row],[דירוג]]</f>
        <v>-151</v>
      </c>
      <c r="T771" s="9">
        <v>151</v>
      </c>
    </row>
    <row r="772" spans="2:20" s="6" customFormat="1" ht="13.8" hidden="1" x14ac:dyDescent="0.3">
      <c r="B772" s="7" t="s">
        <v>249</v>
      </c>
      <c r="C772" s="8" t="s">
        <v>39</v>
      </c>
      <c r="D772" s="10" t="s">
        <v>37</v>
      </c>
      <c r="E772" s="10"/>
      <c r="F772" s="10"/>
      <c r="G772" s="10">
        <v>10</v>
      </c>
      <c r="H772" s="10">
        <v>7</v>
      </c>
      <c r="I772" s="10">
        <v>5</v>
      </c>
      <c r="J772" s="10" t="s">
        <v>21</v>
      </c>
      <c r="K772" s="9"/>
      <c r="L772" s="9"/>
      <c r="M772" s="9" t="str">
        <f>IF(טבלה14[[#This Row],[מספר סטודנטים בתואר 1]]&gt;500,"yes","no")</f>
        <v>no</v>
      </c>
      <c r="N772" s="12">
        <f>טבלה14[[#This Row],[מספר סטודנטים בתואר 1]]/SUBTOTAL(109,טבלה14[מספר סטודנטים בתואר 1])</f>
        <v>0</v>
      </c>
      <c r="O772" s="11" t="str">
        <f>IFERROR(((טבלה14[[#This Row],[מספר סטודנטים בתואר 1]]-טבלה14[[#This Row],[נשים תואר 1]])/טבלה14[[#This Row],[מספר סטודנטים בתואר 1]]),"")</f>
        <v/>
      </c>
      <c r="P772" s="11" t="str">
        <f>IFERROR(טבלה14[[#This Row],[נשים תואר 1]]/טבלה14[[#This Row],[מספר סטודנטים בתואר 1]],"")</f>
        <v/>
      </c>
      <c r="Q77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77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772" s="13">
        <f>SUMIFS(T:T,D:D,"2007/08",B:B,B772)-טבלה14[[#This Row],[דירוג]]</f>
        <v>-196</v>
      </c>
      <c r="T772" s="9">
        <v>196</v>
      </c>
    </row>
    <row r="773" spans="2:20" s="6" customFormat="1" ht="13.8" hidden="1" x14ac:dyDescent="0.3">
      <c r="B773" s="7" t="s">
        <v>129</v>
      </c>
      <c r="C773" s="8" t="s">
        <v>48</v>
      </c>
      <c r="D773" s="9" t="s">
        <v>37</v>
      </c>
      <c r="E773" s="10"/>
      <c r="F773" s="10"/>
      <c r="G773" s="10">
        <v>38</v>
      </c>
      <c r="H773" s="10">
        <v>17</v>
      </c>
      <c r="I773" s="10"/>
      <c r="J773" s="10" t="s">
        <v>21</v>
      </c>
      <c r="K773" s="9"/>
      <c r="L773" s="9"/>
      <c r="M773" s="9" t="str">
        <f>IF(טבלה14[[#This Row],[מספר סטודנטים בתואר 1]]&gt;500,"yes","no")</f>
        <v>no</v>
      </c>
      <c r="N773" s="12">
        <f>טבלה14[[#This Row],[מספר סטודנטים בתואר 1]]/SUBTOTAL(109,טבלה14[מספר סטודנטים בתואר 1])</f>
        <v>0</v>
      </c>
      <c r="O773" s="11" t="str">
        <f>IFERROR(((טבלה14[[#This Row],[מספר סטודנטים בתואר 1]]-טבלה14[[#This Row],[נשים תואר 1]])/טבלה14[[#This Row],[מספר סטודנטים בתואר 1]]),"")</f>
        <v/>
      </c>
      <c r="P773" s="11" t="str">
        <f>IFERROR(טבלה14[[#This Row],[נשים תואר 1]]/טבלה14[[#This Row],[מספר סטודנטים בתואר 1]],"")</f>
        <v/>
      </c>
      <c r="Q77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77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773" s="13">
        <f>SUMIFS(T:T,D:D,"2007/08",B:B,B773)-טבלה14[[#This Row],[דירוג]]</f>
        <v>-6</v>
      </c>
      <c r="T773" s="9">
        <v>135</v>
      </c>
    </row>
    <row r="774" spans="2:20" s="6" customFormat="1" ht="13.8" hidden="1" x14ac:dyDescent="0.3">
      <c r="B774" s="7" t="s">
        <v>130</v>
      </c>
      <c r="C774" s="8" t="s">
        <v>48</v>
      </c>
      <c r="D774" s="10" t="s">
        <v>37</v>
      </c>
      <c r="E774" s="10"/>
      <c r="F774" s="10"/>
      <c r="G774" s="10">
        <v>6</v>
      </c>
      <c r="H774" s="10"/>
      <c r="I774" s="10">
        <v>17</v>
      </c>
      <c r="J774" s="10">
        <v>15</v>
      </c>
      <c r="K774" s="9"/>
      <c r="L774" s="9"/>
      <c r="M774" s="9" t="str">
        <f>IF(טבלה14[[#This Row],[מספר סטודנטים בתואר 1]]&gt;500,"yes","no")</f>
        <v>no</v>
      </c>
      <c r="N774" s="12">
        <f>טבלה14[[#This Row],[מספר סטודנטים בתואר 1]]/SUBTOTAL(109,טבלה14[מספר סטודנטים בתואר 1])</f>
        <v>0</v>
      </c>
      <c r="O774" s="11" t="str">
        <f>IFERROR(((טבלה14[[#This Row],[מספר סטודנטים בתואר 1]]-טבלה14[[#This Row],[נשים תואר 1]])/טבלה14[[#This Row],[מספר סטודנטים בתואר 1]]),"")</f>
        <v/>
      </c>
      <c r="P774" s="11" t="str">
        <f>IFERROR(טבלה14[[#This Row],[נשים תואר 1]]/טבלה14[[#This Row],[מספר סטודנטים בתואר 1]],"")</f>
        <v/>
      </c>
      <c r="Q77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77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774" s="13">
        <f>SUMIFS(T:T,D:D,"2007/08",B:B,B774)-טבלה14[[#This Row],[דירוג]]</f>
        <v>-6</v>
      </c>
      <c r="T774" s="9">
        <v>136</v>
      </c>
    </row>
    <row r="775" spans="2:20" s="6" customFormat="1" ht="13.8" hidden="1" x14ac:dyDescent="0.3">
      <c r="B775" s="7" t="s">
        <v>131</v>
      </c>
      <c r="C775" s="8" t="s">
        <v>48</v>
      </c>
      <c r="D775" s="9" t="s">
        <v>37</v>
      </c>
      <c r="E775" s="10"/>
      <c r="F775" s="10"/>
      <c r="G775" s="10">
        <v>67</v>
      </c>
      <c r="H775" s="10">
        <v>36</v>
      </c>
      <c r="I775" s="10">
        <v>47</v>
      </c>
      <c r="J775" s="10">
        <v>24</v>
      </c>
      <c r="K775" s="9"/>
      <c r="L775" s="9"/>
      <c r="M775" s="9" t="str">
        <f>IF(טבלה14[[#This Row],[מספר סטודנטים בתואר 1]]&gt;500,"yes","no")</f>
        <v>no</v>
      </c>
      <c r="N775" s="12">
        <f>טבלה14[[#This Row],[מספר סטודנטים בתואר 1]]/SUBTOTAL(109,טבלה14[מספר סטודנטים בתואר 1])</f>
        <v>0</v>
      </c>
      <c r="O775" s="11" t="str">
        <f>IFERROR(((טבלה14[[#This Row],[מספר סטודנטים בתואר 1]]-טבלה14[[#This Row],[נשים תואר 1]])/טבלה14[[#This Row],[מספר סטודנטים בתואר 1]]),"")</f>
        <v/>
      </c>
      <c r="P775" s="11" t="str">
        <f>IFERROR(טבלה14[[#This Row],[נשים תואר 1]]/טבלה14[[#This Row],[מספר סטודנטים בתואר 1]],"")</f>
        <v/>
      </c>
      <c r="Q77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77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775" s="13">
        <f>SUMIFS(T:T,D:D,"2007/08",B:B,B775)-טבלה14[[#This Row],[דירוג]]</f>
        <v>-6</v>
      </c>
      <c r="T775" s="9">
        <v>137</v>
      </c>
    </row>
    <row r="776" spans="2:20" s="6" customFormat="1" ht="13.8" hidden="1" x14ac:dyDescent="0.3">
      <c r="B776" s="7" t="s">
        <v>132</v>
      </c>
      <c r="C776" s="8" t="s">
        <v>34</v>
      </c>
      <c r="D776" s="10" t="s">
        <v>37</v>
      </c>
      <c r="E776" s="10"/>
      <c r="F776" s="10"/>
      <c r="G776" s="10">
        <v>6</v>
      </c>
      <c r="H776" s="10"/>
      <c r="I776" s="10">
        <v>8</v>
      </c>
      <c r="J776" s="10">
        <v>4</v>
      </c>
      <c r="K776" s="9"/>
      <c r="L776" s="9"/>
      <c r="M776" s="9" t="str">
        <f>IF(טבלה14[[#This Row],[מספר סטודנטים בתואר 1]]&gt;500,"yes","no")</f>
        <v>no</v>
      </c>
      <c r="N776" s="12">
        <f>טבלה14[[#This Row],[מספר סטודנטים בתואר 1]]/SUBTOTAL(109,טבלה14[מספר סטודנטים בתואר 1])</f>
        <v>0</v>
      </c>
      <c r="O776" s="11" t="str">
        <f>IFERROR(((טבלה14[[#This Row],[מספר סטודנטים בתואר 1]]-טבלה14[[#This Row],[נשים תואר 1]])/טבלה14[[#This Row],[מספר סטודנטים בתואר 1]]),"")</f>
        <v/>
      </c>
      <c r="P776" s="11" t="str">
        <f>IFERROR(טבלה14[[#This Row],[נשים תואר 1]]/טבלה14[[#This Row],[מספר סטודנטים בתואר 1]],"")</f>
        <v/>
      </c>
      <c r="Q77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77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776" s="13">
        <f>SUMIFS(T:T,D:D,"2007/08",B:B,B776)-טבלה14[[#This Row],[דירוג]]</f>
        <v>-158</v>
      </c>
      <c r="T776" s="9">
        <v>158</v>
      </c>
    </row>
    <row r="777" spans="2:20" s="6" customFormat="1" ht="13.8" hidden="1" x14ac:dyDescent="0.3">
      <c r="B777" s="7" t="s">
        <v>133</v>
      </c>
      <c r="C777" s="8" t="s">
        <v>48</v>
      </c>
      <c r="D777" s="9" t="s">
        <v>37</v>
      </c>
      <c r="E777" s="10"/>
      <c r="F777" s="10"/>
      <c r="G777" s="10">
        <v>24</v>
      </c>
      <c r="H777" s="10">
        <v>11</v>
      </c>
      <c r="I777" s="10">
        <v>26</v>
      </c>
      <c r="J777" s="10">
        <v>14</v>
      </c>
      <c r="K777" s="9"/>
      <c r="L777" s="9"/>
      <c r="M777" s="9" t="str">
        <f>IF(טבלה14[[#This Row],[מספר סטודנטים בתואר 1]]&gt;500,"yes","no")</f>
        <v>no</v>
      </c>
      <c r="N777" s="12">
        <f>טבלה14[[#This Row],[מספר סטודנטים בתואר 1]]/SUBTOTAL(109,טבלה14[מספר סטודנטים בתואר 1])</f>
        <v>0</v>
      </c>
      <c r="O777" s="11" t="str">
        <f>IFERROR(((טבלה14[[#This Row],[מספר סטודנטים בתואר 1]]-טבלה14[[#This Row],[נשים תואר 1]])/טבלה14[[#This Row],[מספר סטודנטים בתואר 1]]),"")</f>
        <v/>
      </c>
      <c r="P777" s="11" t="str">
        <f>IFERROR(טבלה14[[#This Row],[נשים תואר 1]]/טבלה14[[#This Row],[מספר סטודנטים בתואר 1]],"")</f>
        <v/>
      </c>
      <c r="Q77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77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777" s="13">
        <f>SUMIFS(T:T,D:D,"2007/08",B:B,B777)-טבלה14[[#This Row],[דירוג]]</f>
        <v>-138</v>
      </c>
      <c r="T777" s="9">
        <v>138</v>
      </c>
    </row>
    <row r="778" spans="2:20" s="6" customFormat="1" ht="13.8" hidden="1" x14ac:dyDescent="0.3">
      <c r="B778" s="7" t="s">
        <v>134</v>
      </c>
      <c r="C778" s="8" t="s">
        <v>58</v>
      </c>
      <c r="D778" s="10" t="s">
        <v>37</v>
      </c>
      <c r="E778" s="10"/>
      <c r="F778" s="10"/>
      <c r="G778" s="10">
        <v>41</v>
      </c>
      <c r="H778" s="10">
        <v>24</v>
      </c>
      <c r="I778" s="10"/>
      <c r="J778" s="10" t="s">
        <v>21</v>
      </c>
      <c r="K778" s="9"/>
      <c r="L778" s="9"/>
      <c r="M778" s="9" t="str">
        <f>IF(טבלה14[[#This Row],[מספר סטודנטים בתואר 1]]&gt;500,"yes","no")</f>
        <v>no</v>
      </c>
      <c r="N778" s="12">
        <f>טבלה14[[#This Row],[מספר סטודנטים בתואר 1]]/SUBTOTAL(109,טבלה14[מספר סטודנטים בתואר 1])</f>
        <v>0</v>
      </c>
      <c r="O778" s="11" t="str">
        <f>IFERROR(((טבלה14[[#This Row],[מספר סטודנטים בתואר 1]]-טבלה14[[#This Row],[נשים תואר 1]])/טבלה14[[#This Row],[מספר סטודנטים בתואר 1]]),"")</f>
        <v/>
      </c>
      <c r="P778" s="11" t="str">
        <f>IFERROR(טבלה14[[#This Row],[נשים תואר 1]]/טבלה14[[#This Row],[מספר סטודנטים בתואר 1]],"")</f>
        <v/>
      </c>
      <c r="Q77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77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778" s="13">
        <f>SUMIFS(T:T,D:D,"2007/08",B:B,B778)-טבלה14[[#This Row],[דירוג]]</f>
        <v>-32</v>
      </c>
      <c r="T778" s="9">
        <v>184</v>
      </c>
    </row>
    <row r="779" spans="2:20" s="6" customFormat="1" ht="13.8" hidden="1" x14ac:dyDescent="0.3">
      <c r="B779" s="7" t="s">
        <v>135</v>
      </c>
      <c r="C779" s="8" t="s">
        <v>58</v>
      </c>
      <c r="D779" s="9" t="s">
        <v>37</v>
      </c>
      <c r="E779" s="10"/>
      <c r="F779" s="10"/>
      <c r="G779" s="10">
        <v>845</v>
      </c>
      <c r="H779" s="10">
        <v>685</v>
      </c>
      <c r="I779" s="10">
        <v>57</v>
      </c>
      <c r="J779" s="10">
        <v>43</v>
      </c>
      <c r="K779" s="9"/>
      <c r="L779" s="9"/>
      <c r="M779" s="9" t="str">
        <f>IF(טבלה14[[#This Row],[מספר סטודנטים בתואר 1]]&gt;500,"yes","no")</f>
        <v>no</v>
      </c>
      <c r="N779" s="12">
        <f>טבלה14[[#This Row],[מספר סטודנטים בתואר 1]]/SUBTOTAL(109,טבלה14[מספר סטודנטים בתואר 1])</f>
        <v>0</v>
      </c>
      <c r="O779" s="11" t="str">
        <f>IFERROR(((טבלה14[[#This Row],[מספר סטודנטים בתואר 1]]-טבלה14[[#This Row],[נשים תואר 1]])/טבלה14[[#This Row],[מספר סטודנטים בתואר 1]]),"")</f>
        <v/>
      </c>
      <c r="P779" s="11" t="str">
        <f>IFERROR(טבלה14[[#This Row],[נשים תואר 1]]/טבלה14[[#This Row],[מספר סטודנטים בתואר 1]],"")</f>
        <v/>
      </c>
      <c r="Q77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77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779" s="13">
        <f>SUMIFS(T:T,D:D,"2007/08",B:B,B779)-טבלה14[[#This Row],[דירוג]]</f>
        <v>-32</v>
      </c>
      <c r="T779" s="9">
        <v>185</v>
      </c>
    </row>
    <row r="780" spans="2:20" s="6" customFormat="1" ht="13.8" hidden="1" x14ac:dyDescent="0.3">
      <c r="B780" s="7" t="s">
        <v>136</v>
      </c>
      <c r="C780" s="8" t="s">
        <v>58</v>
      </c>
      <c r="D780" s="10" t="s">
        <v>37</v>
      </c>
      <c r="E780" s="10"/>
      <c r="F780" s="10"/>
      <c r="G780" s="10">
        <v>134</v>
      </c>
      <c r="H780" s="10">
        <v>119</v>
      </c>
      <c r="I780" s="10">
        <v>18</v>
      </c>
      <c r="J780" s="10">
        <v>16</v>
      </c>
      <c r="K780" s="9"/>
      <c r="L780" s="9"/>
      <c r="M780" s="9" t="str">
        <f>IF(טבלה14[[#This Row],[מספר סטודנטים בתואר 1]]&gt;500,"yes","no")</f>
        <v>no</v>
      </c>
      <c r="N780" s="12">
        <f>טבלה14[[#This Row],[מספר סטודנטים בתואר 1]]/SUBTOTAL(109,טבלה14[מספר סטודנטים בתואר 1])</f>
        <v>0</v>
      </c>
      <c r="O780" s="11" t="str">
        <f>IFERROR(((טבלה14[[#This Row],[מספר סטודנטים בתואר 1]]-טבלה14[[#This Row],[נשים תואר 1]])/טבלה14[[#This Row],[מספר סטודנטים בתואר 1]]),"")</f>
        <v/>
      </c>
      <c r="P780" s="11" t="str">
        <f>IFERROR(טבלה14[[#This Row],[נשים תואר 1]]/טבלה14[[#This Row],[מספר סטודנטים בתואר 1]],"")</f>
        <v/>
      </c>
      <c r="Q78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78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780" s="13">
        <f>SUMIFS(T:T,D:D,"2007/08",B:B,B780)-טבלה14[[#This Row],[דירוג]]</f>
        <v>-32</v>
      </c>
      <c r="T780" s="9">
        <v>186</v>
      </c>
    </row>
    <row r="781" spans="2:20" s="6" customFormat="1" ht="13.8" hidden="1" x14ac:dyDescent="0.3">
      <c r="B781" s="7" t="s">
        <v>137</v>
      </c>
      <c r="C781" s="8" t="s">
        <v>34</v>
      </c>
      <c r="D781" s="9" t="s">
        <v>37</v>
      </c>
      <c r="E781" s="10"/>
      <c r="F781" s="10"/>
      <c r="G781" s="10">
        <v>19</v>
      </c>
      <c r="H781" s="10">
        <v>3</v>
      </c>
      <c r="I781" s="10"/>
      <c r="J781" s="10" t="s">
        <v>21</v>
      </c>
      <c r="K781" s="9"/>
      <c r="L781" s="9"/>
      <c r="M781" s="9" t="str">
        <f>IF(טבלה14[[#This Row],[מספר סטודנטים בתואר 1]]&gt;500,"yes","no")</f>
        <v>no</v>
      </c>
      <c r="N781" s="12">
        <f>טבלה14[[#This Row],[מספר סטודנטים בתואר 1]]/SUBTOTAL(109,טבלה14[מספר סטודנטים בתואר 1])</f>
        <v>0</v>
      </c>
      <c r="O781" s="11" t="str">
        <f>IFERROR(((טבלה14[[#This Row],[מספר סטודנטים בתואר 1]]-טבלה14[[#This Row],[נשים תואר 1]])/טבלה14[[#This Row],[מספר סטודנטים בתואר 1]]),"")</f>
        <v/>
      </c>
      <c r="P781" s="11" t="str">
        <f>IFERROR(טבלה14[[#This Row],[נשים תואר 1]]/טבלה14[[#This Row],[מספר סטודנטים בתואר 1]],"")</f>
        <v/>
      </c>
      <c r="Q78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78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781" s="13">
        <f>SUMIFS(T:T,D:D,"2007/08",B:B,B781)-טבלה14[[#This Row],[דירוג]]</f>
        <v>-159</v>
      </c>
      <c r="T781" s="9">
        <v>159</v>
      </c>
    </row>
    <row r="782" spans="2:20" s="6" customFormat="1" ht="13.8" hidden="1" x14ac:dyDescent="0.3">
      <c r="B782" s="7" t="s">
        <v>138</v>
      </c>
      <c r="C782" s="8" t="s">
        <v>45</v>
      </c>
      <c r="D782" s="10" t="s">
        <v>37</v>
      </c>
      <c r="E782" s="10"/>
      <c r="F782" s="10"/>
      <c r="G782" s="10">
        <v>29</v>
      </c>
      <c r="H782" s="10">
        <v>9</v>
      </c>
      <c r="I782" s="10">
        <v>28</v>
      </c>
      <c r="J782" s="10">
        <v>9</v>
      </c>
      <c r="K782" s="9"/>
      <c r="L782" s="9"/>
      <c r="M782" s="9" t="str">
        <f>IF(טבלה14[[#This Row],[מספר סטודנטים בתואר 1]]&gt;500,"yes","no")</f>
        <v>no</v>
      </c>
      <c r="N782" s="12">
        <f>טבלה14[[#This Row],[מספר סטודנטים בתואר 1]]/SUBTOTAL(109,טבלה14[מספר סטודנטים בתואר 1])</f>
        <v>0</v>
      </c>
      <c r="O782" s="11" t="str">
        <f>IFERROR(((טבלה14[[#This Row],[מספר סטודנטים בתואר 1]]-טבלה14[[#This Row],[נשים תואר 1]])/טבלה14[[#This Row],[מספר סטודנטים בתואר 1]]),"")</f>
        <v/>
      </c>
      <c r="P782" s="11" t="str">
        <f>IFERROR(טבלה14[[#This Row],[נשים תואר 1]]/טבלה14[[#This Row],[מספר סטודנטים בתואר 1]],"")</f>
        <v/>
      </c>
      <c r="Q78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78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782" s="13">
        <f>SUMIFS(T:T,D:D,"2007/08",B:B,B782)-טבלה14[[#This Row],[דירוג]]</f>
        <v>-152</v>
      </c>
      <c r="T782" s="9">
        <v>152</v>
      </c>
    </row>
    <row r="783" spans="2:20" s="6" customFormat="1" ht="13.8" hidden="1" x14ac:dyDescent="0.3">
      <c r="B783" s="7" t="s">
        <v>139</v>
      </c>
      <c r="C783" s="8" t="s">
        <v>48</v>
      </c>
      <c r="D783" s="9" t="s">
        <v>37</v>
      </c>
      <c r="E783" s="10"/>
      <c r="F783" s="10"/>
      <c r="G783" s="10">
        <v>31</v>
      </c>
      <c r="H783" s="10">
        <v>9</v>
      </c>
      <c r="I783" s="10">
        <v>15</v>
      </c>
      <c r="J783" s="10">
        <v>7</v>
      </c>
      <c r="K783" s="9"/>
      <c r="L783" s="9"/>
      <c r="M783" s="9" t="str">
        <f>IF(טבלה14[[#This Row],[מספר סטודנטים בתואר 1]]&gt;500,"yes","no")</f>
        <v>no</v>
      </c>
      <c r="N783" s="12">
        <f>טבלה14[[#This Row],[מספר סטודנטים בתואר 1]]/SUBTOTAL(109,טבלה14[מספר סטודנטים בתואר 1])</f>
        <v>0</v>
      </c>
      <c r="O783" s="11" t="str">
        <f>IFERROR(((טבלה14[[#This Row],[מספר סטודנטים בתואר 1]]-טבלה14[[#This Row],[נשים תואר 1]])/טבלה14[[#This Row],[מספר סטודנטים בתואר 1]]),"")</f>
        <v/>
      </c>
      <c r="P783" s="11" t="str">
        <f>IFERROR(טבלה14[[#This Row],[נשים תואר 1]]/טבלה14[[#This Row],[מספר סטודנטים בתואר 1]],"")</f>
        <v/>
      </c>
      <c r="Q78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78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783" s="13">
        <f>SUMIFS(T:T,D:D,"2007/08",B:B,B783)-טבלה14[[#This Row],[דירוג]]</f>
        <v>-7</v>
      </c>
      <c r="T783" s="9">
        <v>139</v>
      </c>
    </row>
    <row r="784" spans="2:20" s="6" customFormat="1" ht="13.8" hidden="1" x14ac:dyDescent="0.3">
      <c r="B784" s="7" t="s">
        <v>140</v>
      </c>
      <c r="C784" s="8" t="s">
        <v>48</v>
      </c>
      <c r="D784" s="10" t="s">
        <v>37</v>
      </c>
      <c r="E784" s="10"/>
      <c r="F784" s="10"/>
      <c r="G784" s="10">
        <v>24</v>
      </c>
      <c r="H784" s="10">
        <v>15</v>
      </c>
      <c r="I784" s="10"/>
      <c r="J784" s="10" t="s">
        <v>21</v>
      </c>
      <c r="K784" s="9"/>
      <c r="L784" s="9"/>
      <c r="M784" s="9" t="str">
        <f>IF(טבלה14[[#This Row],[מספר סטודנטים בתואר 1]]&gt;500,"yes","no")</f>
        <v>no</v>
      </c>
      <c r="N784" s="12">
        <f>טבלה14[[#This Row],[מספר סטודנטים בתואר 1]]/SUBTOTAL(109,טבלה14[מספר סטודנטים בתואר 1])</f>
        <v>0</v>
      </c>
      <c r="O784" s="11" t="str">
        <f>IFERROR(((טבלה14[[#This Row],[מספר סטודנטים בתואר 1]]-טבלה14[[#This Row],[נשים תואר 1]])/טבלה14[[#This Row],[מספר סטודנטים בתואר 1]]),"")</f>
        <v/>
      </c>
      <c r="P784" s="11" t="str">
        <f>IFERROR(טבלה14[[#This Row],[נשים תואר 1]]/טבלה14[[#This Row],[מספר סטודנטים בתואר 1]],"")</f>
        <v/>
      </c>
      <c r="Q78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78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784" s="13">
        <f>SUMIFS(T:T,D:D,"2007/08",B:B,B784)-טבלה14[[#This Row],[דירוג]]</f>
        <v>-140</v>
      </c>
      <c r="T784" s="9">
        <v>140</v>
      </c>
    </row>
    <row r="785" spans="2:20" s="6" customFormat="1" ht="13.8" hidden="1" x14ac:dyDescent="0.3">
      <c r="B785" s="7" t="s">
        <v>141</v>
      </c>
      <c r="C785" s="8" t="s">
        <v>48</v>
      </c>
      <c r="D785" s="9" t="s">
        <v>37</v>
      </c>
      <c r="E785" s="10"/>
      <c r="F785" s="10"/>
      <c r="G785" s="10">
        <v>75</v>
      </c>
      <c r="H785" s="10">
        <v>49</v>
      </c>
      <c r="I785" s="10">
        <v>185</v>
      </c>
      <c r="J785" s="10">
        <v>115</v>
      </c>
      <c r="K785" s="9"/>
      <c r="L785" s="9"/>
      <c r="M785" s="9" t="str">
        <f>IF(טבלה14[[#This Row],[מספר סטודנטים בתואר 1]]&gt;500,"yes","no")</f>
        <v>no</v>
      </c>
      <c r="N785" s="12">
        <f>טבלה14[[#This Row],[מספר סטודנטים בתואר 1]]/SUBTOTAL(109,טבלה14[מספר סטודנטים בתואר 1])</f>
        <v>0</v>
      </c>
      <c r="O785" s="11" t="str">
        <f>IFERROR(((טבלה14[[#This Row],[מספר סטודנטים בתואר 1]]-טבלה14[[#This Row],[נשים תואר 1]])/טבלה14[[#This Row],[מספר סטודנטים בתואר 1]]),"")</f>
        <v/>
      </c>
      <c r="P785" s="11" t="str">
        <f>IFERROR(טבלה14[[#This Row],[נשים תואר 1]]/טבלה14[[#This Row],[מספר סטודנטים בתואר 1]],"")</f>
        <v/>
      </c>
      <c r="Q78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78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785" s="13">
        <f>SUMIFS(T:T,D:D,"2007/08",B:B,B785)-טבלה14[[#This Row],[דירוג]]</f>
        <v>-8</v>
      </c>
      <c r="T785" s="9">
        <v>141</v>
      </c>
    </row>
    <row r="786" spans="2:20" s="6" customFormat="1" ht="13.8" hidden="1" x14ac:dyDescent="0.3">
      <c r="B786" s="7" t="s">
        <v>142</v>
      </c>
      <c r="C786" s="8" t="s">
        <v>48</v>
      </c>
      <c r="D786" s="10" t="s">
        <v>37</v>
      </c>
      <c r="E786" s="10"/>
      <c r="F786" s="10"/>
      <c r="G786" s="10">
        <v>16</v>
      </c>
      <c r="H786" s="10"/>
      <c r="I786" s="10">
        <v>23</v>
      </c>
      <c r="J786" s="10">
        <v>5</v>
      </c>
      <c r="K786" s="9"/>
      <c r="L786" s="9"/>
      <c r="M786" s="9" t="str">
        <f>IF(טבלה14[[#This Row],[מספר סטודנטים בתואר 1]]&gt;500,"yes","no")</f>
        <v>no</v>
      </c>
      <c r="N786" s="12">
        <f>טבלה14[[#This Row],[מספר סטודנטים בתואר 1]]/SUBTOTAL(109,טבלה14[מספר סטודנטים בתואר 1])</f>
        <v>0</v>
      </c>
      <c r="O786" s="11" t="str">
        <f>IFERROR(((טבלה14[[#This Row],[מספר סטודנטים בתואר 1]]-טבלה14[[#This Row],[נשים תואר 1]])/טבלה14[[#This Row],[מספר סטודנטים בתואר 1]]),"")</f>
        <v/>
      </c>
      <c r="P786" s="11" t="str">
        <f>IFERROR(טבלה14[[#This Row],[נשים תואר 1]]/טבלה14[[#This Row],[מספר סטודנטים בתואר 1]],"")</f>
        <v/>
      </c>
      <c r="Q78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78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786" s="13">
        <f>SUMIFS(T:T,D:D,"2007/08",B:B,B786)-טבלה14[[#This Row],[דירוג]]</f>
        <v>-8</v>
      </c>
      <c r="T786" s="9">
        <v>142</v>
      </c>
    </row>
    <row r="787" spans="2:20" s="6" customFormat="1" ht="13.8" hidden="1" x14ac:dyDescent="0.3">
      <c r="B787" s="7" t="s">
        <v>143</v>
      </c>
      <c r="C787" s="8" t="s">
        <v>52</v>
      </c>
      <c r="D787" s="9" t="s">
        <v>37</v>
      </c>
      <c r="E787" s="10"/>
      <c r="F787" s="10"/>
      <c r="G787" s="10">
        <v>231</v>
      </c>
      <c r="H787" s="10">
        <v>188</v>
      </c>
      <c r="I787" s="10">
        <v>22</v>
      </c>
      <c r="J787" s="10">
        <v>19</v>
      </c>
      <c r="K787" s="9"/>
      <c r="L787" s="9"/>
      <c r="M787" s="9" t="str">
        <f>IF(טבלה14[[#This Row],[מספר סטודנטים בתואר 1]]&gt;500,"yes","no")</f>
        <v>no</v>
      </c>
      <c r="N787" s="12">
        <f>טבלה14[[#This Row],[מספר סטודנטים בתואר 1]]/SUBTOTAL(109,טבלה14[מספר סטודנטים בתואר 1])</f>
        <v>0</v>
      </c>
      <c r="O787" s="11" t="str">
        <f>IFERROR(((טבלה14[[#This Row],[מספר סטודנטים בתואר 1]]-טבלה14[[#This Row],[נשים תואר 1]])/טבלה14[[#This Row],[מספר סטודנטים בתואר 1]]),"")</f>
        <v/>
      </c>
      <c r="P787" s="11" t="str">
        <f>IFERROR(טבלה14[[#This Row],[נשים תואר 1]]/טבלה14[[#This Row],[מספר סטודנטים בתואר 1]],"")</f>
        <v/>
      </c>
      <c r="Q78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78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787" s="13">
        <f>SUMIFS(T:T,D:D,"2007/08",B:B,B787)-טבלה14[[#This Row],[דירוג]]</f>
        <v>-20</v>
      </c>
      <c r="T787" s="9">
        <v>168</v>
      </c>
    </row>
    <row r="788" spans="2:20" s="6" customFormat="1" ht="13.8" hidden="1" x14ac:dyDescent="0.3">
      <c r="B788" s="7" t="s">
        <v>144</v>
      </c>
      <c r="C788" s="8" t="s">
        <v>52</v>
      </c>
      <c r="D788" s="10" t="s">
        <v>37</v>
      </c>
      <c r="E788" s="10"/>
      <c r="F788" s="10"/>
      <c r="G788" s="10">
        <v>43</v>
      </c>
      <c r="H788" s="10">
        <v>31</v>
      </c>
      <c r="I788" s="10">
        <v>9</v>
      </c>
      <c r="J788" s="10">
        <v>5</v>
      </c>
      <c r="K788" s="9"/>
      <c r="L788" s="9"/>
      <c r="M788" s="9" t="str">
        <f>IF(טבלה14[[#This Row],[מספר סטודנטים בתואר 1]]&gt;500,"yes","no")</f>
        <v>no</v>
      </c>
      <c r="N788" s="12">
        <f>טבלה14[[#This Row],[מספר סטודנטים בתואר 1]]/SUBTOTAL(109,טבלה14[מספר סטודנטים בתואר 1])</f>
        <v>0</v>
      </c>
      <c r="O788" s="11" t="str">
        <f>IFERROR(((טבלה14[[#This Row],[מספר סטודנטים בתואר 1]]-טבלה14[[#This Row],[נשים תואר 1]])/טבלה14[[#This Row],[מספר סטודנטים בתואר 1]]),"")</f>
        <v/>
      </c>
      <c r="P788" s="11" t="str">
        <f>IFERROR(טבלה14[[#This Row],[נשים תואר 1]]/טבלה14[[#This Row],[מספר סטודנטים בתואר 1]],"")</f>
        <v/>
      </c>
      <c r="Q78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78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788" s="13">
        <f>SUMIFS(T:T,D:D,"2007/08",B:B,B788)-טבלה14[[#This Row],[דירוג]]</f>
        <v>-169</v>
      </c>
      <c r="T788" s="9">
        <v>169</v>
      </c>
    </row>
    <row r="789" spans="2:20" s="6" customFormat="1" ht="13.8" hidden="1" x14ac:dyDescent="0.3">
      <c r="B789" s="7" t="s">
        <v>145</v>
      </c>
      <c r="C789" s="8" t="s">
        <v>52</v>
      </c>
      <c r="D789" s="9" t="s">
        <v>37</v>
      </c>
      <c r="E789" s="10"/>
      <c r="F789" s="10"/>
      <c r="G789" s="10">
        <v>41</v>
      </c>
      <c r="H789" s="10">
        <v>39</v>
      </c>
      <c r="I789" s="10"/>
      <c r="J789" s="10" t="s">
        <v>21</v>
      </c>
      <c r="K789" s="9"/>
      <c r="L789" s="9"/>
      <c r="M789" s="9" t="str">
        <f>IF(טבלה14[[#This Row],[מספר סטודנטים בתואר 1]]&gt;500,"yes","no")</f>
        <v>no</v>
      </c>
      <c r="N789" s="12">
        <f>טבלה14[[#This Row],[מספר סטודנטים בתואר 1]]/SUBTOTAL(109,טבלה14[מספר סטודנטים בתואר 1])</f>
        <v>0</v>
      </c>
      <c r="O789" s="11" t="str">
        <f>IFERROR(((טבלה14[[#This Row],[מספר סטודנטים בתואר 1]]-טבלה14[[#This Row],[נשים תואר 1]])/טבלה14[[#This Row],[מספר סטודנטים בתואר 1]]),"")</f>
        <v/>
      </c>
      <c r="P789" s="11" t="str">
        <f>IFERROR(טבלה14[[#This Row],[נשים תואר 1]]/טבלה14[[#This Row],[מספר סטודנטים בתואר 1]],"")</f>
        <v/>
      </c>
      <c r="Q78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78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789" s="13">
        <f>SUMIFS(T:T,D:D,"2007/08",B:B,B789)-טבלה14[[#This Row],[דירוג]]</f>
        <v>-170</v>
      </c>
      <c r="T789" s="9">
        <v>170</v>
      </c>
    </row>
    <row r="790" spans="2:20" s="6" customFormat="1" ht="13.8" hidden="1" x14ac:dyDescent="0.3">
      <c r="B790" s="7" t="s">
        <v>146</v>
      </c>
      <c r="C790" s="8" t="s">
        <v>45</v>
      </c>
      <c r="D790" s="10" t="s">
        <v>37</v>
      </c>
      <c r="E790" s="10"/>
      <c r="F790" s="10"/>
      <c r="G790" s="10">
        <v>38</v>
      </c>
      <c r="H790" s="10">
        <v>19</v>
      </c>
      <c r="I790" s="10">
        <v>9</v>
      </c>
      <c r="J790" s="10" t="s">
        <v>21</v>
      </c>
      <c r="K790" s="9"/>
      <c r="L790" s="9"/>
      <c r="M790" s="9" t="str">
        <f>IF(טבלה14[[#This Row],[מספר סטודנטים בתואר 1]]&gt;500,"yes","no")</f>
        <v>no</v>
      </c>
      <c r="N790" s="12">
        <f>טבלה14[[#This Row],[מספר סטודנטים בתואר 1]]/SUBTOTAL(109,טבלה14[מספר סטודנטים בתואר 1])</f>
        <v>0</v>
      </c>
      <c r="O790" s="11" t="str">
        <f>IFERROR(((טבלה14[[#This Row],[מספר סטודנטים בתואר 1]]-טבלה14[[#This Row],[נשים תואר 1]])/טבלה14[[#This Row],[מספר סטודנטים בתואר 1]]),"")</f>
        <v/>
      </c>
      <c r="P790" s="11" t="str">
        <f>IFERROR(טבלה14[[#This Row],[נשים תואר 1]]/טבלה14[[#This Row],[מספר סטודנטים בתואר 1]],"")</f>
        <v/>
      </c>
      <c r="Q79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79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790" s="13">
        <f>SUMIFS(T:T,D:D,"2007/08",B:B,B790)-טבלה14[[#This Row],[דירוג]]</f>
        <v>-153</v>
      </c>
      <c r="T790" s="9">
        <v>153</v>
      </c>
    </row>
    <row r="791" spans="2:20" s="6" customFormat="1" ht="13.8" hidden="1" x14ac:dyDescent="0.3">
      <c r="B791" s="7" t="s">
        <v>147</v>
      </c>
      <c r="C791" s="8" t="s">
        <v>16</v>
      </c>
      <c r="D791" s="9" t="s">
        <v>37</v>
      </c>
      <c r="E791" s="10"/>
      <c r="F791" s="10"/>
      <c r="G791" s="10">
        <v>116</v>
      </c>
      <c r="H791" s="10">
        <v>90</v>
      </c>
      <c r="I791" s="10"/>
      <c r="J791" s="10" t="s">
        <v>21</v>
      </c>
      <c r="K791" s="9"/>
      <c r="L791" s="9"/>
      <c r="M791" s="9" t="str">
        <f>IF(טבלה14[[#This Row],[מספר סטודנטים בתואר 1]]&gt;500,"yes","no")</f>
        <v>no</v>
      </c>
      <c r="N791" s="12">
        <f>טבלה14[[#This Row],[מספר סטודנטים בתואר 1]]/SUBTOTAL(109,טבלה14[מספר סטודנטים בתואר 1])</f>
        <v>0</v>
      </c>
      <c r="O791" s="11" t="str">
        <f>IFERROR(((טבלה14[[#This Row],[מספר סטודנטים בתואר 1]]-טבלה14[[#This Row],[נשים תואר 1]])/טבלה14[[#This Row],[מספר סטודנטים בתואר 1]]),"")</f>
        <v/>
      </c>
      <c r="P791" s="11" t="str">
        <f>IFERROR(טבלה14[[#This Row],[נשים תואר 1]]/טבלה14[[#This Row],[מספר סטודנטים בתואר 1]],"")</f>
        <v/>
      </c>
      <c r="Q79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79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791" s="13">
        <f>SUMIFS(T:T,D:D,"2007/08",B:B,B791)-טבלה14[[#This Row],[דירוג]]</f>
        <v>-173</v>
      </c>
      <c r="T791" s="9">
        <v>173</v>
      </c>
    </row>
    <row r="792" spans="2:20" s="6" customFormat="1" ht="13.8" hidden="1" x14ac:dyDescent="0.3">
      <c r="B792" s="7" t="s">
        <v>253</v>
      </c>
      <c r="C792" s="8" t="s">
        <v>34</v>
      </c>
      <c r="D792" s="10" t="s">
        <v>37</v>
      </c>
      <c r="E792" s="10"/>
      <c r="F792" s="10"/>
      <c r="G792" s="10">
        <v>10</v>
      </c>
      <c r="H792" s="10">
        <v>4</v>
      </c>
      <c r="I792" s="10"/>
      <c r="J792" s="10" t="s">
        <v>21</v>
      </c>
      <c r="K792" s="9"/>
      <c r="L792" s="9"/>
      <c r="M792" s="9" t="str">
        <f>IF(טבלה14[[#This Row],[מספר סטודנטים בתואר 1]]&gt;500,"yes","no")</f>
        <v>no</v>
      </c>
      <c r="N792" s="12">
        <f>טבלה14[[#This Row],[מספר סטודנטים בתואר 1]]/SUBTOTAL(109,טבלה14[מספר סטודנטים בתואר 1])</f>
        <v>0</v>
      </c>
      <c r="O792" s="11" t="str">
        <f>IFERROR(((טבלה14[[#This Row],[מספר סטודנטים בתואר 1]]-טבלה14[[#This Row],[נשים תואר 1]])/טבלה14[[#This Row],[מספר סטודנטים בתואר 1]]),"")</f>
        <v/>
      </c>
      <c r="P792" s="11" t="str">
        <f>IFERROR(טבלה14[[#This Row],[נשים תואר 1]]/טבלה14[[#This Row],[מספר סטודנטים בתואר 1]],"")</f>
        <v/>
      </c>
      <c r="Q79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79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792" s="13">
        <f>SUMIFS(T:T,D:D,"2007/08",B:B,B792)-טבלה14[[#This Row],[דירוג]]</f>
        <v>-160</v>
      </c>
      <c r="T792" s="9">
        <v>160</v>
      </c>
    </row>
    <row r="793" spans="2:20" s="6" customFormat="1" ht="13.8" hidden="1" x14ac:dyDescent="0.3">
      <c r="B793" s="7" t="s">
        <v>148</v>
      </c>
      <c r="C793" s="8" t="s">
        <v>34</v>
      </c>
      <c r="D793" s="9" t="s">
        <v>37</v>
      </c>
      <c r="E793" s="10"/>
      <c r="F793" s="10"/>
      <c r="G793" s="10">
        <v>15</v>
      </c>
      <c r="H793" s="10"/>
      <c r="I793" s="10">
        <v>9</v>
      </c>
      <c r="J793" s="10"/>
      <c r="K793" s="9"/>
      <c r="L793" s="9"/>
      <c r="M793" s="9" t="str">
        <f>IF(טבלה14[[#This Row],[מספר סטודנטים בתואר 1]]&gt;500,"yes","no")</f>
        <v>no</v>
      </c>
      <c r="N793" s="12">
        <f>טבלה14[[#This Row],[מספר סטודנטים בתואר 1]]/SUBTOTAL(109,טבלה14[מספר סטודנטים בתואר 1])</f>
        <v>0</v>
      </c>
      <c r="O793" s="11" t="str">
        <f>IFERROR(((טבלה14[[#This Row],[מספר סטודנטים בתואר 1]]-טבלה14[[#This Row],[נשים תואר 1]])/טבלה14[[#This Row],[מספר סטודנטים בתואר 1]]),"")</f>
        <v/>
      </c>
      <c r="P793" s="11" t="str">
        <f>IFERROR(טבלה14[[#This Row],[נשים תואר 1]]/טבלה14[[#This Row],[מספר סטודנטים בתואר 1]],"")</f>
        <v/>
      </c>
      <c r="Q79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79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793" s="13">
        <f>SUMIFS(T:T,D:D,"2007/08",B:B,B793)-טבלה14[[#This Row],[דירוג]]</f>
        <v>-47</v>
      </c>
      <c r="T793" s="9">
        <v>161</v>
      </c>
    </row>
    <row r="794" spans="2:20" s="6" customFormat="1" ht="13.8" hidden="1" x14ac:dyDescent="0.3">
      <c r="B794" s="7" t="s">
        <v>150</v>
      </c>
      <c r="C794" s="8" t="s">
        <v>34</v>
      </c>
      <c r="D794" s="10" t="s">
        <v>37</v>
      </c>
      <c r="E794" s="10"/>
      <c r="F794" s="10"/>
      <c r="G794" s="10">
        <v>21</v>
      </c>
      <c r="H794" s="10">
        <v>4</v>
      </c>
      <c r="I794" s="10"/>
      <c r="J794" s="10" t="s">
        <v>21</v>
      </c>
      <c r="K794" s="9"/>
      <c r="L794" s="9"/>
      <c r="M794" s="9" t="str">
        <f>IF(טבלה14[[#This Row],[מספר סטודנטים בתואר 1]]&gt;500,"yes","no")</f>
        <v>no</v>
      </c>
      <c r="N794" s="12">
        <f>טבלה14[[#This Row],[מספר סטודנטים בתואר 1]]/SUBTOTAL(109,טבלה14[מספר סטודנטים בתואר 1])</f>
        <v>0</v>
      </c>
      <c r="O794" s="11" t="str">
        <f>IFERROR(((טבלה14[[#This Row],[מספר סטודנטים בתואר 1]]-טבלה14[[#This Row],[נשים תואר 1]])/טבלה14[[#This Row],[מספר סטודנטים בתואר 1]]),"")</f>
        <v/>
      </c>
      <c r="P794" s="11" t="str">
        <f>IFERROR(טבלה14[[#This Row],[נשים תואר 1]]/טבלה14[[#This Row],[מספר סטודנטים בתואר 1]],"")</f>
        <v/>
      </c>
      <c r="Q79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79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794" s="13">
        <f>SUMIFS(T:T,D:D,"2007/08",B:B,B794)-טבלה14[[#This Row],[דירוג]]</f>
        <v>-162</v>
      </c>
      <c r="T794" s="9">
        <v>162</v>
      </c>
    </row>
    <row r="795" spans="2:20" s="6" customFormat="1" ht="13.8" hidden="1" x14ac:dyDescent="0.3">
      <c r="B795" s="7" t="s">
        <v>152</v>
      </c>
      <c r="C795" s="8" t="s">
        <v>34</v>
      </c>
      <c r="D795" s="9" t="s">
        <v>37</v>
      </c>
      <c r="E795" s="10"/>
      <c r="F795" s="10"/>
      <c r="G795" s="10">
        <v>226</v>
      </c>
      <c r="H795" s="10">
        <v>41</v>
      </c>
      <c r="I795" s="10"/>
      <c r="J795" s="10" t="s">
        <v>21</v>
      </c>
      <c r="K795" s="9"/>
      <c r="L795" s="9"/>
      <c r="M795" s="9" t="str">
        <f>IF(טבלה14[[#This Row],[מספר סטודנטים בתואר 1]]&gt;500,"yes","no")</f>
        <v>no</v>
      </c>
      <c r="N795" s="12">
        <f>טבלה14[[#This Row],[מספר סטודנטים בתואר 1]]/SUBTOTAL(109,טבלה14[מספר סטודנטים בתואר 1])</f>
        <v>0</v>
      </c>
      <c r="O795" s="11" t="str">
        <f>IFERROR(((טבלה14[[#This Row],[מספר סטודנטים בתואר 1]]-טבלה14[[#This Row],[נשים תואר 1]])/טבלה14[[#This Row],[מספר סטודנטים בתואר 1]]),"")</f>
        <v/>
      </c>
      <c r="P795" s="11" t="str">
        <f>IFERROR(טבלה14[[#This Row],[נשים תואר 1]]/טבלה14[[#This Row],[מספר סטודנטים בתואר 1]],"")</f>
        <v/>
      </c>
      <c r="Q79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79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795" s="13">
        <f>SUMIFS(T:T,D:D,"2007/08",B:B,B795)-טבלה14[[#This Row],[דירוג]]</f>
        <v>-163</v>
      </c>
      <c r="T795" s="9">
        <v>163</v>
      </c>
    </row>
    <row r="796" spans="2:20" s="6" customFormat="1" ht="13.8" hidden="1" x14ac:dyDescent="0.3">
      <c r="B796" s="7" t="s">
        <v>154</v>
      </c>
      <c r="C796" s="8" t="s">
        <v>34</v>
      </c>
      <c r="D796" s="10" t="s">
        <v>37</v>
      </c>
      <c r="E796" s="10"/>
      <c r="F796" s="10"/>
      <c r="G796" s="10">
        <v>48</v>
      </c>
      <c r="H796" s="10">
        <v>8</v>
      </c>
      <c r="I796" s="10">
        <v>14</v>
      </c>
      <c r="J796" s="10">
        <v>3</v>
      </c>
      <c r="K796" s="9"/>
      <c r="L796" s="9"/>
      <c r="M796" s="9" t="str">
        <f>IF(טבלה14[[#This Row],[מספר סטודנטים בתואר 1]]&gt;500,"yes","no")</f>
        <v>no</v>
      </c>
      <c r="N796" s="12">
        <f>טבלה14[[#This Row],[מספר סטודנטים בתואר 1]]/SUBTOTAL(109,טבלה14[מספר סטודנטים בתואר 1])</f>
        <v>0</v>
      </c>
      <c r="O796" s="11" t="str">
        <f>IFERROR(((טבלה14[[#This Row],[מספר סטודנטים בתואר 1]]-טבלה14[[#This Row],[נשים תואר 1]])/טבלה14[[#This Row],[מספר סטודנטים בתואר 1]]),"")</f>
        <v/>
      </c>
      <c r="P796" s="11" t="str">
        <f>IFERROR(טבלה14[[#This Row],[נשים תואר 1]]/טבלה14[[#This Row],[מספר סטודנטים בתואר 1]],"")</f>
        <v/>
      </c>
      <c r="Q79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79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796" s="13">
        <f>SUMIFS(T:T,D:D,"2007/08",B:B,B796)-טבלה14[[#This Row],[דירוג]]</f>
        <v>-164</v>
      </c>
      <c r="T796" s="9">
        <v>164</v>
      </c>
    </row>
    <row r="797" spans="2:20" s="6" customFormat="1" ht="13.8" hidden="1" x14ac:dyDescent="0.3">
      <c r="B797" s="7" t="s">
        <v>155</v>
      </c>
      <c r="C797" s="8" t="s">
        <v>34</v>
      </c>
      <c r="D797" s="9" t="s">
        <v>37</v>
      </c>
      <c r="E797" s="10"/>
      <c r="F797" s="10"/>
      <c r="G797" s="10">
        <v>30</v>
      </c>
      <c r="H797" s="10"/>
      <c r="I797" s="10"/>
      <c r="J797" s="10" t="s">
        <v>21</v>
      </c>
      <c r="K797" s="9"/>
      <c r="L797" s="9"/>
      <c r="M797" s="9" t="str">
        <f>IF(טבלה14[[#This Row],[מספר סטודנטים בתואר 1]]&gt;500,"yes","no")</f>
        <v>no</v>
      </c>
      <c r="N797" s="12">
        <f>טבלה14[[#This Row],[מספר סטודנטים בתואר 1]]/SUBTOTAL(109,טבלה14[מספר סטודנטים בתואר 1])</f>
        <v>0</v>
      </c>
      <c r="O797" s="11" t="str">
        <f>IFERROR(((טבלה14[[#This Row],[מספר סטודנטים בתואר 1]]-טבלה14[[#This Row],[נשים תואר 1]])/טבלה14[[#This Row],[מספר סטודנטים בתואר 1]]),"")</f>
        <v/>
      </c>
      <c r="P797" s="11" t="str">
        <f>IFERROR(טבלה14[[#This Row],[נשים תואר 1]]/טבלה14[[#This Row],[מספר סטודנטים בתואר 1]],"")</f>
        <v/>
      </c>
      <c r="Q79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79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797" s="13">
        <f>SUMIFS(T:T,D:D,"2007/08",B:B,B797)-טבלה14[[#This Row],[דירוג]]</f>
        <v>-165</v>
      </c>
      <c r="T797" s="9">
        <v>165</v>
      </c>
    </row>
    <row r="798" spans="2:20" s="6" customFormat="1" ht="13.8" hidden="1" x14ac:dyDescent="0.3">
      <c r="B798" s="7" t="s">
        <v>156</v>
      </c>
      <c r="C798" s="8" t="s">
        <v>48</v>
      </c>
      <c r="D798" s="10" t="s">
        <v>37</v>
      </c>
      <c r="E798" s="10"/>
      <c r="F798" s="10"/>
      <c r="G798" s="10">
        <v>83</v>
      </c>
      <c r="H798" s="10">
        <v>51</v>
      </c>
      <c r="I798" s="10">
        <v>75</v>
      </c>
      <c r="J798" s="10">
        <v>38</v>
      </c>
      <c r="K798" s="9"/>
      <c r="L798" s="9"/>
      <c r="M798" s="9" t="str">
        <f>IF(טבלה14[[#This Row],[מספר סטודנטים בתואר 1]]&gt;500,"yes","no")</f>
        <v>no</v>
      </c>
      <c r="N798" s="12">
        <f>טבלה14[[#This Row],[מספר סטודנטים בתואר 1]]/SUBTOTAL(109,טבלה14[מספר סטודנטים בתואר 1])</f>
        <v>0</v>
      </c>
      <c r="O798" s="11" t="str">
        <f>IFERROR(((טבלה14[[#This Row],[מספר סטודנטים בתואר 1]]-טבלה14[[#This Row],[נשים תואר 1]])/טבלה14[[#This Row],[מספר סטודנטים בתואר 1]]),"")</f>
        <v/>
      </c>
      <c r="P798" s="11" t="str">
        <f>IFERROR(טבלה14[[#This Row],[נשים תואר 1]]/טבלה14[[#This Row],[מספר סטודנטים בתואר 1]],"")</f>
        <v/>
      </c>
      <c r="Q79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79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798" s="13">
        <f>SUMIFS(T:T,D:D,"2007/08",B:B,B798)-טבלה14[[#This Row],[דירוג]]</f>
        <v>-8</v>
      </c>
      <c r="T798" s="9">
        <v>143</v>
      </c>
    </row>
    <row r="799" spans="2:20" s="6" customFormat="1" ht="13.8" hidden="1" x14ac:dyDescent="0.3">
      <c r="B799" s="7" t="s">
        <v>157</v>
      </c>
      <c r="C799" s="8" t="s">
        <v>16</v>
      </c>
      <c r="D799" s="9" t="s">
        <v>37</v>
      </c>
      <c r="E799" s="10"/>
      <c r="F799" s="10"/>
      <c r="G799" s="10">
        <v>243</v>
      </c>
      <c r="H799" s="10">
        <v>174</v>
      </c>
      <c r="I799" s="10">
        <v>26</v>
      </c>
      <c r="J799" s="10">
        <v>16</v>
      </c>
      <c r="K799" s="9"/>
      <c r="L799" s="9"/>
      <c r="M799" s="9" t="str">
        <f>IF(טבלה14[[#This Row],[מספר סטודנטים בתואר 1]]&gt;500,"yes","no")</f>
        <v>no</v>
      </c>
      <c r="N799" s="12">
        <f>טבלה14[[#This Row],[מספר סטודנטים בתואר 1]]/SUBTOTAL(109,טבלה14[מספר סטודנטים בתואר 1])</f>
        <v>0</v>
      </c>
      <c r="O799" s="11" t="str">
        <f>IFERROR(((טבלה14[[#This Row],[מספר סטודנטים בתואר 1]]-טבלה14[[#This Row],[נשים תואר 1]])/טבלה14[[#This Row],[מספר סטודנטים בתואר 1]]),"")</f>
        <v/>
      </c>
      <c r="P799" s="11" t="str">
        <f>IFERROR(טבלה14[[#This Row],[נשים תואר 1]]/טבלה14[[#This Row],[מספר סטודנטים בתואר 1]],"")</f>
        <v/>
      </c>
      <c r="Q79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79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799" s="13">
        <f>SUMIFS(T:T,D:D,"2007/08",B:B,B799)-טבלה14[[#This Row],[דירוג]]</f>
        <v>-174</v>
      </c>
      <c r="T799" s="9">
        <v>174</v>
      </c>
    </row>
    <row r="800" spans="2:20" s="6" customFormat="1" ht="13.8" hidden="1" x14ac:dyDescent="0.3">
      <c r="B800" s="7" t="s">
        <v>158</v>
      </c>
      <c r="C800" s="8" t="s">
        <v>58</v>
      </c>
      <c r="D800" s="10" t="s">
        <v>37</v>
      </c>
      <c r="E800" s="10"/>
      <c r="F800" s="10"/>
      <c r="G800" s="10">
        <v>613</v>
      </c>
      <c r="H800" s="10">
        <v>560</v>
      </c>
      <c r="I800" s="10">
        <v>31</v>
      </c>
      <c r="J800" s="10">
        <v>28</v>
      </c>
      <c r="K800" s="9"/>
      <c r="L800" s="9"/>
      <c r="M800" s="9" t="str">
        <f>IF(טבלה14[[#This Row],[מספר סטודנטים בתואר 1]]&gt;500,"yes","no")</f>
        <v>no</v>
      </c>
      <c r="N800" s="12">
        <f>טבלה14[[#This Row],[מספר סטודנטים בתואר 1]]/SUBTOTAL(109,טבלה14[מספר סטודנטים בתואר 1])</f>
        <v>0</v>
      </c>
      <c r="O800" s="11" t="str">
        <f>IFERROR(((טבלה14[[#This Row],[מספר סטודנטים בתואר 1]]-טבלה14[[#This Row],[נשים תואר 1]])/טבלה14[[#This Row],[מספר סטודנטים בתואר 1]]),"")</f>
        <v/>
      </c>
      <c r="P800" s="11" t="str">
        <f>IFERROR(טבלה14[[#This Row],[נשים תואר 1]]/טבלה14[[#This Row],[מספר סטודנטים בתואר 1]],"")</f>
        <v/>
      </c>
      <c r="Q80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80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800" s="13">
        <f>SUMIFS(T:T,D:D,"2007/08",B:B,B800)-טבלה14[[#This Row],[דירוג]]</f>
        <v>-187</v>
      </c>
      <c r="T800" s="9">
        <v>187</v>
      </c>
    </row>
    <row r="801" spans="2:20" s="6" customFormat="1" ht="13.8" hidden="1" x14ac:dyDescent="0.3">
      <c r="B801" s="7" t="s">
        <v>159</v>
      </c>
      <c r="C801" s="8" t="s">
        <v>25</v>
      </c>
      <c r="D801" s="9" t="s">
        <v>37</v>
      </c>
      <c r="E801" s="10"/>
      <c r="F801" s="10"/>
      <c r="G801" s="10">
        <v>87</v>
      </c>
      <c r="H801" s="10">
        <v>48</v>
      </c>
      <c r="I801" s="10">
        <v>25</v>
      </c>
      <c r="J801" s="10">
        <v>8</v>
      </c>
      <c r="K801" s="9"/>
      <c r="L801" s="9"/>
      <c r="M801" s="9" t="str">
        <f>IF(טבלה14[[#This Row],[מספר סטודנטים בתואר 1]]&gt;500,"yes","no")</f>
        <v>no</v>
      </c>
      <c r="N801" s="12">
        <f>טבלה14[[#This Row],[מספר סטודנטים בתואר 1]]/SUBTOTAL(109,טבלה14[מספר סטודנטים בתואר 1])</f>
        <v>0</v>
      </c>
      <c r="O801" s="11" t="str">
        <f>IFERROR(((טבלה14[[#This Row],[מספר סטודנטים בתואר 1]]-טבלה14[[#This Row],[נשים תואר 1]])/טבלה14[[#This Row],[מספר סטודנטים בתואר 1]]),"")</f>
        <v/>
      </c>
      <c r="P801" s="11" t="str">
        <f>IFERROR(טבלה14[[#This Row],[נשים תואר 1]]/טבלה14[[#This Row],[מספר סטודנטים בתואר 1]],"")</f>
        <v/>
      </c>
      <c r="Q80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80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801" s="13">
        <f>SUMIFS(T:T,D:D,"2007/08",B:B,B801)-טבלה14[[#This Row],[דירוג]]</f>
        <v>-91</v>
      </c>
      <c r="T801" s="9">
        <v>179</v>
      </c>
    </row>
    <row r="802" spans="2:20" s="6" customFormat="1" ht="13.8" hidden="1" x14ac:dyDescent="0.3">
      <c r="B802" s="7" t="s">
        <v>160</v>
      </c>
      <c r="C802" s="8" t="s">
        <v>25</v>
      </c>
      <c r="D802" s="10" t="s">
        <v>37</v>
      </c>
      <c r="E802" s="10"/>
      <c r="F802" s="10"/>
      <c r="G802" s="10">
        <v>12</v>
      </c>
      <c r="H802" s="10">
        <v>6</v>
      </c>
      <c r="I802" s="10">
        <v>13</v>
      </c>
      <c r="J802" s="10">
        <v>9</v>
      </c>
      <c r="K802" s="9"/>
      <c r="L802" s="9"/>
      <c r="M802" s="9" t="str">
        <f>IF(טבלה14[[#This Row],[מספר סטודנטים בתואר 1]]&gt;500,"yes","no")</f>
        <v>no</v>
      </c>
      <c r="N802" s="12">
        <f>טבלה14[[#This Row],[מספר סטודנטים בתואר 1]]/SUBTOTAL(109,טבלה14[מספר סטודנטים בתואר 1])</f>
        <v>0</v>
      </c>
      <c r="O802" s="11" t="str">
        <f>IFERROR(((טבלה14[[#This Row],[מספר סטודנטים בתואר 1]]-טבלה14[[#This Row],[נשים תואר 1]])/טבלה14[[#This Row],[מספר סטודנטים בתואר 1]]),"")</f>
        <v/>
      </c>
      <c r="P802" s="11" t="str">
        <f>IFERROR(טבלה14[[#This Row],[נשים תואר 1]]/טבלה14[[#This Row],[מספר סטודנטים בתואר 1]],"")</f>
        <v/>
      </c>
      <c r="Q80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80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802" s="13">
        <f>SUMIFS(T:T,D:D,"2007/08",B:B,B802)-טבלה14[[#This Row],[דירוג]]</f>
        <v>-180</v>
      </c>
      <c r="T802" s="9">
        <v>180</v>
      </c>
    </row>
    <row r="803" spans="2:20" s="6" customFormat="1" ht="13.8" hidden="1" x14ac:dyDescent="0.3">
      <c r="B803" s="7" t="s">
        <v>250</v>
      </c>
      <c r="C803" s="8" t="s">
        <v>45</v>
      </c>
      <c r="D803" s="9" t="s">
        <v>37</v>
      </c>
      <c r="E803" s="10"/>
      <c r="F803" s="10"/>
      <c r="G803" s="10">
        <v>9</v>
      </c>
      <c r="H803" s="10">
        <v>5</v>
      </c>
      <c r="I803" s="10">
        <v>31</v>
      </c>
      <c r="J803" s="10">
        <v>16</v>
      </c>
      <c r="K803" s="9"/>
      <c r="L803" s="9"/>
      <c r="M803" s="9" t="str">
        <f>IF(טבלה14[[#This Row],[מספר סטודנטים בתואר 1]]&gt;500,"yes","no")</f>
        <v>no</v>
      </c>
      <c r="N803" s="12">
        <f>טבלה14[[#This Row],[מספר סטודנטים בתואר 1]]/SUBTOTAL(109,טבלה14[מספר סטודנטים בתואר 1])</f>
        <v>0</v>
      </c>
      <c r="O803" s="11" t="str">
        <f>IFERROR(((טבלה14[[#This Row],[מספר סטודנטים בתואר 1]]-טבלה14[[#This Row],[נשים תואר 1]])/טבלה14[[#This Row],[מספר סטודנטים בתואר 1]]),"")</f>
        <v/>
      </c>
      <c r="P803" s="11" t="str">
        <f>IFERROR(טבלה14[[#This Row],[נשים תואר 1]]/טבלה14[[#This Row],[מספר סטודנטים בתואר 1]],"")</f>
        <v/>
      </c>
      <c r="Q80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80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803" s="13">
        <f>SUMIFS(T:T,D:D,"2007/08",B:B,B803)-טבלה14[[#This Row],[דירוג]]</f>
        <v>-154</v>
      </c>
      <c r="T803" s="9">
        <v>154</v>
      </c>
    </row>
    <row r="804" spans="2:20" s="6" customFormat="1" ht="13.8" hidden="1" x14ac:dyDescent="0.3">
      <c r="B804" s="7" t="s">
        <v>161</v>
      </c>
      <c r="C804" s="8" t="s">
        <v>16</v>
      </c>
      <c r="D804" s="10" t="s">
        <v>37</v>
      </c>
      <c r="E804" s="10"/>
      <c r="F804" s="10"/>
      <c r="G804" s="10">
        <v>50</v>
      </c>
      <c r="H804" s="10">
        <v>26</v>
      </c>
      <c r="I804" s="10"/>
      <c r="J804" s="10" t="s">
        <v>21</v>
      </c>
      <c r="K804" s="9"/>
      <c r="L804" s="9"/>
      <c r="M804" s="9" t="str">
        <f>IF(טבלה14[[#This Row],[מספר סטודנטים בתואר 1]]&gt;500,"yes","no")</f>
        <v>no</v>
      </c>
      <c r="N804" s="12">
        <f>טבלה14[[#This Row],[מספר סטודנטים בתואר 1]]/SUBTOTAL(109,טבלה14[מספר סטודנטים בתואר 1])</f>
        <v>0</v>
      </c>
      <c r="O804" s="11" t="str">
        <f>IFERROR(((טבלה14[[#This Row],[מספר סטודנטים בתואר 1]]-טבלה14[[#This Row],[נשים תואר 1]])/טבלה14[[#This Row],[מספר סטודנטים בתואר 1]]),"")</f>
        <v/>
      </c>
      <c r="P804" s="11" t="str">
        <f>IFERROR(טבלה14[[#This Row],[נשים תואר 1]]/טבלה14[[#This Row],[מספר סטודנטים בתואר 1]],"")</f>
        <v/>
      </c>
      <c r="Q80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80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804" s="13">
        <f>SUMIFS(T:T,D:D,"2007/08",B:B,B804)-טבלה14[[#This Row],[דירוג]]</f>
        <v>-175</v>
      </c>
      <c r="T804" s="9">
        <v>175</v>
      </c>
    </row>
    <row r="805" spans="2:20" s="6" customFormat="1" ht="13.8" hidden="1" x14ac:dyDescent="0.3">
      <c r="B805" s="7" t="s">
        <v>162</v>
      </c>
      <c r="C805" s="8" t="s">
        <v>16</v>
      </c>
      <c r="D805" s="9" t="s">
        <v>37</v>
      </c>
      <c r="E805" s="10"/>
      <c r="F805" s="10"/>
      <c r="G805" s="10">
        <v>18</v>
      </c>
      <c r="H805" s="10">
        <v>14</v>
      </c>
      <c r="I805" s="10"/>
      <c r="J805" s="10" t="s">
        <v>21</v>
      </c>
      <c r="K805" s="9"/>
      <c r="L805" s="9"/>
      <c r="M805" s="9" t="str">
        <f>IF(טבלה14[[#This Row],[מספר סטודנטים בתואר 1]]&gt;500,"yes","no")</f>
        <v>no</v>
      </c>
      <c r="N805" s="12">
        <f>טבלה14[[#This Row],[מספר סטודנטים בתואר 1]]/SUBTOTAL(109,טבלה14[מספר סטודנטים בתואר 1])</f>
        <v>0</v>
      </c>
      <c r="O805" s="11" t="str">
        <f>IFERROR(((טבלה14[[#This Row],[מספר סטודנטים בתואר 1]]-טבלה14[[#This Row],[נשים תואר 1]])/טבלה14[[#This Row],[מספר סטודנטים בתואר 1]]),"")</f>
        <v/>
      </c>
      <c r="P805" s="11" t="str">
        <f>IFERROR(טבלה14[[#This Row],[נשים תואר 1]]/טבלה14[[#This Row],[מספר סטודנטים בתואר 1]],"")</f>
        <v/>
      </c>
      <c r="Q80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80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805" s="13">
        <f>SUMIFS(T:T,D:D,"2007/08",B:B,B805)-טבלה14[[#This Row],[דירוג]]</f>
        <v>-176</v>
      </c>
      <c r="T805" s="9">
        <v>176</v>
      </c>
    </row>
    <row r="806" spans="2:20" s="6" customFormat="1" ht="13.8" hidden="1" x14ac:dyDescent="0.3">
      <c r="B806" s="7" t="s">
        <v>163</v>
      </c>
      <c r="C806" s="8" t="s">
        <v>48</v>
      </c>
      <c r="D806" s="10" t="s">
        <v>37</v>
      </c>
      <c r="E806" s="10"/>
      <c r="F806" s="10"/>
      <c r="G806" s="10">
        <v>55</v>
      </c>
      <c r="H806" s="10">
        <v>27</v>
      </c>
      <c r="I806" s="10">
        <v>122</v>
      </c>
      <c r="J806" s="10">
        <v>63</v>
      </c>
      <c r="K806" s="9"/>
      <c r="L806" s="9"/>
      <c r="M806" s="9" t="str">
        <f>IF(טבלה14[[#This Row],[מספר סטודנטים בתואר 1]]&gt;500,"yes","no")</f>
        <v>no</v>
      </c>
      <c r="N806" s="12">
        <f>טבלה14[[#This Row],[מספר סטודנטים בתואר 1]]/SUBTOTAL(109,טבלה14[מספר סטודנטים בתואר 1])</f>
        <v>0</v>
      </c>
      <c r="O806" s="11" t="str">
        <f>IFERROR(((טבלה14[[#This Row],[מספר סטודנטים בתואר 1]]-טבלה14[[#This Row],[נשים תואר 1]])/טבלה14[[#This Row],[מספר סטודנטים בתואר 1]]),"")</f>
        <v/>
      </c>
      <c r="P806" s="11" t="str">
        <f>IFERROR(טבלה14[[#This Row],[נשים תואר 1]]/טבלה14[[#This Row],[מספר סטודנטים בתואר 1]],"")</f>
        <v/>
      </c>
      <c r="Q80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80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806" s="13">
        <f>SUMIFS(T:T,D:D,"2007/08",B:B,B806)-טבלה14[[#This Row],[דירוג]]</f>
        <v>-8</v>
      </c>
      <c r="T806" s="9">
        <v>144</v>
      </c>
    </row>
    <row r="807" spans="2:20" s="6" customFormat="1" ht="13.8" hidden="1" x14ac:dyDescent="0.3">
      <c r="B807" s="7" t="s">
        <v>254</v>
      </c>
      <c r="C807" s="8" t="s">
        <v>58</v>
      </c>
      <c r="D807" s="9" t="s">
        <v>37</v>
      </c>
      <c r="E807" s="10"/>
      <c r="F807" s="10"/>
      <c r="G807" s="10">
        <v>200</v>
      </c>
      <c r="H807" s="10">
        <v>164</v>
      </c>
      <c r="I807" s="10">
        <v>27</v>
      </c>
      <c r="J807" s="10">
        <v>22</v>
      </c>
      <c r="K807" s="9"/>
      <c r="L807" s="9"/>
      <c r="M807" s="9" t="str">
        <f>IF(טבלה14[[#This Row],[מספר סטודנטים בתואר 1]]&gt;500,"yes","no")</f>
        <v>no</v>
      </c>
      <c r="N807" s="12">
        <f>טבלה14[[#This Row],[מספר סטודנטים בתואר 1]]/SUBTOTAL(109,טבלה14[מספר סטודנטים בתואר 1])</f>
        <v>0</v>
      </c>
      <c r="O807" s="11" t="str">
        <f>IFERROR(((טבלה14[[#This Row],[מספר סטודנטים בתואר 1]]-טבלה14[[#This Row],[נשים תואר 1]])/טבלה14[[#This Row],[מספר סטודנטים בתואר 1]]),"")</f>
        <v/>
      </c>
      <c r="P807" s="11" t="str">
        <f>IFERROR(טבלה14[[#This Row],[נשים תואר 1]]/טבלה14[[#This Row],[מספר סטודנטים בתואר 1]],"")</f>
        <v/>
      </c>
      <c r="Q80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80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807" s="13">
        <f>SUMIFS(T:T,D:D,"2007/08",B:B,B807)-טבלה14[[#This Row],[דירוג]]</f>
        <v>-33</v>
      </c>
      <c r="T807" s="9">
        <v>188</v>
      </c>
    </row>
    <row r="808" spans="2:20" s="6" customFormat="1" ht="13.8" hidden="1" x14ac:dyDescent="0.3">
      <c r="B808" s="7" t="s">
        <v>166</v>
      </c>
      <c r="C808" s="8" t="s">
        <v>16</v>
      </c>
      <c r="D808" s="10" t="s">
        <v>37</v>
      </c>
      <c r="E808" s="10"/>
      <c r="F808" s="10"/>
      <c r="G808" s="10">
        <v>228</v>
      </c>
      <c r="H808" s="10">
        <v>207</v>
      </c>
      <c r="I808" s="10"/>
      <c r="J808" s="10" t="s">
        <v>21</v>
      </c>
      <c r="K808" s="9"/>
      <c r="L808" s="9"/>
      <c r="M808" s="9" t="str">
        <f>IF(טבלה14[[#This Row],[מספר סטודנטים בתואר 1]]&gt;500,"yes","no")</f>
        <v>no</v>
      </c>
      <c r="N808" s="12">
        <f>טבלה14[[#This Row],[מספר סטודנטים בתואר 1]]/SUBTOTAL(109,טבלה14[מספר סטודנטים בתואר 1])</f>
        <v>0</v>
      </c>
      <c r="O808" s="11" t="str">
        <f>IFERROR(((טבלה14[[#This Row],[מספר סטודנטים בתואר 1]]-טבלה14[[#This Row],[נשים תואר 1]])/טבלה14[[#This Row],[מספר סטודנטים בתואר 1]]),"")</f>
        <v/>
      </c>
      <c r="P808" s="11" t="str">
        <f>IFERROR(טבלה14[[#This Row],[נשים תואר 1]]/טבלה14[[#This Row],[מספר סטודנטים בתואר 1]],"")</f>
        <v/>
      </c>
      <c r="Q80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80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808" s="13">
        <f>SUMIFS(T:T,D:D,"2007/08",B:B,B808)-טבלה14[[#This Row],[דירוג]]</f>
        <v>-177</v>
      </c>
      <c r="T808" s="9">
        <v>177</v>
      </c>
    </row>
    <row r="809" spans="2:20" s="6" customFormat="1" ht="13.8" hidden="1" x14ac:dyDescent="0.3">
      <c r="B809" s="7" t="s">
        <v>256</v>
      </c>
      <c r="C809" s="8" t="s">
        <v>20</v>
      </c>
      <c r="D809" s="9" t="s">
        <v>37</v>
      </c>
      <c r="E809" s="10"/>
      <c r="F809" s="10"/>
      <c r="G809" s="10">
        <v>12</v>
      </c>
      <c r="H809" s="10">
        <v>4</v>
      </c>
      <c r="I809" s="10"/>
      <c r="J809" s="10" t="s">
        <v>21</v>
      </c>
      <c r="K809" s="9"/>
      <c r="L809" s="9"/>
      <c r="M809" s="9" t="str">
        <f>IF(טבלה14[[#This Row],[מספר סטודנטים בתואר 1]]&gt;500,"yes","no")</f>
        <v>no</v>
      </c>
      <c r="N809" s="12">
        <f>טבלה14[[#This Row],[מספר סטודנטים בתואר 1]]/SUBTOTAL(109,טבלה14[מספר סטודנטים בתואר 1])</f>
        <v>0</v>
      </c>
      <c r="O809" s="11" t="str">
        <f>IFERROR(((טבלה14[[#This Row],[מספר סטודנטים בתואר 1]]-טבלה14[[#This Row],[נשים תואר 1]])/טבלה14[[#This Row],[מספר סטודנטים בתואר 1]]),"")</f>
        <v/>
      </c>
      <c r="P809" s="11" t="str">
        <f>IFERROR(טבלה14[[#This Row],[נשים תואר 1]]/טבלה14[[#This Row],[מספר סטודנטים בתואר 1]],"")</f>
        <v/>
      </c>
      <c r="Q80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80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809" s="13">
        <f>SUMIFS(T:T,D:D,"2007/08",B:B,B809)-טבלה14[[#This Row],[דירוג]]</f>
        <v>-172</v>
      </c>
      <c r="T809" s="9">
        <v>172</v>
      </c>
    </row>
    <row r="810" spans="2:20" s="6" customFormat="1" ht="13.8" hidden="1" x14ac:dyDescent="0.3">
      <c r="B810" s="7" t="s">
        <v>167</v>
      </c>
      <c r="C810" s="8" t="s">
        <v>39</v>
      </c>
      <c r="D810" s="10" t="s">
        <v>37</v>
      </c>
      <c r="E810" s="10"/>
      <c r="F810" s="10"/>
      <c r="G810" s="10">
        <v>31</v>
      </c>
      <c r="H810" s="10">
        <v>15</v>
      </c>
      <c r="I810" s="10">
        <v>153</v>
      </c>
      <c r="J810" s="10">
        <v>105</v>
      </c>
      <c r="K810" s="9"/>
      <c r="L810" s="9"/>
      <c r="M810" s="9" t="str">
        <f>IF(טבלה14[[#This Row],[מספר סטודנטים בתואר 1]]&gt;500,"yes","no")</f>
        <v>no</v>
      </c>
      <c r="N810" s="12">
        <f>טבלה14[[#This Row],[מספר סטודנטים בתואר 1]]/SUBTOTAL(109,טבלה14[מספר סטודנטים בתואר 1])</f>
        <v>0</v>
      </c>
      <c r="O810" s="11" t="str">
        <f>IFERROR(((טבלה14[[#This Row],[מספר סטודנטים בתואר 1]]-טבלה14[[#This Row],[נשים תואר 1]])/טבלה14[[#This Row],[מספר סטודנטים בתואר 1]]),"")</f>
        <v/>
      </c>
      <c r="P810" s="11" t="str">
        <f>IFERROR(טבלה14[[#This Row],[נשים תואר 1]]/טבלה14[[#This Row],[מספר סטודנטים בתואר 1]],"")</f>
        <v/>
      </c>
      <c r="Q81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81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810" s="13">
        <f>SUMIFS(T:T,D:D,"2007/08",B:B,B810)-טבלה14[[#This Row],[דירוג]]</f>
        <v>-197</v>
      </c>
      <c r="T810" s="9">
        <v>197</v>
      </c>
    </row>
    <row r="811" spans="2:20" s="6" customFormat="1" ht="13.8" hidden="1" x14ac:dyDescent="0.3">
      <c r="B811" s="7" t="s">
        <v>168</v>
      </c>
      <c r="C811" s="8" t="s">
        <v>25</v>
      </c>
      <c r="D811" s="9" t="s">
        <v>37</v>
      </c>
      <c r="E811" s="10"/>
      <c r="F811" s="10"/>
      <c r="G811" s="10">
        <v>79</v>
      </c>
      <c r="H811" s="10">
        <v>63</v>
      </c>
      <c r="I811" s="10"/>
      <c r="J811" s="10" t="s">
        <v>21</v>
      </c>
      <c r="K811" s="9"/>
      <c r="L811" s="9"/>
      <c r="M811" s="9" t="str">
        <f>IF(טבלה14[[#This Row],[מספר סטודנטים בתואר 1]]&gt;500,"yes","no")</f>
        <v>no</v>
      </c>
      <c r="N811" s="12">
        <f>טבלה14[[#This Row],[מספר סטודנטים בתואר 1]]/SUBTOTAL(109,טבלה14[מספר סטודנטים בתואר 1])</f>
        <v>0</v>
      </c>
      <c r="O811" s="11" t="str">
        <f>IFERROR(((טבלה14[[#This Row],[מספר סטודנטים בתואר 1]]-טבלה14[[#This Row],[נשים תואר 1]])/טבלה14[[#This Row],[מספר סטודנטים בתואר 1]]),"")</f>
        <v/>
      </c>
      <c r="P811" s="11" t="str">
        <f>IFERROR(טבלה14[[#This Row],[נשים תואר 1]]/טבלה14[[#This Row],[מספר סטודנטים בתואר 1]],"")</f>
        <v/>
      </c>
      <c r="Q81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81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811" s="13">
        <f>SUMIFS(T:T,D:D,"2007/08",B:B,B811)-טבלה14[[#This Row],[דירוג]]</f>
        <v>-181</v>
      </c>
      <c r="T811" s="9">
        <v>181</v>
      </c>
    </row>
    <row r="812" spans="2:20" s="6" customFormat="1" ht="13.8" hidden="1" x14ac:dyDescent="0.3">
      <c r="B812" s="7" t="s">
        <v>169</v>
      </c>
      <c r="C812" s="8" t="s">
        <v>39</v>
      </c>
      <c r="D812" s="10" t="s">
        <v>37</v>
      </c>
      <c r="E812" s="10"/>
      <c r="F812" s="10"/>
      <c r="G812" s="10">
        <v>29</v>
      </c>
      <c r="H812" s="10">
        <v>19</v>
      </c>
      <c r="I812" s="10">
        <v>8</v>
      </c>
      <c r="J812" s="10">
        <v>5</v>
      </c>
      <c r="K812" s="9"/>
      <c r="L812" s="9"/>
      <c r="M812" s="9" t="str">
        <f>IF(טבלה14[[#This Row],[מספר סטודנטים בתואר 1]]&gt;500,"yes","no")</f>
        <v>no</v>
      </c>
      <c r="N812" s="12">
        <f>טבלה14[[#This Row],[מספר סטודנטים בתואר 1]]/SUBTOTAL(109,טבלה14[מספר סטודנטים בתואר 1])</f>
        <v>0</v>
      </c>
      <c r="O812" s="11" t="str">
        <f>IFERROR(((טבלה14[[#This Row],[מספר סטודנטים בתואר 1]]-טבלה14[[#This Row],[נשים תואר 1]])/טבלה14[[#This Row],[מספר סטודנטים בתואר 1]]),"")</f>
        <v/>
      </c>
      <c r="P812" s="11" t="str">
        <f>IFERROR(טבלה14[[#This Row],[נשים תואר 1]]/טבלה14[[#This Row],[מספר סטודנטים בתואר 1]],"")</f>
        <v/>
      </c>
      <c r="Q81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81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812" s="13">
        <f>SUMIFS(T:T,D:D,"2007/08",B:B,B812)-טבלה14[[#This Row],[דירוג]]</f>
        <v>-198</v>
      </c>
      <c r="T812" s="9">
        <v>198</v>
      </c>
    </row>
    <row r="813" spans="2:20" s="6" customFormat="1" ht="13.8" hidden="1" x14ac:dyDescent="0.3">
      <c r="B813" s="7" t="s">
        <v>170</v>
      </c>
      <c r="C813" s="8" t="s">
        <v>16</v>
      </c>
      <c r="D813" s="9" t="s">
        <v>37</v>
      </c>
      <c r="E813" s="10"/>
      <c r="F813" s="10"/>
      <c r="G813" s="10">
        <v>224</v>
      </c>
      <c r="H813" s="10">
        <v>110</v>
      </c>
      <c r="I813" s="10">
        <v>23</v>
      </c>
      <c r="J813" s="10">
        <v>17</v>
      </c>
      <c r="K813" s="9"/>
      <c r="L813" s="9"/>
      <c r="M813" s="9" t="str">
        <f>IF(טבלה14[[#This Row],[מספר סטודנטים בתואר 1]]&gt;500,"yes","no")</f>
        <v>no</v>
      </c>
      <c r="N813" s="12">
        <f>טבלה14[[#This Row],[מספר סטודנטים בתואר 1]]/SUBTOTAL(109,טבלה14[מספר סטודנטים בתואר 1])</f>
        <v>0</v>
      </c>
      <c r="O813" s="11" t="str">
        <f>IFERROR(((טבלה14[[#This Row],[מספר סטודנטים בתואר 1]]-טבלה14[[#This Row],[נשים תואר 1]])/טבלה14[[#This Row],[מספר סטודנטים בתואר 1]]),"")</f>
        <v/>
      </c>
      <c r="P813" s="11" t="str">
        <f>IFERROR(טבלה14[[#This Row],[נשים תואר 1]]/טבלה14[[#This Row],[מספר סטודנטים בתואר 1]],"")</f>
        <v/>
      </c>
      <c r="Q81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81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813" s="13">
        <f>SUMIFS(T:T,D:D,"2007/08",B:B,B813)-טבלה14[[#This Row],[דירוג]]</f>
        <v>-27</v>
      </c>
      <c r="T813" s="9">
        <v>178</v>
      </c>
    </row>
    <row r="814" spans="2:20" s="6" customFormat="1" ht="13.8" hidden="1" x14ac:dyDescent="0.3">
      <c r="B814" s="7" t="s">
        <v>251</v>
      </c>
      <c r="C814" s="8" t="s">
        <v>45</v>
      </c>
      <c r="D814" s="10" t="s">
        <v>37</v>
      </c>
      <c r="E814" s="10"/>
      <c r="F814" s="10"/>
      <c r="G814" s="10">
        <v>6</v>
      </c>
      <c r="H814" s="10"/>
      <c r="I814" s="10">
        <v>5</v>
      </c>
      <c r="J814" s="10"/>
      <c r="K814" s="9"/>
      <c r="L814" s="9"/>
      <c r="M814" s="9" t="str">
        <f>IF(טבלה14[[#This Row],[מספר סטודנטים בתואר 1]]&gt;500,"yes","no")</f>
        <v>no</v>
      </c>
      <c r="N814" s="12">
        <f>טבלה14[[#This Row],[מספר סטודנטים בתואר 1]]/SUBTOTAL(109,טבלה14[מספר סטודנטים בתואר 1])</f>
        <v>0</v>
      </c>
      <c r="O814" s="11" t="str">
        <f>IFERROR(((טבלה14[[#This Row],[מספר סטודנטים בתואר 1]]-טבלה14[[#This Row],[נשים תואר 1]])/טבלה14[[#This Row],[מספר סטודנטים בתואר 1]]),"")</f>
        <v/>
      </c>
      <c r="P814" s="11" t="str">
        <f>IFERROR(טבלה14[[#This Row],[נשים תואר 1]]/טבלה14[[#This Row],[מספר סטודנטים בתואר 1]],"")</f>
        <v/>
      </c>
      <c r="Q81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81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814" s="13">
        <f>SUMIFS(T:T,D:D,"2007/08",B:B,B814)-טבלה14[[#This Row],[דירוג]]</f>
        <v>-28</v>
      </c>
      <c r="T814" s="9">
        <v>155</v>
      </c>
    </row>
    <row r="815" spans="2:20" s="6" customFormat="1" ht="13.8" hidden="1" x14ac:dyDescent="0.3">
      <c r="B815" s="7" t="s">
        <v>171</v>
      </c>
      <c r="C815" s="8" t="s">
        <v>48</v>
      </c>
      <c r="D815" s="9" t="s">
        <v>37</v>
      </c>
      <c r="E815" s="10"/>
      <c r="F815" s="10"/>
      <c r="G815" s="10">
        <v>14</v>
      </c>
      <c r="H815" s="10">
        <v>4</v>
      </c>
      <c r="I815" s="10"/>
      <c r="J815" s="10" t="s">
        <v>21</v>
      </c>
      <c r="K815" s="9"/>
      <c r="L815" s="9"/>
      <c r="M815" s="9" t="str">
        <f>IF(טבלה14[[#This Row],[מספר סטודנטים בתואר 1]]&gt;500,"yes","no")</f>
        <v>no</v>
      </c>
      <c r="N815" s="12">
        <f>טבלה14[[#This Row],[מספר סטודנטים בתואר 1]]/SUBTOTAL(109,טבלה14[מספר סטודנטים בתואר 1])</f>
        <v>0</v>
      </c>
      <c r="O815" s="11" t="str">
        <f>IFERROR(((טבלה14[[#This Row],[מספר סטודנטים בתואר 1]]-טבלה14[[#This Row],[נשים תואר 1]])/טבלה14[[#This Row],[מספר סטודנטים בתואר 1]]),"")</f>
        <v/>
      </c>
      <c r="P815" s="11" t="str">
        <f>IFERROR(טבלה14[[#This Row],[נשים תואר 1]]/טבלה14[[#This Row],[מספר סטודנטים בתואר 1]],"")</f>
        <v/>
      </c>
      <c r="Q81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81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815" s="13">
        <f>SUMIFS(T:T,D:D,"2007/08",B:B,B815)-טבלה14[[#This Row],[דירוג]]</f>
        <v>-145</v>
      </c>
      <c r="T815" s="9">
        <v>145</v>
      </c>
    </row>
    <row r="816" spans="2:20" s="6" customFormat="1" ht="13.8" hidden="1" x14ac:dyDescent="0.3">
      <c r="B816" s="7" t="s">
        <v>172</v>
      </c>
      <c r="C816" s="8" t="s">
        <v>69</v>
      </c>
      <c r="D816" s="10" t="s">
        <v>37</v>
      </c>
      <c r="E816" s="10"/>
      <c r="F816" s="10"/>
      <c r="G816" s="10">
        <v>63</v>
      </c>
      <c r="H816" s="10">
        <v>53</v>
      </c>
      <c r="I816" s="10">
        <v>23</v>
      </c>
      <c r="J816" s="10">
        <v>12</v>
      </c>
      <c r="K816" s="9"/>
      <c r="L816" s="9"/>
      <c r="M816" s="9" t="str">
        <f>IF(טבלה14[[#This Row],[מספר סטודנטים בתואר 1]]&gt;500,"yes","no")</f>
        <v>no</v>
      </c>
      <c r="N816" s="12">
        <f>טבלה14[[#This Row],[מספר סטודנטים בתואר 1]]/SUBTOTAL(109,טבלה14[מספר סטודנטים בתואר 1])</f>
        <v>0</v>
      </c>
      <c r="O816" s="11" t="str">
        <f>IFERROR(((טבלה14[[#This Row],[מספר סטודנטים בתואר 1]]-טבלה14[[#This Row],[נשים תואר 1]])/טבלה14[[#This Row],[מספר סטודנטים בתואר 1]]),"")</f>
        <v/>
      </c>
      <c r="P816" s="11" t="str">
        <f>IFERROR(טבלה14[[#This Row],[נשים תואר 1]]/טבלה14[[#This Row],[מספר סטודנטים בתואר 1]],"")</f>
        <v/>
      </c>
      <c r="Q81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81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816" s="13">
        <f>SUMIFS(T:T,D:D,"2007/08",B:B,B816)-טבלה14[[#This Row],[דירוג]]</f>
        <v>-32</v>
      </c>
      <c r="T816" s="9">
        <v>189</v>
      </c>
    </row>
    <row r="817" spans="2:20" s="6" customFormat="1" ht="13.8" hidden="1" x14ac:dyDescent="0.3">
      <c r="B817" s="7" t="s">
        <v>257</v>
      </c>
      <c r="C817" s="8" t="s">
        <v>69</v>
      </c>
      <c r="D817" s="9" t="s">
        <v>37</v>
      </c>
      <c r="E817" s="10"/>
      <c r="F817" s="10"/>
      <c r="G817" s="10">
        <v>5</v>
      </c>
      <c r="H817" s="10"/>
      <c r="I817" s="10">
        <v>7</v>
      </c>
      <c r="J817" s="10"/>
      <c r="K817" s="9"/>
      <c r="L817" s="9"/>
      <c r="M817" s="9" t="str">
        <f>IF(טבלה14[[#This Row],[מספר סטודנטים בתואר 1]]&gt;500,"yes","no")</f>
        <v>no</v>
      </c>
      <c r="N817" s="12">
        <f>טבלה14[[#This Row],[מספר סטודנטים בתואר 1]]/SUBTOTAL(109,טבלה14[מספר סטודנטים בתואר 1])</f>
        <v>0</v>
      </c>
      <c r="O817" s="11" t="str">
        <f>IFERROR(((טבלה14[[#This Row],[מספר סטודנטים בתואר 1]]-טבלה14[[#This Row],[נשים תואר 1]])/טבלה14[[#This Row],[מספר סטודנטים בתואר 1]]),"")</f>
        <v/>
      </c>
      <c r="P817" s="11" t="str">
        <f>IFERROR(טבלה14[[#This Row],[נשים תואר 1]]/טבלה14[[#This Row],[מספר סטודנטים בתואר 1]],"")</f>
        <v/>
      </c>
      <c r="Q81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81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817" s="13">
        <f>SUMIFS(T:T,D:D,"2007/08",B:B,B817)-טבלה14[[#This Row],[דירוג]]</f>
        <v>-190</v>
      </c>
      <c r="T817" s="9">
        <v>190</v>
      </c>
    </row>
    <row r="818" spans="2:20" s="6" customFormat="1" ht="13.8" hidden="1" x14ac:dyDescent="0.3">
      <c r="B818" s="7" t="s">
        <v>173</v>
      </c>
      <c r="C818" s="8" t="s">
        <v>69</v>
      </c>
      <c r="D818" s="10" t="s">
        <v>37</v>
      </c>
      <c r="E818" s="10"/>
      <c r="F818" s="10"/>
      <c r="G818" s="10">
        <v>51</v>
      </c>
      <c r="H818" s="10">
        <v>7</v>
      </c>
      <c r="I818" s="10">
        <v>10</v>
      </c>
      <c r="J818" s="10">
        <v>3</v>
      </c>
      <c r="K818" s="9"/>
      <c r="L818" s="9"/>
      <c r="M818" s="9" t="str">
        <f>IF(טבלה14[[#This Row],[מספר סטודנטים בתואר 1]]&gt;500,"yes","no")</f>
        <v>no</v>
      </c>
      <c r="N818" s="12">
        <f>טבלה14[[#This Row],[מספר סטודנטים בתואר 1]]/SUBTOTAL(109,טבלה14[מספר סטודנטים בתואר 1])</f>
        <v>0</v>
      </c>
      <c r="O818" s="11" t="str">
        <f>IFERROR(((טבלה14[[#This Row],[מספר סטודנטים בתואר 1]]-טבלה14[[#This Row],[נשים תואר 1]])/טבלה14[[#This Row],[מספר סטודנטים בתואר 1]]),"")</f>
        <v/>
      </c>
      <c r="P818" s="11" t="str">
        <f>IFERROR(טבלה14[[#This Row],[נשים תואר 1]]/טבלה14[[#This Row],[מספר סטודנטים בתואר 1]],"")</f>
        <v/>
      </c>
      <c r="Q81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81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818" s="13">
        <f>SUMIFS(T:T,D:D,"2007/08",B:B,B818)-טבלה14[[#This Row],[דירוג]]</f>
        <v>-191</v>
      </c>
      <c r="T818" s="9">
        <v>191</v>
      </c>
    </row>
    <row r="819" spans="2:20" s="6" customFormat="1" ht="13.8" hidden="1" x14ac:dyDescent="0.3">
      <c r="B819" s="7" t="s">
        <v>252</v>
      </c>
      <c r="C819" s="8" t="s">
        <v>48</v>
      </c>
      <c r="D819" s="9" t="s">
        <v>37</v>
      </c>
      <c r="E819" s="10"/>
      <c r="F819" s="10"/>
      <c r="G819" s="10">
        <v>17</v>
      </c>
      <c r="H819" s="10">
        <v>13</v>
      </c>
      <c r="I819" s="10"/>
      <c r="J819" s="10" t="s">
        <v>21</v>
      </c>
      <c r="K819" s="9"/>
      <c r="L819" s="9"/>
      <c r="M819" s="9" t="str">
        <f>IF(טבלה14[[#This Row],[מספר סטודנטים בתואר 1]]&gt;500,"yes","no")</f>
        <v>no</v>
      </c>
      <c r="N819" s="12">
        <f>טבלה14[[#This Row],[מספר סטודנטים בתואר 1]]/SUBTOTAL(109,טבלה14[מספר סטודנטים בתואר 1])</f>
        <v>0</v>
      </c>
      <c r="O819" s="11" t="str">
        <f>IFERROR(((טבלה14[[#This Row],[מספר סטודנטים בתואר 1]]-טבלה14[[#This Row],[נשים תואר 1]])/טבלה14[[#This Row],[מספר סטודנטים בתואר 1]]),"")</f>
        <v/>
      </c>
      <c r="P819" s="11" t="str">
        <f>IFERROR(טבלה14[[#This Row],[נשים תואר 1]]/טבלה14[[#This Row],[מספר סטודנטים בתואר 1]],"")</f>
        <v/>
      </c>
      <c r="Q81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81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819" s="13">
        <f>SUMIFS(T:T,D:D,"2007/08",B:B,B819)-טבלה14[[#This Row],[דירוג]]</f>
        <v>-134</v>
      </c>
      <c r="T819" s="9">
        <v>134</v>
      </c>
    </row>
    <row r="820" spans="2:20" s="6" customFormat="1" ht="13.8" hidden="1" x14ac:dyDescent="0.3">
      <c r="B820" s="7" t="s">
        <v>174</v>
      </c>
      <c r="C820" s="8" t="s">
        <v>39</v>
      </c>
      <c r="D820" s="10" t="s">
        <v>37</v>
      </c>
      <c r="E820" s="10"/>
      <c r="F820" s="10"/>
      <c r="G820" s="10">
        <v>26</v>
      </c>
      <c r="H820" s="10">
        <v>24</v>
      </c>
      <c r="I820" s="10"/>
      <c r="J820" s="10" t="s">
        <v>21</v>
      </c>
      <c r="K820" s="9"/>
      <c r="L820" s="9"/>
      <c r="M820" s="9" t="str">
        <f>IF(טבלה14[[#This Row],[מספר סטודנטים בתואר 1]]&gt;500,"yes","no")</f>
        <v>no</v>
      </c>
      <c r="N820" s="12">
        <f>טבלה14[[#This Row],[מספר סטודנטים בתואר 1]]/SUBTOTAL(109,טבלה14[מספר סטודנטים בתואר 1])</f>
        <v>0</v>
      </c>
      <c r="O820" s="11" t="str">
        <f>IFERROR(((טבלה14[[#This Row],[מספר סטודנטים בתואר 1]]-טבלה14[[#This Row],[נשים תואר 1]])/טבלה14[[#This Row],[מספר סטודנטים בתואר 1]]),"")</f>
        <v/>
      </c>
      <c r="P820" s="11" t="str">
        <f>IFERROR(טבלה14[[#This Row],[נשים תואר 1]]/טבלה14[[#This Row],[מספר סטודנטים בתואר 1]],"")</f>
        <v/>
      </c>
      <c r="Q82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82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820" s="13">
        <f>SUMIFS(T:T,D:D,"2007/08",B:B,B820)-טבלה14[[#This Row],[דירוג]]</f>
        <v>-199</v>
      </c>
      <c r="T820" s="9">
        <v>199</v>
      </c>
    </row>
    <row r="821" spans="2:20" s="6" customFormat="1" ht="13.8" hidden="1" x14ac:dyDescent="0.3">
      <c r="B821" s="7" t="s">
        <v>175</v>
      </c>
      <c r="C821" s="8" t="s">
        <v>48</v>
      </c>
      <c r="D821" s="9" t="s">
        <v>37</v>
      </c>
      <c r="E821" s="10"/>
      <c r="F821" s="10"/>
      <c r="G821" s="10">
        <v>23</v>
      </c>
      <c r="H821" s="10">
        <v>7</v>
      </c>
      <c r="I821" s="10">
        <v>5</v>
      </c>
      <c r="J821" s="10"/>
      <c r="K821" s="9"/>
      <c r="L821" s="9"/>
      <c r="M821" s="9" t="str">
        <f>IF(טבלה14[[#This Row],[מספר סטודנטים בתואר 1]]&gt;500,"yes","no")</f>
        <v>no</v>
      </c>
      <c r="N821" s="12">
        <f>טבלה14[[#This Row],[מספר סטודנטים בתואר 1]]/SUBTOTAL(109,טבלה14[מספר סטודנטים בתואר 1])</f>
        <v>0</v>
      </c>
      <c r="O821" s="11" t="str">
        <f>IFERROR(((טבלה14[[#This Row],[מספר סטודנטים בתואר 1]]-טבלה14[[#This Row],[נשים תואר 1]])/טבלה14[[#This Row],[מספר סטודנטים בתואר 1]]),"")</f>
        <v/>
      </c>
      <c r="P821" s="11" t="str">
        <f>IFERROR(טבלה14[[#This Row],[נשים תואר 1]]/טבלה14[[#This Row],[מספר סטודנטים בתואר 1]],"")</f>
        <v/>
      </c>
      <c r="Q82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82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821" s="13">
        <f>SUMIFS(T:T,D:D,"2007/08",B:B,B821)-טבלה14[[#This Row],[דירוג]]</f>
        <v>-9</v>
      </c>
      <c r="T821" s="9">
        <v>146</v>
      </c>
    </row>
    <row r="822" spans="2:20" s="6" customFormat="1" ht="13.8" hidden="1" x14ac:dyDescent="0.3">
      <c r="B822" s="7" t="s">
        <v>176</v>
      </c>
      <c r="C822" s="8" t="s">
        <v>48</v>
      </c>
      <c r="D822" s="10" t="s">
        <v>37</v>
      </c>
      <c r="E822" s="10"/>
      <c r="F822" s="10"/>
      <c r="G822" s="10">
        <v>142</v>
      </c>
      <c r="H822" s="10">
        <v>91</v>
      </c>
      <c r="I822" s="10">
        <v>293</v>
      </c>
      <c r="J822" s="10">
        <v>182</v>
      </c>
      <c r="K822" s="9"/>
      <c r="L822" s="9"/>
      <c r="M822" s="9" t="str">
        <f>IF(טבלה14[[#This Row],[מספר סטודנטים בתואר 1]]&gt;500,"yes","no")</f>
        <v>no</v>
      </c>
      <c r="N822" s="12">
        <f>טבלה14[[#This Row],[מספר סטודנטים בתואר 1]]/SUBTOTAL(109,טבלה14[מספר סטודנטים בתואר 1])</f>
        <v>0</v>
      </c>
      <c r="O822" s="11" t="str">
        <f>IFERROR(((טבלה14[[#This Row],[מספר סטודנטים בתואר 1]]-טבלה14[[#This Row],[נשים תואר 1]])/טבלה14[[#This Row],[מספר סטודנטים בתואר 1]]),"")</f>
        <v/>
      </c>
      <c r="P822" s="11" t="str">
        <f>IFERROR(טבלה14[[#This Row],[נשים תואר 1]]/טבלה14[[#This Row],[מספר סטודנטים בתואר 1]],"")</f>
        <v/>
      </c>
      <c r="Q82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82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822" s="13">
        <f>SUMIFS(T:T,D:D,"2007/08",B:B,B822)-טבלה14[[#This Row],[דירוג]]</f>
        <v>-9</v>
      </c>
      <c r="T822" s="9">
        <v>147</v>
      </c>
    </row>
    <row r="823" spans="2:20" s="6" customFormat="1" ht="13.8" hidden="1" x14ac:dyDescent="0.3">
      <c r="B823" s="7" t="s">
        <v>178</v>
      </c>
      <c r="C823" s="8" t="s">
        <v>69</v>
      </c>
      <c r="D823" s="9" t="s">
        <v>37</v>
      </c>
      <c r="E823" s="10"/>
      <c r="F823" s="10"/>
      <c r="G823" s="10">
        <v>661</v>
      </c>
      <c r="H823" s="10">
        <v>424</v>
      </c>
      <c r="I823" s="10">
        <v>31</v>
      </c>
      <c r="J823" s="10">
        <v>17</v>
      </c>
      <c r="K823" s="9"/>
      <c r="L823" s="9"/>
      <c r="M823" s="9" t="str">
        <f>IF(טבלה14[[#This Row],[מספר סטודנטים בתואר 1]]&gt;500,"yes","no")</f>
        <v>no</v>
      </c>
      <c r="N823" s="12">
        <f>טבלה14[[#This Row],[מספר סטודנטים בתואר 1]]/SUBTOTAL(109,טבלה14[מספר סטודנטים בתואר 1])</f>
        <v>0</v>
      </c>
      <c r="O823" s="11" t="str">
        <f>IFERROR(((טבלה14[[#This Row],[מספר סטודנטים בתואר 1]]-טבלה14[[#This Row],[נשים תואר 1]])/טבלה14[[#This Row],[מספר סטודנטים בתואר 1]]),"")</f>
        <v/>
      </c>
      <c r="P823" s="11" t="str">
        <f>IFERROR(טבלה14[[#This Row],[נשים תואר 1]]/טבלה14[[#This Row],[מספר סטודנטים בתואר 1]],"")</f>
        <v/>
      </c>
      <c r="Q82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82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823" s="13">
        <f>SUMIFS(T:T,D:D,"2007/08",B:B,B823)-טבלה14[[#This Row],[דירוג]]</f>
        <v>-31</v>
      </c>
      <c r="T823" s="9">
        <v>192</v>
      </c>
    </row>
    <row r="824" spans="2:20" s="6" customFormat="1" ht="13.8" hidden="1" x14ac:dyDescent="0.3">
      <c r="B824" s="7" t="s">
        <v>179</v>
      </c>
      <c r="C824" s="8" t="s">
        <v>48</v>
      </c>
      <c r="D824" s="10" t="s">
        <v>37</v>
      </c>
      <c r="E824" s="10"/>
      <c r="F824" s="10"/>
      <c r="G824" s="10">
        <v>30</v>
      </c>
      <c r="H824" s="10">
        <v>21</v>
      </c>
      <c r="I824" s="10">
        <v>46</v>
      </c>
      <c r="J824" s="10">
        <v>31</v>
      </c>
      <c r="K824" s="9"/>
      <c r="L824" s="9"/>
      <c r="M824" s="9" t="str">
        <f>IF(טבלה14[[#This Row],[מספר סטודנטים בתואר 1]]&gt;500,"yes","no")</f>
        <v>no</v>
      </c>
      <c r="N824" s="12">
        <f>טבלה14[[#This Row],[מספר סטודנטים בתואר 1]]/SUBTOTAL(109,טבלה14[מספר סטודנטים בתואר 1])</f>
        <v>0</v>
      </c>
      <c r="O824" s="11" t="str">
        <f>IFERROR(((טבלה14[[#This Row],[מספר סטודנטים בתואר 1]]-טבלה14[[#This Row],[נשים תואר 1]])/טבלה14[[#This Row],[מספר סטודנטים בתואר 1]]),"")</f>
        <v/>
      </c>
      <c r="P824" s="11" t="str">
        <f>IFERROR(טבלה14[[#This Row],[נשים תואר 1]]/טבלה14[[#This Row],[מספר סטודנטים בתואר 1]],"")</f>
        <v/>
      </c>
      <c r="Q82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82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824" s="13">
        <f>SUMIFS(T:T,D:D,"2007/08",B:B,B824)-טבלה14[[#This Row],[דירוג]]</f>
        <v>-9</v>
      </c>
      <c r="T824" s="9">
        <v>148</v>
      </c>
    </row>
    <row r="825" spans="2:20" s="6" customFormat="1" ht="13.8" hidden="1" x14ac:dyDescent="0.3">
      <c r="B825" s="7" t="s">
        <v>180</v>
      </c>
      <c r="C825" s="8" t="s">
        <v>69</v>
      </c>
      <c r="D825" s="9" t="s">
        <v>37</v>
      </c>
      <c r="E825" s="10"/>
      <c r="F825" s="10"/>
      <c r="G825" s="10">
        <v>17</v>
      </c>
      <c r="H825" s="10">
        <v>9</v>
      </c>
      <c r="I825" s="10"/>
      <c r="J825" s="10"/>
      <c r="K825" s="9"/>
      <c r="L825" s="9"/>
      <c r="M825" s="9" t="str">
        <f>IF(טבלה14[[#This Row],[מספר סטודנטים בתואר 1]]&gt;500,"yes","no")</f>
        <v>no</v>
      </c>
      <c r="N825" s="12">
        <f>טבלה14[[#This Row],[מספר סטודנטים בתואר 1]]/SUBTOTAL(109,טבלה14[מספר סטודנטים בתואר 1])</f>
        <v>0</v>
      </c>
      <c r="O825" s="11" t="str">
        <f>IFERROR(((טבלה14[[#This Row],[מספר סטודנטים בתואר 1]]-טבלה14[[#This Row],[נשים תואר 1]])/טבלה14[[#This Row],[מספר סטודנטים בתואר 1]]),"")</f>
        <v/>
      </c>
      <c r="P825" s="11" t="str">
        <f>IFERROR(טבלה14[[#This Row],[נשים תואר 1]]/טבלה14[[#This Row],[מספר סטודנטים בתואר 1]],"")</f>
        <v/>
      </c>
      <c r="Q82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82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825" s="13">
        <f>SUMIFS(T:T,D:D,"2007/08",B:B,B825)-טבלה14[[#This Row],[דירוג]]</f>
        <v>-193</v>
      </c>
      <c r="T825" s="9">
        <v>193</v>
      </c>
    </row>
    <row r="826" spans="2:20" s="6" customFormat="1" ht="13.8" hidden="1" x14ac:dyDescent="0.3">
      <c r="B826" s="7" t="s">
        <v>181</v>
      </c>
      <c r="C826" s="8" t="s">
        <v>34</v>
      </c>
      <c r="D826" s="10" t="s">
        <v>37</v>
      </c>
      <c r="E826" s="10"/>
      <c r="F826" s="10"/>
      <c r="G826" s="10">
        <v>49</v>
      </c>
      <c r="H826" s="10">
        <v>13</v>
      </c>
      <c r="I826" s="10"/>
      <c r="J826" s="10"/>
      <c r="K826" s="9"/>
      <c r="L826" s="9"/>
      <c r="M826" s="9" t="str">
        <f>IF(טבלה14[[#This Row],[מספר סטודנטים בתואר 1]]&gt;500,"yes","no")</f>
        <v>no</v>
      </c>
      <c r="N826" s="12">
        <f>טבלה14[[#This Row],[מספר סטודנטים בתואר 1]]/SUBTOTAL(109,טבלה14[מספר סטודנטים בתואר 1])</f>
        <v>0</v>
      </c>
      <c r="O826" s="11" t="str">
        <f>IFERROR(((טבלה14[[#This Row],[מספר סטודנטים בתואר 1]]-טבלה14[[#This Row],[נשים תואר 1]])/טבלה14[[#This Row],[מספר סטודנטים בתואר 1]]),"")</f>
        <v/>
      </c>
      <c r="P826" s="11" t="str">
        <f>IFERROR(טבלה14[[#This Row],[נשים תואר 1]]/טבלה14[[#This Row],[מספר סטודנטים בתואר 1]],"")</f>
        <v/>
      </c>
      <c r="Q82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82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826" s="13">
        <f>SUMIFS(T:T,D:D,"2007/08",B:B,B826)-טבלה14[[#This Row],[דירוג]]</f>
        <v>-166</v>
      </c>
      <c r="T826" s="9">
        <v>166</v>
      </c>
    </row>
    <row r="827" spans="2:20" s="6" customFormat="1" ht="13.8" hidden="1" x14ac:dyDescent="0.3">
      <c r="B827" s="7" t="s">
        <v>182</v>
      </c>
      <c r="C827" s="8" t="s">
        <v>69</v>
      </c>
      <c r="D827" s="9" t="s">
        <v>37</v>
      </c>
      <c r="E827" s="10"/>
      <c r="F827" s="10"/>
      <c r="G827" s="10">
        <v>65</v>
      </c>
      <c r="H827" s="10">
        <v>33</v>
      </c>
      <c r="I827" s="10">
        <v>30</v>
      </c>
      <c r="J827" s="10">
        <v>15</v>
      </c>
      <c r="K827" s="9"/>
      <c r="L827" s="9"/>
      <c r="M827" s="9" t="str">
        <f>IF(טבלה14[[#This Row],[מספר סטודנטים בתואר 1]]&gt;500,"yes","no")</f>
        <v>no</v>
      </c>
      <c r="N827" s="12">
        <f>טבלה14[[#This Row],[מספר סטודנטים בתואר 1]]/SUBTOTAL(109,טבלה14[מספר סטודנטים בתואר 1])</f>
        <v>0</v>
      </c>
      <c r="O827" s="11" t="str">
        <f>IFERROR(((טבלה14[[#This Row],[מספר סטודנטים בתואר 1]]-טבלה14[[#This Row],[נשים תואר 1]])/טבלה14[[#This Row],[מספר סטודנטים בתואר 1]]),"")</f>
        <v/>
      </c>
      <c r="P827" s="11" t="str">
        <f>IFERROR(טבלה14[[#This Row],[נשים תואר 1]]/טבלה14[[#This Row],[מספר סטודנטים בתואר 1]],"")</f>
        <v/>
      </c>
      <c r="Q82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82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827" s="13">
        <f>SUMIFS(T:T,D:D,"2007/08",B:B,B827)-טבלה14[[#This Row],[דירוג]]</f>
        <v>-31</v>
      </c>
      <c r="T827" s="9">
        <v>194</v>
      </c>
    </row>
    <row r="828" spans="2:20" s="6" customFormat="1" ht="13.8" hidden="1" x14ac:dyDescent="0.3">
      <c r="B828" s="7" t="s">
        <v>184</v>
      </c>
      <c r="C828" s="8" t="s">
        <v>45</v>
      </c>
      <c r="D828" s="10" t="s">
        <v>37</v>
      </c>
      <c r="E828" s="10"/>
      <c r="F828" s="10"/>
      <c r="G828" s="10">
        <v>9</v>
      </c>
      <c r="H828" s="10"/>
      <c r="I828" s="10">
        <v>33</v>
      </c>
      <c r="J828" s="10">
        <v>18</v>
      </c>
      <c r="K828" s="9"/>
      <c r="L828" s="9"/>
      <c r="M828" s="9" t="str">
        <f>IF(טבלה14[[#This Row],[מספר סטודנטים בתואר 1]]&gt;500,"yes","no")</f>
        <v>no</v>
      </c>
      <c r="N828" s="12">
        <f>טבלה14[[#This Row],[מספר סטודנטים בתואר 1]]/SUBTOTAL(109,טבלה14[מספר סטודנטים בתואר 1])</f>
        <v>0</v>
      </c>
      <c r="O828" s="11" t="str">
        <f>IFERROR(((טבלה14[[#This Row],[מספר סטודנטים בתואר 1]]-טבלה14[[#This Row],[נשים תואר 1]])/טבלה14[[#This Row],[מספר סטודנטים בתואר 1]]),"")</f>
        <v/>
      </c>
      <c r="P828" s="11" t="str">
        <f>IFERROR(טבלה14[[#This Row],[נשים תואר 1]]/טבלה14[[#This Row],[מספר סטודנטים בתואר 1]],"")</f>
        <v/>
      </c>
      <c r="Q82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82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828" s="13">
        <f>SUMIFS(T:T,D:D,"2007/08",B:B,B828)-טבלה14[[#This Row],[דירוג]]</f>
        <v>-14</v>
      </c>
      <c r="T828" s="9">
        <v>156</v>
      </c>
    </row>
    <row r="829" spans="2:20" s="6" customFormat="1" ht="13.8" hidden="1" x14ac:dyDescent="0.3">
      <c r="B829" s="7" t="s">
        <v>185</v>
      </c>
      <c r="C829" s="8" t="s">
        <v>34</v>
      </c>
      <c r="D829" s="9" t="s">
        <v>37</v>
      </c>
      <c r="E829" s="10"/>
      <c r="F829" s="10"/>
      <c r="G829" s="10">
        <v>56</v>
      </c>
      <c r="H829" s="10">
        <v>24</v>
      </c>
      <c r="I829" s="10">
        <v>7</v>
      </c>
      <c r="J829" s="10">
        <v>5</v>
      </c>
      <c r="K829" s="9"/>
      <c r="L829" s="9"/>
      <c r="M829" s="9" t="str">
        <f>IF(טבלה14[[#This Row],[מספר סטודנטים בתואר 1]]&gt;500,"yes","no")</f>
        <v>no</v>
      </c>
      <c r="N829" s="12">
        <f>טבלה14[[#This Row],[מספר סטודנטים בתואר 1]]/SUBTOTAL(109,טבלה14[מספר סטודנטים בתואר 1])</f>
        <v>0</v>
      </c>
      <c r="O829" s="11" t="str">
        <f>IFERROR(((טבלה14[[#This Row],[מספר סטודנטים בתואר 1]]-טבלה14[[#This Row],[נשים תואר 1]])/טבלה14[[#This Row],[מספר סטודנטים בתואר 1]]),"")</f>
        <v/>
      </c>
      <c r="P829" s="11" t="str">
        <f>IFERROR(טבלה14[[#This Row],[נשים תואר 1]]/טבלה14[[#This Row],[מספר סטודנטים בתואר 1]],"")</f>
        <v/>
      </c>
      <c r="Q82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82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829" s="13">
        <f>SUMIFS(T:T,D:D,"2007/08",B:B,B829)-טבלה14[[#This Row],[דירוג]]</f>
        <v>-20</v>
      </c>
      <c r="T829" s="9">
        <v>167</v>
      </c>
    </row>
    <row r="830" spans="2:20" s="6" customFormat="1" ht="13.8" hidden="1" x14ac:dyDescent="0.3">
      <c r="B830" s="7" t="s">
        <v>186</v>
      </c>
      <c r="C830" s="8" t="s">
        <v>39</v>
      </c>
      <c r="D830" s="10" t="s">
        <v>37</v>
      </c>
      <c r="E830" s="10"/>
      <c r="F830" s="10"/>
      <c r="G830" s="10">
        <v>14</v>
      </c>
      <c r="H830" s="10">
        <v>9</v>
      </c>
      <c r="I830" s="10">
        <v>8</v>
      </c>
      <c r="J830" s="10">
        <v>7</v>
      </c>
      <c r="K830" s="9"/>
      <c r="L830" s="9"/>
      <c r="M830" s="9" t="str">
        <f>IF(טבלה14[[#This Row],[מספר סטודנטים בתואר 1]]&gt;500,"yes","no")</f>
        <v>no</v>
      </c>
      <c r="N830" s="12">
        <f>טבלה14[[#This Row],[מספר סטודנטים בתואר 1]]/SUBTOTAL(109,טבלה14[מספר סטודנטים בתואר 1])</f>
        <v>0</v>
      </c>
      <c r="O830" s="11" t="str">
        <f>IFERROR(((טבלה14[[#This Row],[מספר סטודנטים בתואר 1]]-טבלה14[[#This Row],[נשים תואר 1]])/טבלה14[[#This Row],[מספר סטודנטים בתואר 1]]),"")</f>
        <v/>
      </c>
      <c r="P830" s="11" t="str">
        <f>IFERROR(טבלה14[[#This Row],[נשים תואר 1]]/טבלה14[[#This Row],[מספר סטודנטים בתואר 1]],"")</f>
        <v/>
      </c>
      <c r="Q83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83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830" s="13">
        <f>SUMIFS(T:T,D:D,"2007/08",B:B,B830)-טבלה14[[#This Row],[דירוג]]</f>
        <v>-200</v>
      </c>
      <c r="T830" s="9">
        <v>200</v>
      </c>
    </row>
    <row r="831" spans="2:20" s="6" customFormat="1" ht="13.8" hidden="1" x14ac:dyDescent="0.3">
      <c r="B831" s="7" t="s">
        <v>187</v>
      </c>
      <c r="C831" s="8" t="s">
        <v>48</v>
      </c>
      <c r="D831" s="9" t="s">
        <v>37</v>
      </c>
      <c r="E831" s="10"/>
      <c r="F831" s="10"/>
      <c r="G831" s="10">
        <v>25</v>
      </c>
      <c r="H831" s="10">
        <v>15</v>
      </c>
      <c r="I831" s="10">
        <v>19</v>
      </c>
      <c r="J831" s="10">
        <v>9</v>
      </c>
      <c r="K831" s="9"/>
      <c r="L831" s="9"/>
      <c r="M831" s="9" t="str">
        <f>IF(טבלה14[[#This Row],[מספר סטודנטים בתואר 1]]&gt;500,"yes","no")</f>
        <v>no</v>
      </c>
      <c r="N831" s="12">
        <f>טבלה14[[#This Row],[מספר סטודנטים בתואר 1]]/SUBTOTAL(109,טבלה14[מספר סטודנטים בתואר 1])</f>
        <v>0</v>
      </c>
      <c r="O831" s="11" t="str">
        <f>IFERROR(((טבלה14[[#This Row],[מספר סטודנטים בתואר 1]]-טבלה14[[#This Row],[נשים תואר 1]])/טבלה14[[#This Row],[מספר סטודנטים בתואר 1]]),"")</f>
        <v/>
      </c>
      <c r="P831" s="11" t="str">
        <f>IFERROR(טבלה14[[#This Row],[נשים תואר 1]]/טבלה14[[#This Row],[מספר סטודנטים בתואר 1]],"")</f>
        <v/>
      </c>
      <c r="Q83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83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831" s="13">
        <f>SUMIFS(T:T,D:D,"2007/08",B:B,B831)-טבלה14[[#This Row],[דירוג]]</f>
        <v>-9</v>
      </c>
      <c r="T831" s="9">
        <v>149</v>
      </c>
    </row>
    <row r="832" spans="2:20" s="6" customFormat="1" ht="13.8" hidden="1" x14ac:dyDescent="0.3">
      <c r="B832" s="7" t="s">
        <v>188</v>
      </c>
      <c r="C832" s="8" t="s">
        <v>45</v>
      </c>
      <c r="D832" s="10" t="s">
        <v>37</v>
      </c>
      <c r="E832" s="10"/>
      <c r="F832" s="10"/>
      <c r="G832" s="10">
        <v>18</v>
      </c>
      <c r="H832" s="10">
        <v>4</v>
      </c>
      <c r="I832" s="10">
        <v>29</v>
      </c>
      <c r="J832" s="10">
        <v>7</v>
      </c>
      <c r="K832" s="9"/>
      <c r="L832" s="9"/>
      <c r="M832" s="9" t="str">
        <f>IF(טבלה14[[#This Row],[מספר סטודנטים בתואר 1]]&gt;500,"yes","no")</f>
        <v>no</v>
      </c>
      <c r="N832" s="12">
        <f>טבלה14[[#This Row],[מספר סטודנטים בתואר 1]]/SUBTOTAL(109,טבלה14[מספר סטודנטים בתואר 1])</f>
        <v>0</v>
      </c>
      <c r="O832" s="11" t="str">
        <f>IFERROR(((טבלה14[[#This Row],[מספר סטודנטים בתואר 1]]-טבלה14[[#This Row],[נשים תואר 1]])/טבלה14[[#This Row],[מספר סטודנטים בתואר 1]]),"")</f>
        <v/>
      </c>
      <c r="P832" s="11" t="str">
        <f>IFERROR(טבלה14[[#This Row],[נשים תואר 1]]/טבלה14[[#This Row],[מספר סטודנטים בתואר 1]],"")</f>
        <v/>
      </c>
      <c r="Q83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83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832" s="13">
        <f>SUMIFS(T:T,D:D,"2007/08",B:B,B832)-טבלה14[[#This Row],[דירוג]]</f>
        <v>-14</v>
      </c>
      <c r="T832" s="9">
        <v>157</v>
      </c>
    </row>
    <row r="833" spans="2:20" s="6" customFormat="1" ht="13.8" hidden="1" x14ac:dyDescent="0.3">
      <c r="B833" s="7" t="s">
        <v>189</v>
      </c>
      <c r="C833" s="8" t="s">
        <v>25</v>
      </c>
      <c r="D833" s="9" t="s">
        <v>37</v>
      </c>
      <c r="E833" s="10"/>
      <c r="F833" s="10"/>
      <c r="G833" s="10">
        <v>109</v>
      </c>
      <c r="H833" s="10">
        <v>52</v>
      </c>
      <c r="I833" s="10">
        <v>33</v>
      </c>
      <c r="J833" s="10">
        <v>12</v>
      </c>
      <c r="K833" s="9"/>
      <c r="L833" s="9"/>
      <c r="M833" s="9" t="str">
        <f>IF(טבלה14[[#This Row],[מספר סטודנטים בתואר 1]]&gt;500,"yes","no")</f>
        <v>no</v>
      </c>
      <c r="N833" s="12">
        <f>טבלה14[[#This Row],[מספר סטודנטים בתואר 1]]/SUBTOTAL(109,טבלה14[מספר סטודנטים בתואר 1])</f>
        <v>0</v>
      </c>
      <c r="O833" s="11" t="str">
        <f>IFERROR(((טבלה14[[#This Row],[מספר סטודנטים בתואר 1]]-טבלה14[[#This Row],[נשים תואר 1]])/טבלה14[[#This Row],[מספר סטודנטים בתואר 1]]),"")</f>
        <v/>
      </c>
      <c r="P833" s="11" t="str">
        <f>IFERROR(טבלה14[[#This Row],[נשים תואר 1]]/טבלה14[[#This Row],[מספר סטודנטים בתואר 1]],"")</f>
        <v/>
      </c>
      <c r="Q83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83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833" s="13">
        <f>SUMIFS(T:T,D:D,"2007/08",B:B,B833)-טבלה14[[#This Row],[דירוג]]</f>
        <v>-182</v>
      </c>
      <c r="T833" s="9">
        <v>182</v>
      </c>
    </row>
    <row r="834" spans="2:20" s="6" customFormat="1" ht="13.8" hidden="1" x14ac:dyDescent="0.3">
      <c r="B834" s="7" t="s">
        <v>191</v>
      </c>
      <c r="C834" s="8" t="s">
        <v>52</v>
      </c>
      <c r="D834" s="10" t="s">
        <v>37</v>
      </c>
      <c r="E834" s="10"/>
      <c r="F834" s="10"/>
      <c r="G834" s="10">
        <v>82</v>
      </c>
      <c r="H834" s="10">
        <v>62</v>
      </c>
      <c r="I834" s="10"/>
      <c r="J834" s="10" t="s">
        <v>21</v>
      </c>
      <c r="K834" s="9"/>
      <c r="L834" s="9"/>
      <c r="M834" s="9" t="str">
        <f>IF(טבלה14[[#This Row],[מספר סטודנטים בתואר 1]]&gt;500,"yes","no")</f>
        <v>no</v>
      </c>
      <c r="N834" s="12">
        <f>טבלה14[[#This Row],[מספר סטודנטים בתואר 1]]/SUBTOTAL(109,טבלה14[מספר סטודנטים בתואר 1])</f>
        <v>0</v>
      </c>
      <c r="O834" s="11" t="str">
        <f>IFERROR(((טבלה14[[#This Row],[מספר סטודנטים בתואר 1]]-טבלה14[[#This Row],[נשים תואר 1]])/טבלה14[[#This Row],[מספר סטודנטים בתואר 1]]),"")</f>
        <v/>
      </c>
      <c r="P834" s="11" t="str">
        <f>IFERROR(טבלה14[[#This Row],[נשים תואר 1]]/טבלה14[[#This Row],[מספר סטודנטים בתואר 1]],"")</f>
        <v/>
      </c>
      <c r="Q83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83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834" s="13">
        <f>SUMIFS(T:T,D:D,"2007/08",B:B,B834)-טבלה14[[#This Row],[דירוג]]</f>
        <v>-21</v>
      </c>
      <c r="T834" s="9">
        <v>171</v>
      </c>
    </row>
    <row r="835" spans="2:20" s="6" customFormat="1" ht="13.8" hidden="1" x14ac:dyDescent="0.3">
      <c r="B835" s="7" t="s">
        <v>192</v>
      </c>
      <c r="C835" s="8" t="s">
        <v>48</v>
      </c>
      <c r="D835" s="9" t="s">
        <v>37</v>
      </c>
      <c r="E835" s="10"/>
      <c r="F835" s="10"/>
      <c r="G835" s="10">
        <v>261</v>
      </c>
      <c r="H835" s="10">
        <v>183</v>
      </c>
      <c r="I835" s="10"/>
      <c r="J835" s="10"/>
      <c r="K835" s="9"/>
      <c r="L835" s="9"/>
      <c r="M835" s="9" t="str">
        <f>IF(טבלה14[[#This Row],[מספר סטודנטים בתואר 1]]&gt;500,"yes","no")</f>
        <v>no</v>
      </c>
      <c r="N835" s="12">
        <f>טבלה14[[#This Row],[מספר סטודנטים בתואר 1]]/SUBTOTAL(109,טבלה14[מספר סטודנטים בתואר 1])</f>
        <v>0</v>
      </c>
      <c r="O835" s="11" t="str">
        <f>IFERROR(((טבלה14[[#This Row],[מספר סטודנטים בתואר 1]]-טבלה14[[#This Row],[נשים תואר 1]])/טבלה14[[#This Row],[מספר סטודנטים בתואר 1]]),"")</f>
        <v/>
      </c>
      <c r="P835" s="11" t="str">
        <f>IFERROR(טבלה14[[#This Row],[נשים תואר 1]]/טבלה14[[#This Row],[מספר סטודנטים בתואר 1]],"")</f>
        <v/>
      </c>
      <c r="Q83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83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835" s="13">
        <f>SUMIFS(T:T,D:D,"2007/08",B:B,B835)-טבלה14[[#This Row],[דירוג]]</f>
        <v>-9</v>
      </c>
      <c r="T835" s="9">
        <v>150</v>
      </c>
    </row>
    <row r="836" spans="2:20" s="6" customFormat="1" ht="13.8" hidden="1" x14ac:dyDescent="0.3">
      <c r="B836" s="7" t="s">
        <v>193</v>
      </c>
      <c r="C836" s="8" t="s">
        <v>69</v>
      </c>
      <c r="D836" s="10" t="s">
        <v>37</v>
      </c>
      <c r="E836" s="10"/>
      <c r="F836" s="10"/>
      <c r="G836" s="10">
        <v>208</v>
      </c>
      <c r="H836" s="10">
        <v>78</v>
      </c>
      <c r="I836" s="10"/>
      <c r="J836" s="10" t="s">
        <v>21</v>
      </c>
      <c r="K836" s="9"/>
      <c r="L836" s="9"/>
      <c r="M836" s="9" t="str">
        <f>IF(טבלה14[[#This Row],[מספר סטודנטים בתואר 1]]&gt;500,"yes","no")</f>
        <v>no</v>
      </c>
      <c r="N836" s="12">
        <f>טבלה14[[#This Row],[מספר סטודנטים בתואר 1]]/SUBTOTAL(109,טבלה14[מספר סטודנטים בתואר 1])</f>
        <v>0</v>
      </c>
      <c r="O836" s="11" t="str">
        <f>IFERROR(((טבלה14[[#This Row],[מספר סטודנטים בתואר 1]]-טבלה14[[#This Row],[נשים תואר 1]])/טבלה14[[#This Row],[מספר סטודנטים בתואר 1]]),"")</f>
        <v/>
      </c>
      <c r="P836" s="11" t="str">
        <f>IFERROR(טבלה14[[#This Row],[נשים תואר 1]]/טבלה14[[#This Row],[מספר סטודנטים בתואר 1]],"")</f>
        <v/>
      </c>
      <c r="Q83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83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836" s="13">
        <f>SUMIFS(T:T,D:D,"2007/08",B:B,B836)-טבלה14[[#This Row],[דירוג]]</f>
        <v>-195</v>
      </c>
      <c r="T836" s="9">
        <v>195</v>
      </c>
    </row>
    <row r="837" spans="2:20" s="6" customFormat="1" ht="13.8" hidden="1" x14ac:dyDescent="0.3">
      <c r="B837" s="7" t="s">
        <v>194</v>
      </c>
      <c r="C837" s="8" t="s">
        <v>39</v>
      </c>
      <c r="D837" s="9" t="s">
        <v>37</v>
      </c>
      <c r="E837" s="10"/>
      <c r="F837" s="10"/>
      <c r="G837" s="10">
        <v>35</v>
      </c>
      <c r="H837" s="10">
        <v>22</v>
      </c>
      <c r="I837" s="10"/>
      <c r="J837" s="10" t="s">
        <v>21</v>
      </c>
      <c r="K837" s="9"/>
      <c r="L837" s="9"/>
      <c r="M837" s="9" t="str">
        <f>IF(טבלה14[[#This Row],[מספר סטודנטים בתואר 1]]&gt;500,"yes","no")</f>
        <v>no</v>
      </c>
      <c r="N837" s="12">
        <f>טבלה14[[#This Row],[מספר סטודנטים בתואר 1]]/SUBTOTAL(109,טבלה14[מספר סטודנטים בתואר 1])</f>
        <v>0</v>
      </c>
      <c r="O837" s="11" t="str">
        <f>IFERROR(((טבלה14[[#This Row],[מספר סטודנטים בתואר 1]]-טבלה14[[#This Row],[נשים תואר 1]])/טבלה14[[#This Row],[מספר סטודנטים בתואר 1]]),"")</f>
        <v/>
      </c>
      <c r="P837" s="11" t="str">
        <f>IFERROR(טבלה14[[#This Row],[נשים תואר 1]]/טבלה14[[#This Row],[מספר סטודנטים בתואר 1]],"")</f>
        <v/>
      </c>
      <c r="Q83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83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837" s="13">
        <f>SUMIFS(T:T,D:D,"2007/08",B:B,B837)-טבלה14[[#This Row],[דירוג]]</f>
        <v>-201</v>
      </c>
      <c r="T837" s="9">
        <v>201</v>
      </c>
    </row>
    <row r="838" spans="2:20" s="6" customFormat="1" ht="13.8" hidden="1" x14ac:dyDescent="0.3">
      <c r="B838" s="7" t="s">
        <v>195</v>
      </c>
      <c r="C838" s="8" t="s">
        <v>25</v>
      </c>
      <c r="D838" s="10" t="s">
        <v>37</v>
      </c>
      <c r="E838" s="10"/>
      <c r="F838" s="10"/>
      <c r="G838" s="10">
        <v>55</v>
      </c>
      <c r="H838" s="10">
        <v>23</v>
      </c>
      <c r="I838" s="10">
        <v>24</v>
      </c>
      <c r="J838" s="10">
        <v>12</v>
      </c>
      <c r="K838" s="9"/>
      <c r="L838" s="9"/>
      <c r="M838" s="9" t="str">
        <f>IF(טבלה14[[#This Row],[מספר סטודנטים בתואר 1]]&gt;500,"yes","no")</f>
        <v>no</v>
      </c>
      <c r="N838" s="12">
        <f>טבלה14[[#This Row],[מספר סטודנטים בתואר 1]]/SUBTOTAL(109,טבלה14[מספר סטודנטים בתואר 1])</f>
        <v>0</v>
      </c>
      <c r="O838" s="11" t="str">
        <f>IFERROR(((טבלה14[[#This Row],[מספר סטודנטים בתואר 1]]-טבלה14[[#This Row],[נשים תואר 1]])/טבלה14[[#This Row],[מספר סטודנטים בתואר 1]]),"")</f>
        <v/>
      </c>
      <c r="P838" s="11" t="str">
        <f>IFERROR(טבלה14[[#This Row],[נשים תואר 1]]/טבלה14[[#This Row],[מספר סטודנטים בתואר 1]],"")</f>
        <v/>
      </c>
      <c r="Q83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83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838" s="13">
        <f>SUMIFS(T:T,D:D,"2007/08",B:B,B838)-טבלה14[[#This Row],[דירוג]]</f>
        <v>-183</v>
      </c>
      <c r="T838" s="9">
        <v>183</v>
      </c>
    </row>
    <row r="839" spans="2:20" s="6" customFormat="1" ht="13.8" hidden="1" x14ac:dyDescent="0.3">
      <c r="B839" s="7" t="s">
        <v>196</v>
      </c>
      <c r="C839" s="8" t="s">
        <v>39</v>
      </c>
      <c r="D839" s="9" t="s">
        <v>37</v>
      </c>
      <c r="E839" s="10"/>
      <c r="F839" s="10"/>
      <c r="G839" s="10">
        <v>43</v>
      </c>
      <c r="H839" s="10">
        <v>35</v>
      </c>
      <c r="I839" s="10">
        <v>11</v>
      </c>
      <c r="J839" s="10">
        <v>11</v>
      </c>
      <c r="K839" s="9"/>
      <c r="L839" s="9"/>
      <c r="M839" s="9" t="str">
        <f>IF(טבלה14[[#This Row],[מספר סטודנטים בתואר 1]]&gt;500,"yes","no")</f>
        <v>no</v>
      </c>
      <c r="N839" s="12">
        <f>טבלה14[[#This Row],[מספר סטודנטים בתואר 1]]/SUBTOTAL(109,טבלה14[מספר סטודנטים בתואר 1])</f>
        <v>0</v>
      </c>
      <c r="O839" s="11" t="str">
        <f>IFERROR(((טבלה14[[#This Row],[מספר סטודנטים בתואר 1]]-טבלה14[[#This Row],[נשים תואר 1]])/טבלה14[[#This Row],[מספר סטודנטים בתואר 1]]),"")</f>
        <v/>
      </c>
      <c r="P839" s="11" t="str">
        <f>IFERROR(טבלה14[[#This Row],[נשים תואר 1]]/טבלה14[[#This Row],[מספר סטודנטים בתואר 1]],"")</f>
        <v/>
      </c>
      <c r="Q83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83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839" s="13">
        <f>SUMIFS(T:T,D:D,"2007/08",B:B,B839)-טבלה14[[#This Row],[דירוג]]</f>
        <v>-202</v>
      </c>
      <c r="T839" s="9">
        <v>202</v>
      </c>
    </row>
    <row r="840" spans="2:20" s="6" customFormat="1" ht="13.8" hidden="1" x14ac:dyDescent="0.3">
      <c r="B840" s="7" t="s">
        <v>41</v>
      </c>
      <c r="C840" s="8" t="s">
        <v>28</v>
      </c>
      <c r="D840" s="10" t="s">
        <v>26</v>
      </c>
      <c r="E840" s="10">
        <v>429</v>
      </c>
      <c r="F840" s="10">
        <v>237</v>
      </c>
      <c r="G840" s="10">
        <v>286</v>
      </c>
      <c r="H840" s="10">
        <v>128</v>
      </c>
      <c r="I840" s="10">
        <v>26</v>
      </c>
      <c r="J840" s="10">
        <v>10</v>
      </c>
      <c r="K840" s="9"/>
      <c r="L840" s="9" t="s">
        <v>18</v>
      </c>
      <c r="M840" s="9" t="str">
        <f>IF(טבלה14[[#This Row],[מספר סטודנטים בתואר 1]]&gt;500,"yes","no")</f>
        <v>no</v>
      </c>
      <c r="N840" s="12">
        <f>טבלה14[[#This Row],[מספר סטודנטים בתואר 1]]/SUBTOTAL(109,טבלה14[מספר סטודנטים בתואר 1])</f>
        <v>6.2402723027913942E-3</v>
      </c>
      <c r="O840" s="11">
        <f>IFERROR(((טבלה14[[#This Row],[מספר סטודנטים בתואר 1]]-טבלה14[[#This Row],[נשים תואר 1]])/טבלה14[[#This Row],[מספר סטודנטים בתואר 1]]),"")</f>
        <v>0.44755244755244755</v>
      </c>
      <c r="P840" s="11">
        <f>IFERROR(טבלה14[[#This Row],[נשים תואר 1]]/טבלה14[[#This Row],[מספר סטודנטים בתואר 1]],"")</f>
        <v>0.55244755244755239</v>
      </c>
      <c r="Q84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4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40" s="13">
        <f>SUMIFS(T:T,D:D,"2007/08",B:B,B840)-טבלה14[[#This Row],[דירוג]]</f>
        <v>-18</v>
      </c>
      <c r="T840" s="9">
        <v>51</v>
      </c>
    </row>
    <row r="841" spans="2:20" s="6" customFormat="1" ht="13.8" hidden="1" x14ac:dyDescent="0.3">
      <c r="B841" s="7" t="s">
        <v>90</v>
      </c>
      <c r="C841" s="8" t="s">
        <v>56</v>
      </c>
      <c r="D841" s="9" t="s">
        <v>26</v>
      </c>
      <c r="E841" s="10">
        <v>663</v>
      </c>
      <c r="F841" s="10">
        <v>322</v>
      </c>
      <c r="G841" s="10">
        <v>160</v>
      </c>
      <c r="H841" s="10">
        <v>82</v>
      </c>
      <c r="I841" s="10">
        <v>29</v>
      </c>
      <c r="J841" s="10">
        <v>16</v>
      </c>
      <c r="K841" s="9"/>
      <c r="L841" s="9" t="s">
        <v>18</v>
      </c>
      <c r="M841" s="9" t="str">
        <f>IF(טבלה14[[#This Row],[מספר סטודנטים בתואר 1]]&gt;500,"yes","no")</f>
        <v>yes</v>
      </c>
      <c r="N841" s="12">
        <f>טבלה14[[#This Row],[מספר סטודנטים בתואר 1]]/SUBTOTAL(109,טבלה14[מספר סטודנטים בתואר 1])</f>
        <v>9.6440571952230644E-3</v>
      </c>
      <c r="O841" s="11">
        <f>IFERROR(((טבלה14[[#This Row],[מספר סטודנטים בתואר 1]]-טבלה14[[#This Row],[נשים תואר 1]])/טבלה14[[#This Row],[מספר סטודנטים בתואר 1]]),"")</f>
        <v>0.51432880844645545</v>
      </c>
      <c r="P841" s="11">
        <f>IFERROR(טבלה14[[#This Row],[נשים תואר 1]]/טבלה14[[#This Row],[מספר סטודנטים בתואר 1]],"")</f>
        <v>0.48567119155354449</v>
      </c>
      <c r="Q84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4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41" s="13">
        <f>SUMIFS(T:T,D:D,"2007/08",B:B,B841)-טבלה14[[#This Row],[דירוג]]</f>
        <v>0</v>
      </c>
      <c r="T841" s="9">
        <v>40</v>
      </c>
    </row>
    <row r="842" spans="2:20" s="6" customFormat="1" ht="13.8" hidden="1" x14ac:dyDescent="0.3">
      <c r="B842" s="7" t="s">
        <v>90</v>
      </c>
      <c r="C842" s="8" t="s">
        <v>56</v>
      </c>
      <c r="D842" s="9" t="s">
        <v>255</v>
      </c>
      <c r="E842" s="10">
        <v>647</v>
      </c>
      <c r="F842" s="10">
        <v>317</v>
      </c>
      <c r="G842" s="10">
        <v>54</v>
      </c>
      <c r="H842" s="10">
        <v>32</v>
      </c>
      <c r="I842" s="10">
        <v>9</v>
      </c>
      <c r="J842" s="10">
        <v>4</v>
      </c>
      <c r="K842" s="9"/>
      <c r="L842" s="9" t="s">
        <v>18</v>
      </c>
      <c r="M842" s="9" t="str">
        <f>IF(טבלה14[[#This Row],[מספר סטודנטים בתואר 1]]&gt;500,"yes","no")</f>
        <v>yes</v>
      </c>
      <c r="N842" s="12">
        <f>טבלה14[[#This Row],[מספר סטודנטים בתואר 1]]/SUBTOTAL(109,טבלה14[מספר סטודנטים בתואר 1])</f>
        <v>9.4113197666807272E-3</v>
      </c>
      <c r="O842" s="11">
        <f>IFERROR(((טבלה14[[#This Row],[מספר סטודנטים בתואר 1]]-טבלה14[[#This Row],[נשים תואר 1]])/טבלה14[[#This Row],[מספר סטודנטים בתואר 1]]),"")</f>
        <v>0.51004636785162283</v>
      </c>
      <c r="P842" s="11">
        <f>IFERROR(טבלה14[[#This Row],[נשים תואר 1]]/טבלה14[[#This Row],[מספר סטודנטים בתואר 1]],"")</f>
        <v>0.48995363214837712</v>
      </c>
      <c r="Q84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4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42" s="13">
        <f>SUMIFS(T:T,D:D,"2007/08",B:B,B842)-טבלה14[[#This Row],[דירוג]]</f>
        <v>0</v>
      </c>
      <c r="T842" s="9">
        <v>40</v>
      </c>
    </row>
    <row r="843" spans="2:20" s="6" customFormat="1" ht="13.8" hidden="1" x14ac:dyDescent="0.3">
      <c r="B843" s="7" t="s">
        <v>80</v>
      </c>
      <c r="C843" s="8" t="s">
        <v>34</v>
      </c>
      <c r="D843" s="10" t="s">
        <v>50</v>
      </c>
      <c r="E843" s="10">
        <v>634</v>
      </c>
      <c r="F843" s="10">
        <v>378</v>
      </c>
      <c r="G843" s="10">
        <v>137</v>
      </c>
      <c r="H843" s="10">
        <v>63</v>
      </c>
      <c r="I843" s="10">
        <v>59</v>
      </c>
      <c r="J843" s="10">
        <v>26</v>
      </c>
      <c r="K843" s="9"/>
      <c r="L843" s="9" t="s">
        <v>18</v>
      </c>
      <c r="M843" s="9" t="str">
        <f>IF(טבלה14[[#This Row],[מספר סטודנטים בתואר 1]]&gt;500,"yes","no")</f>
        <v>yes</v>
      </c>
      <c r="N843" s="12">
        <f>טבלה14[[#This Row],[מספר סטודנטים בתואר 1]]/SUBTOTAL(109,טבלה14[מספר סטודנטים בתואר 1])</f>
        <v>9.222220605990079E-3</v>
      </c>
      <c r="O843" s="11">
        <f>IFERROR(((טבלה14[[#This Row],[מספר סטודנטים בתואר 1]]-טבלה14[[#This Row],[נשים תואר 1]])/טבלה14[[#This Row],[מספר סטודנטים בתואר 1]]),"")</f>
        <v>0.40378548895899052</v>
      </c>
      <c r="P843" s="11">
        <f>IFERROR(טבלה14[[#This Row],[נשים תואר 1]]/טבלה14[[#This Row],[מספר סטודנטים בתואר 1]],"")</f>
        <v>0.59621451104100942</v>
      </c>
      <c r="Q84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4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43" s="13">
        <f>SUMIFS(T:T,D:D,"2007/08",B:B,B843)-טבלה14[[#This Row],[דירוג]]</f>
        <v>0</v>
      </c>
      <c r="T843" s="9">
        <v>39</v>
      </c>
    </row>
    <row r="844" spans="2:20" s="6" customFormat="1" ht="13.8" hidden="1" x14ac:dyDescent="0.3">
      <c r="B844" s="7" t="s">
        <v>80</v>
      </c>
      <c r="C844" s="8" t="s">
        <v>34</v>
      </c>
      <c r="D844" s="10" t="s">
        <v>255</v>
      </c>
      <c r="E844" s="10">
        <v>649</v>
      </c>
      <c r="F844" s="10">
        <v>338</v>
      </c>
      <c r="G844" s="10">
        <v>132</v>
      </c>
      <c r="H844" s="10">
        <v>52</v>
      </c>
      <c r="I844" s="10">
        <v>69</v>
      </c>
      <c r="J844" s="10">
        <v>32</v>
      </c>
      <c r="K844" s="9"/>
      <c r="L844" s="9" t="s">
        <v>18</v>
      </c>
      <c r="M844" s="9" t="str">
        <f>IF(טבלה14[[#This Row],[מספר סטודנטים בתואר 1]]&gt;500,"yes","no")</f>
        <v>yes</v>
      </c>
      <c r="N844" s="12">
        <f>טבלה14[[#This Row],[מספר סטודנטים בתואר 1]]/SUBTOTAL(109,טבלה14[מספר סטודנטים בתואר 1])</f>
        <v>9.4404119452485193E-3</v>
      </c>
      <c r="O844" s="11">
        <f>IFERROR(((טבלה14[[#This Row],[מספר סטודנטים בתואר 1]]-טבלה14[[#This Row],[נשים תואר 1]])/טבלה14[[#This Row],[מספר סטודנטים בתואר 1]]),"")</f>
        <v>0.47919876733436056</v>
      </c>
      <c r="P844" s="11">
        <f>IFERROR(טבלה14[[#This Row],[נשים תואר 1]]/טבלה14[[#This Row],[מספר סטודנטים בתואר 1]],"")</f>
        <v>0.52080123266563949</v>
      </c>
      <c r="Q84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4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44" s="13">
        <f>SUMIFS(T:T,D:D,"2007/08",B:B,B844)-טבלה14[[#This Row],[דירוג]]</f>
        <v>0</v>
      </c>
      <c r="T844" s="9">
        <v>39</v>
      </c>
    </row>
    <row r="845" spans="2:20" s="6" customFormat="1" ht="13.8" hidden="1" x14ac:dyDescent="0.3">
      <c r="B845" s="7" t="s">
        <v>73</v>
      </c>
      <c r="C845" s="8" t="s">
        <v>16</v>
      </c>
      <c r="D845" s="9" t="s">
        <v>43</v>
      </c>
      <c r="E845" s="10">
        <v>672</v>
      </c>
      <c r="F845" s="10">
        <v>552</v>
      </c>
      <c r="G845" s="10">
        <v>426</v>
      </c>
      <c r="H845" s="10">
        <v>318</v>
      </c>
      <c r="I845" s="10">
        <v>43</v>
      </c>
      <c r="J845" s="10">
        <v>29</v>
      </c>
      <c r="K845" s="9"/>
      <c r="L845" s="9" t="s">
        <v>18</v>
      </c>
      <c r="M845" s="9" t="str">
        <f>IF(טבלה14[[#This Row],[מספר סטודנטים בתואר 1]]&gt;500,"yes","no")</f>
        <v>yes</v>
      </c>
      <c r="N845" s="12">
        <f>טבלה14[[#This Row],[מספר סטודנטים בתואר 1]]/SUBTOTAL(109,טבלה14[מספר סטודנטים בתואר 1])</f>
        <v>9.7749719987781283E-3</v>
      </c>
      <c r="O845" s="11">
        <f>IFERROR(((טבלה14[[#This Row],[מספר סטודנטים בתואר 1]]-טבלה14[[#This Row],[נשים תואר 1]])/טבלה14[[#This Row],[מספר סטודנטים בתואר 1]]),"")</f>
        <v>0.17857142857142858</v>
      </c>
      <c r="P845" s="11">
        <f>IFERROR(טבלה14[[#This Row],[נשים תואר 1]]/טבלה14[[#This Row],[מספר סטודנטים בתואר 1]],"")</f>
        <v>0.8214285714285714</v>
      </c>
      <c r="Q84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84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45" s="13">
        <f>SUMIFS(T:T,D:D,"2007/08",B:B,B845)-טבלה14[[#This Row],[דירוג]]</f>
        <v>0</v>
      </c>
      <c r="T845" s="9">
        <v>38</v>
      </c>
    </row>
    <row r="846" spans="2:20" s="6" customFormat="1" ht="13.8" hidden="1" x14ac:dyDescent="0.3">
      <c r="B846" s="7" t="s">
        <v>73</v>
      </c>
      <c r="C846" s="8" t="s">
        <v>16</v>
      </c>
      <c r="D846" s="9" t="s">
        <v>255</v>
      </c>
      <c r="E846" s="10">
        <v>658</v>
      </c>
      <c r="F846" s="10">
        <v>551</v>
      </c>
      <c r="G846" s="10">
        <v>254</v>
      </c>
      <c r="H846" s="10">
        <v>203</v>
      </c>
      <c r="I846" s="10">
        <v>53</v>
      </c>
      <c r="J846" s="10">
        <v>40</v>
      </c>
      <c r="K846" s="9"/>
      <c r="L846" s="9" t="s">
        <v>18</v>
      </c>
      <c r="M846" s="9" t="str">
        <f>IF(טבלה14[[#This Row],[מספר סטודנטים בתואר 1]]&gt;500,"yes","no")</f>
        <v>yes</v>
      </c>
      <c r="N846" s="12">
        <f>טבלה14[[#This Row],[מספר סטודנטים בתואר 1]]/SUBTOTAL(109,טבלה14[מספר סטודנטים בתואר 1])</f>
        <v>9.5713267488035849E-3</v>
      </c>
      <c r="O846" s="11">
        <f>IFERROR(((טבלה14[[#This Row],[מספר סטודנטים בתואר 1]]-טבלה14[[#This Row],[נשים תואר 1]])/טבלה14[[#This Row],[מספר סטודנטים בתואר 1]]),"")</f>
        <v>0.16261398176291794</v>
      </c>
      <c r="P846" s="11">
        <f>IFERROR(טבלה14[[#This Row],[נשים תואר 1]]/טבלה14[[#This Row],[מספר סטודנטים בתואר 1]],"")</f>
        <v>0.83738601823708203</v>
      </c>
      <c r="Q84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84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46" s="13">
        <f>SUMIFS(T:T,D:D,"2007/08",B:B,B846)-טבלה14[[#This Row],[דירוג]]</f>
        <v>0</v>
      </c>
      <c r="T846" s="9">
        <v>38</v>
      </c>
    </row>
    <row r="847" spans="2:20" s="6" customFormat="1" ht="13.8" hidden="1" x14ac:dyDescent="0.3">
      <c r="B847" s="7" t="s">
        <v>55</v>
      </c>
      <c r="C847" s="8" t="s">
        <v>56</v>
      </c>
      <c r="D847" s="9" t="s">
        <v>17</v>
      </c>
      <c r="E847" s="10">
        <v>701</v>
      </c>
      <c r="F847" s="10">
        <v>634</v>
      </c>
      <c r="G847" s="10">
        <v>184</v>
      </c>
      <c r="H847" s="10">
        <v>165</v>
      </c>
      <c r="I847" s="10">
        <v>57</v>
      </c>
      <c r="J847" s="10">
        <v>47</v>
      </c>
      <c r="K847" s="9"/>
      <c r="L847" s="9" t="s">
        <v>18</v>
      </c>
      <c r="M847" s="9" t="str">
        <f>IF(טבלה14[[#This Row],[מספר סטודנטים בתואר 1]]&gt;500,"yes","no")</f>
        <v>yes</v>
      </c>
      <c r="N847" s="12">
        <f>טבלה14[[#This Row],[מספר סטודנטים בתואר 1]]/SUBTOTAL(109,טבלה14[מספר סטודנטים בתואר 1])</f>
        <v>1.0196808588011114E-2</v>
      </c>
      <c r="O847" s="11">
        <f>IFERROR(((טבלה14[[#This Row],[מספר סטודנטים בתואר 1]]-טבלה14[[#This Row],[נשים תואר 1]])/טבלה14[[#This Row],[מספר סטודנטים בתואר 1]]),"")</f>
        <v>9.5577746077032816E-2</v>
      </c>
      <c r="P847" s="11">
        <f>IFERROR(טבלה14[[#This Row],[נשים תואר 1]]/טבלה14[[#This Row],[מספר סטודנטים בתואר 1]],"")</f>
        <v>0.90442225392296716</v>
      </c>
      <c r="Q84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84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47" s="13">
        <f>SUMIFS(T:T,D:D,"2007/08",B:B,B847)-טבלה14[[#This Row],[דירוג]]</f>
        <v>0</v>
      </c>
      <c r="T847" s="9">
        <v>37</v>
      </c>
    </row>
    <row r="848" spans="2:20" s="6" customFormat="1" ht="13.8" hidden="1" x14ac:dyDescent="0.3">
      <c r="B848" s="7" t="s">
        <v>55</v>
      </c>
      <c r="C848" s="8" t="s">
        <v>56</v>
      </c>
      <c r="D848" s="10" t="s">
        <v>50</v>
      </c>
      <c r="E848" s="10">
        <v>680</v>
      </c>
      <c r="F848" s="10">
        <v>624</v>
      </c>
      <c r="G848" s="10">
        <v>213</v>
      </c>
      <c r="H848" s="10">
        <v>185</v>
      </c>
      <c r="I848" s="10">
        <v>44</v>
      </c>
      <c r="J848" s="10">
        <v>39</v>
      </c>
      <c r="K848" s="9"/>
      <c r="L848" s="9" t="s">
        <v>18</v>
      </c>
      <c r="M848" s="9" t="str">
        <f>IF(טבלה14[[#This Row],[מספר סטודנטים בתואר 1]]&gt;500,"yes","no")</f>
        <v>yes</v>
      </c>
      <c r="N848" s="12">
        <f>טבלה14[[#This Row],[מספר סטודנטים בתואר 1]]/SUBTOTAL(109,טבלה14[מספר סטודנטים בתואר 1])</f>
        <v>9.8913407130492969E-3</v>
      </c>
      <c r="O848" s="11">
        <f>IFERROR(((טבלה14[[#This Row],[מספר סטודנטים בתואר 1]]-טבלה14[[#This Row],[נשים תואר 1]])/טבלה14[[#This Row],[מספר סטודנטים בתואר 1]]),"")</f>
        <v>8.2352941176470587E-2</v>
      </c>
      <c r="P848" s="11">
        <f>IFERROR(טבלה14[[#This Row],[נשים תואר 1]]/טבלה14[[#This Row],[מספר סטודנטים בתואר 1]],"")</f>
        <v>0.91764705882352937</v>
      </c>
      <c r="Q84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84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48" s="13">
        <f>SUMIFS(T:T,D:D,"2007/08",B:B,B848)-טבלה14[[#This Row],[דירוג]]</f>
        <v>0</v>
      </c>
      <c r="T848" s="9">
        <v>37</v>
      </c>
    </row>
    <row r="849" spans="2:20" s="6" customFormat="1" ht="13.8" hidden="1" x14ac:dyDescent="0.3">
      <c r="B849" s="7" t="s">
        <v>55</v>
      </c>
      <c r="C849" s="8" t="s">
        <v>56</v>
      </c>
      <c r="D849" s="9" t="s">
        <v>32</v>
      </c>
      <c r="E849" s="10">
        <v>694</v>
      </c>
      <c r="F849" s="10">
        <v>644</v>
      </c>
      <c r="G849" s="10">
        <v>203</v>
      </c>
      <c r="H849" s="10">
        <v>180</v>
      </c>
      <c r="I849" s="10">
        <v>41</v>
      </c>
      <c r="J849" s="10">
        <v>36</v>
      </c>
      <c r="K849" s="9"/>
      <c r="L849" s="9" t="s">
        <v>18</v>
      </c>
      <c r="M849" s="9" t="str">
        <f>IF(טבלה14[[#This Row],[מספר סטודנטים בתואר 1]]&gt;500,"yes","no")</f>
        <v>yes</v>
      </c>
      <c r="N849" s="12">
        <f>טבלה14[[#This Row],[מספר סטודנטים בתואר 1]]/SUBTOTAL(109,טבלה14[מספר סטודנטים בתואר 1])</f>
        <v>1.009498596302384E-2</v>
      </c>
      <c r="O849" s="11">
        <f>IFERROR(((טבלה14[[#This Row],[מספר סטודנטים בתואר 1]]-טבלה14[[#This Row],[נשים תואר 1]])/טבלה14[[#This Row],[מספר סטודנטים בתואר 1]]),"")</f>
        <v>7.2046109510086456E-2</v>
      </c>
      <c r="P849" s="11">
        <f>IFERROR(טבלה14[[#This Row],[נשים תואר 1]]/טבלה14[[#This Row],[מספר סטודנטים בתואר 1]],"")</f>
        <v>0.9279538904899135</v>
      </c>
      <c r="Q84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84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49" s="13">
        <f>SUMIFS(T:T,D:D,"2007/08",B:B,B849)-טבלה14[[#This Row],[דירוג]]</f>
        <v>0</v>
      </c>
      <c r="T849" s="9">
        <v>37</v>
      </c>
    </row>
    <row r="850" spans="2:20" s="6" customFormat="1" ht="13.8" hidden="1" x14ac:dyDescent="0.3">
      <c r="B850" s="7" t="s">
        <v>55</v>
      </c>
      <c r="C850" s="8" t="s">
        <v>56</v>
      </c>
      <c r="D850" s="10" t="s">
        <v>255</v>
      </c>
      <c r="E850" s="10">
        <v>684</v>
      </c>
      <c r="F850" s="10">
        <v>622</v>
      </c>
      <c r="G850" s="10">
        <v>195</v>
      </c>
      <c r="H850" s="10">
        <v>169</v>
      </c>
      <c r="I850" s="10">
        <v>50</v>
      </c>
      <c r="J850" s="10">
        <v>43</v>
      </c>
      <c r="K850" s="9"/>
      <c r="L850" s="9" t="s">
        <v>18</v>
      </c>
      <c r="M850" s="9" t="str">
        <f>IF(טבלה14[[#This Row],[מספר סטודנטים בתואר 1]]&gt;500,"yes","no")</f>
        <v>yes</v>
      </c>
      <c r="N850" s="12">
        <f>טבלה14[[#This Row],[מספר סטודנטים בתואר 1]]/SUBTOTAL(109,טבלה14[מספר סטודנטים בתואר 1])</f>
        <v>9.9495250701848812E-3</v>
      </c>
      <c r="O850" s="11">
        <f>IFERROR(((טבלה14[[#This Row],[מספר סטודנטים בתואר 1]]-טבלה14[[#This Row],[נשים תואר 1]])/טבלה14[[#This Row],[מספר סטודנטים בתואר 1]]),"")</f>
        <v>9.0643274853801165E-2</v>
      </c>
      <c r="P850" s="11">
        <f>IFERROR(טבלה14[[#This Row],[נשים תואר 1]]/טבלה14[[#This Row],[מספר סטודנטים בתואר 1]],"")</f>
        <v>0.90935672514619881</v>
      </c>
      <c r="Q85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85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50" s="13">
        <f>SUMIFS(T:T,D:D,"2007/08",B:B,B850)-טבלה14[[#This Row],[דירוג]]</f>
        <v>0</v>
      </c>
      <c r="T850" s="9">
        <v>37</v>
      </c>
    </row>
    <row r="851" spans="2:20" s="6" customFormat="1" ht="13.8" hidden="1" x14ac:dyDescent="0.3">
      <c r="B851" s="7" t="s">
        <v>83</v>
      </c>
      <c r="C851" s="8" t="s">
        <v>58</v>
      </c>
      <c r="D851" s="10" t="s">
        <v>32</v>
      </c>
      <c r="E851" s="10">
        <v>695</v>
      </c>
      <c r="F851" s="10">
        <v>487</v>
      </c>
      <c r="G851" s="10">
        <v>90</v>
      </c>
      <c r="H851" s="10">
        <v>68</v>
      </c>
      <c r="I851" s="10"/>
      <c r="J851" s="10" t="s">
        <v>21</v>
      </c>
      <c r="K851" s="9"/>
      <c r="L851" s="9" t="s">
        <v>18</v>
      </c>
      <c r="M851" s="9" t="str">
        <f>IF(טבלה14[[#This Row],[מספר סטודנטים בתואר 1]]&gt;500,"yes","no")</f>
        <v>yes</v>
      </c>
      <c r="N851" s="12">
        <f>טבלה14[[#This Row],[מספר סטודנטים בתואר 1]]/SUBTOTAL(109,טבלה14[מספר סטודנטים בתואר 1])</f>
        <v>1.0109532052307737E-2</v>
      </c>
      <c r="O851" s="11">
        <f>IFERROR(((טבלה14[[#This Row],[מספר סטודנטים בתואר 1]]-טבלה14[[#This Row],[נשים תואר 1]])/טבלה14[[#This Row],[מספר סטודנטים בתואר 1]]),"")</f>
        <v>0.29928057553956833</v>
      </c>
      <c r="P851" s="11">
        <f>IFERROR(טבלה14[[#This Row],[נשים תואר 1]]/טבלה14[[#This Row],[מספר סטודנטים בתואר 1]],"")</f>
        <v>0.70071942446043167</v>
      </c>
      <c r="Q85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85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51" s="13">
        <f>SUMIFS(T:T,D:D,"2007/08",B:B,B851)-טבלה14[[#This Row],[דירוג]]</f>
        <v>0</v>
      </c>
      <c r="T851" s="9">
        <v>36</v>
      </c>
    </row>
    <row r="852" spans="2:20" s="6" customFormat="1" ht="13.8" hidden="1" x14ac:dyDescent="0.3">
      <c r="B852" s="7" t="s">
        <v>83</v>
      </c>
      <c r="C852" s="8" t="s">
        <v>58</v>
      </c>
      <c r="D852" s="10" t="s">
        <v>199</v>
      </c>
      <c r="E852" s="10">
        <v>696</v>
      </c>
      <c r="F852" s="10">
        <v>487</v>
      </c>
      <c r="G852" s="10">
        <v>50</v>
      </c>
      <c r="H852" s="10">
        <v>42</v>
      </c>
      <c r="I852" s="10"/>
      <c r="J852" s="10" t="s">
        <v>21</v>
      </c>
      <c r="K852" s="9"/>
      <c r="L852" s="9" t="s">
        <v>18</v>
      </c>
      <c r="M852" s="9" t="str">
        <f>IF(טבלה14[[#This Row],[מספר סטודנטים בתואר 1]]&gt;500,"yes","no")</f>
        <v>yes</v>
      </c>
      <c r="N852" s="12">
        <f>טבלה14[[#This Row],[מספר סטודנטים בתואר 1]]/SUBTOTAL(109,טבלה14[מספר סטודנטים בתואר 1])</f>
        <v>1.0124078141591632E-2</v>
      </c>
      <c r="O852" s="11">
        <f>IFERROR(((טבלה14[[#This Row],[מספר סטודנטים בתואר 1]]-טבלה14[[#This Row],[נשים תואר 1]])/טבלה14[[#This Row],[מספר סטודנטים בתואר 1]]),"")</f>
        <v>0.30028735632183906</v>
      </c>
      <c r="P852" s="11">
        <f>IFERROR(טבלה14[[#This Row],[נשים תואר 1]]/טבלה14[[#This Row],[מספר סטודנטים בתואר 1]],"")</f>
        <v>0.69971264367816088</v>
      </c>
      <c r="Q85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5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52" s="13">
        <f>SUMIFS(T:T,D:D,"2007/08",B:B,B852)-טבלה14[[#This Row],[דירוג]]</f>
        <v>0</v>
      </c>
      <c r="T852" s="9">
        <v>36</v>
      </c>
    </row>
    <row r="853" spans="2:20" s="6" customFormat="1" ht="13.8" hidden="1" x14ac:dyDescent="0.3">
      <c r="B853" s="7" t="s">
        <v>83</v>
      </c>
      <c r="C853" s="8" t="s">
        <v>58</v>
      </c>
      <c r="D853" s="9" t="s">
        <v>255</v>
      </c>
      <c r="E853" s="10">
        <v>687</v>
      </c>
      <c r="F853" s="10">
        <v>473</v>
      </c>
      <c r="G853" s="10">
        <v>45</v>
      </c>
      <c r="H853" s="10">
        <v>39</v>
      </c>
      <c r="I853" s="10"/>
      <c r="J853" s="10"/>
      <c r="K853" s="9"/>
      <c r="L853" s="9" t="s">
        <v>18</v>
      </c>
      <c r="M853" s="9" t="str">
        <f>IF(טבלה14[[#This Row],[מספר סטודנטים בתואר 1]]&gt;500,"yes","no")</f>
        <v>yes</v>
      </c>
      <c r="N853" s="12">
        <f>טבלה14[[#This Row],[מספר סטודנטים בתואר 1]]/SUBTOTAL(109,טבלה14[מספר סטודנטים בתואר 1])</f>
        <v>9.9931633380365686E-3</v>
      </c>
      <c r="O853" s="11">
        <f>IFERROR(((טבלה14[[#This Row],[מספר סטודנטים בתואר 1]]-טבלה14[[#This Row],[נשים תואר 1]])/טבלה14[[#This Row],[מספר סטודנטים בתואר 1]]),"")</f>
        <v>0.31149927219796214</v>
      </c>
      <c r="P853" s="11">
        <f>IFERROR(טבלה14[[#This Row],[נשים תואר 1]]/טבלה14[[#This Row],[מספר סטודנטים בתואר 1]],"")</f>
        <v>0.68850072780203786</v>
      </c>
      <c r="Q85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5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53" s="13">
        <f>SUMIFS(T:T,D:D,"2007/08",B:B,B853)-טבלה14[[#This Row],[דירוג]]</f>
        <v>0</v>
      </c>
      <c r="T853" s="9">
        <v>36</v>
      </c>
    </row>
    <row r="854" spans="2:20" s="6" customFormat="1" ht="13.8" hidden="1" x14ac:dyDescent="0.3">
      <c r="B854" s="7" t="s">
        <v>82</v>
      </c>
      <c r="C854" s="8" t="s">
        <v>58</v>
      </c>
      <c r="D854" s="10" t="s">
        <v>255</v>
      </c>
      <c r="E854" s="10">
        <v>711</v>
      </c>
      <c r="F854" s="10">
        <v>683</v>
      </c>
      <c r="G854" s="10">
        <v>181</v>
      </c>
      <c r="H854" s="10">
        <v>176</v>
      </c>
      <c r="I854" s="10">
        <v>18</v>
      </c>
      <c r="J854" s="10">
        <v>18</v>
      </c>
      <c r="K854" s="9"/>
      <c r="L854" s="9" t="s">
        <v>18</v>
      </c>
      <c r="M854" s="9" t="str">
        <f>IF(טבלה14[[#This Row],[מספר סטודנטים בתואר 1]]&gt;500,"yes","no")</f>
        <v>yes</v>
      </c>
      <c r="N854" s="12">
        <f>טבלה14[[#This Row],[מספר סטודנטים בתואר 1]]/SUBTOTAL(109,טבלה14[מספר סטודנטים בתואר 1])</f>
        <v>1.0342269480850073E-2</v>
      </c>
      <c r="O854" s="11">
        <f>IFERROR(((טבלה14[[#This Row],[מספר סטודנטים בתואר 1]]-טבלה14[[#This Row],[נשים תואר 1]])/טבלה14[[#This Row],[מספר סטודנטים בתואר 1]]),"")</f>
        <v>3.9381153305203941E-2</v>
      </c>
      <c r="P854" s="11">
        <f>IFERROR(טבלה14[[#This Row],[נשים תואר 1]]/טבלה14[[#This Row],[מספר סטודנטים בתואר 1]],"")</f>
        <v>0.96061884669479602</v>
      </c>
      <c r="Q85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85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54" s="13">
        <f>SUMIFS(T:T,D:D,"2007/08",B:B,B854)-טבלה14[[#This Row],[דירוג]]</f>
        <v>0</v>
      </c>
      <c r="T854" s="9">
        <v>35</v>
      </c>
    </row>
    <row r="855" spans="2:20" s="6" customFormat="1" ht="13.8" hidden="1" x14ac:dyDescent="0.3">
      <c r="B855" s="7" t="s">
        <v>40</v>
      </c>
      <c r="C855" s="8" t="s">
        <v>16</v>
      </c>
      <c r="D855" s="10" t="s">
        <v>199</v>
      </c>
      <c r="E855" s="10">
        <v>725</v>
      </c>
      <c r="F855" s="10">
        <v>403</v>
      </c>
      <c r="G855" s="10">
        <v>156</v>
      </c>
      <c r="H855" s="10">
        <v>86</v>
      </c>
      <c r="I855" s="10">
        <v>30</v>
      </c>
      <c r="J855" s="10">
        <v>12</v>
      </c>
      <c r="K855" s="9"/>
      <c r="L855" s="9" t="s">
        <v>18</v>
      </c>
      <c r="M855" s="9" t="str">
        <f>IF(טבלה14[[#This Row],[מספר סטודנטים בתואר 1]]&gt;500,"yes","no")</f>
        <v>yes</v>
      </c>
      <c r="N855" s="12">
        <f>טבלה14[[#This Row],[מספר סטודנטים בתואר 1]]/SUBTOTAL(109,טבלה14[מספר סטודנטים בתואר 1])</f>
        <v>1.0545914730824618E-2</v>
      </c>
      <c r="O855" s="11">
        <f>IFERROR(((טבלה14[[#This Row],[מספר סטודנטים בתואר 1]]-טבלה14[[#This Row],[נשים תואר 1]])/טבלה14[[#This Row],[מספר סטודנטים בתואר 1]]),"")</f>
        <v>0.44413793103448274</v>
      </c>
      <c r="P855" s="11">
        <f>IFERROR(טבלה14[[#This Row],[נשים תואר 1]]/טבלה14[[#This Row],[מספר סטודנטים בתואר 1]],"")</f>
        <v>0.55586206896551726</v>
      </c>
      <c r="Q85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5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55" s="13">
        <f>SUMIFS(T:T,D:D,"2007/08",B:B,B855)-טבלה14[[#This Row],[דירוג]]</f>
        <v>0</v>
      </c>
      <c r="T855" s="9">
        <v>34</v>
      </c>
    </row>
    <row r="856" spans="2:20" s="6" customFormat="1" ht="13.8" hidden="1" x14ac:dyDescent="0.3">
      <c r="B856" s="7" t="s">
        <v>40</v>
      </c>
      <c r="C856" s="8" t="s">
        <v>16</v>
      </c>
      <c r="D856" s="9" t="s">
        <v>255</v>
      </c>
      <c r="E856" s="10">
        <v>716</v>
      </c>
      <c r="F856" s="10">
        <v>394</v>
      </c>
      <c r="G856" s="10">
        <v>149</v>
      </c>
      <c r="H856" s="10">
        <v>95</v>
      </c>
      <c r="I856" s="10">
        <v>33</v>
      </c>
      <c r="J856" s="10">
        <v>13</v>
      </c>
      <c r="K856" s="9"/>
      <c r="L856" s="9" t="s">
        <v>18</v>
      </c>
      <c r="M856" s="9" t="str">
        <f>IF(טבלה14[[#This Row],[מספר סטודנטים בתואר 1]]&gt;500,"yes","no")</f>
        <v>yes</v>
      </c>
      <c r="N856" s="12">
        <f>טבלה14[[#This Row],[מספר סטודנטים בתואר 1]]/SUBTOTAL(109,טבלה14[מספר סטודנטים בתואר 1])</f>
        <v>1.0414999927269554E-2</v>
      </c>
      <c r="O856" s="11">
        <f>IFERROR(((טבלה14[[#This Row],[מספר סטודנטים בתואר 1]]-טבלה14[[#This Row],[נשים תואר 1]])/טבלה14[[#This Row],[מספר סטודנטים בתואר 1]]),"")</f>
        <v>0.44972067039106145</v>
      </c>
      <c r="P856" s="11">
        <f>IFERROR(טבלה14[[#This Row],[נשים תואר 1]]/טבלה14[[#This Row],[מספר סטודנטים בתואר 1]],"")</f>
        <v>0.55027932960893855</v>
      </c>
      <c r="Q85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5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56" s="13">
        <f>SUMIFS(T:T,D:D,"2007/08",B:B,B856)-טבלה14[[#This Row],[דירוג]]</f>
        <v>0</v>
      </c>
      <c r="T856" s="9">
        <v>34</v>
      </c>
    </row>
    <row r="857" spans="2:20" s="6" customFormat="1" ht="13.8" hidden="1" x14ac:dyDescent="0.3">
      <c r="B857" s="7" t="s">
        <v>41</v>
      </c>
      <c r="C857" s="8" t="s">
        <v>28</v>
      </c>
      <c r="D857" s="9" t="s">
        <v>37</v>
      </c>
      <c r="E857" s="10">
        <v>419</v>
      </c>
      <c r="F857" s="10">
        <v>220</v>
      </c>
      <c r="G857" s="10">
        <v>284</v>
      </c>
      <c r="H857" s="10">
        <v>132</v>
      </c>
      <c r="I857" s="10">
        <v>25</v>
      </c>
      <c r="J857" s="10">
        <v>10</v>
      </c>
      <c r="K857" s="9"/>
      <c r="L857" s="9" t="s">
        <v>18</v>
      </c>
      <c r="M857" s="9" t="str">
        <f>IF(טבלה14[[#This Row],[מספר סטודנטים בתואר 1]]&gt;500,"yes","no")</f>
        <v>no</v>
      </c>
      <c r="N857" s="12">
        <f>טבלה14[[#This Row],[מספר סטודנטים בתואר 1]]/SUBTOTAL(109,טבלה14[מספר סטודנטים בתואר 1])</f>
        <v>6.0948114099524343E-3</v>
      </c>
      <c r="O857" s="11">
        <f>IFERROR(((טבלה14[[#This Row],[מספר סטודנטים בתואר 1]]-טבלה14[[#This Row],[נשים תואר 1]])/טבלה14[[#This Row],[מספר סטודנטים בתואר 1]]),"")</f>
        <v>0.47494033412887826</v>
      </c>
      <c r="P857" s="11">
        <f>IFERROR(טבלה14[[#This Row],[נשים תואר 1]]/טבלה14[[#This Row],[מספר סטודנטים בתואר 1]],"")</f>
        <v>0.52505966587112174</v>
      </c>
      <c r="Q85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5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57" s="13">
        <f>SUMIFS(T:T,D:D,"2007/08",B:B,B857)-טבלה14[[#This Row],[דירוג]]</f>
        <v>-19</v>
      </c>
      <c r="T857" s="9">
        <v>52</v>
      </c>
    </row>
    <row r="858" spans="2:20" s="6" customFormat="1" ht="13.8" hidden="1" x14ac:dyDescent="0.3">
      <c r="B858" s="7" t="s">
        <v>41</v>
      </c>
      <c r="C858" s="8" t="s">
        <v>28</v>
      </c>
      <c r="D858" s="9" t="s">
        <v>255</v>
      </c>
      <c r="E858" s="10">
        <v>732</v>
      </c>
      <c r="F858" s="10">
        <v>405</v>
      </c>
      <c r="G858" s="10">
        <v>346</v>
      </c>
      <c r="H858" s="10">
        <v>202</v>
      </c>
      <c r="I858" s="10">
        <v>56</v>
      </c>
      <c r="J858" s="10">
        <v>29</v>
      </c>
      <c r="K858" s="9"/>
      <c r="L858" s="9" t="s">
        <v>18</v>
      </c>
      <c r="M858" s="9" t="str">
        <f>IF(טבלה14[[#This Row],[מספר סטודנטים בתואר 1]]&gt;500,"yes","no")</f>
        <v>yes</v>
      </c>
      <c r="N858" s="12">
        <f>טבלה14[[#This Row],[מספר סטודנטים בתואר 1]]/SUBTOTAL(109,טבלה14[מספר סטודנטים בתואר 1])</f>
        <v>1.064773735581189E-2</v>
      </c>
      <c r="O858" s="11">
        <f>IFERROR(((טבלה14[[#This Row],[מספר סטודנטים בתואר 1]]-טבלה14[[#This Row],[נשים תואר 1]])/טבלה14[[#This Row],[מספר סטודנטים בתואר 1]]),"")</f>
        <v>0.44672131147540983</v>
      </c>
      <c r="P858" s="11">
        <f>IFERROR(טבלה14[[#This Row],[נשים תואר 1]]/טבלה14[[#This Row],[מספר סטודנטים בתואר 1]],"")</f>
        <v>0.55327868852459017</v>
      </c>
      <c r="Q85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5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58" s="13">
        <f>SUMIFS(T:T,D:D,"2007/08",B:B,B858)-טבלה14[[#This Row],[דירוג]]</f>
        <v>0</v>
      </c>
      <c r="T858" s="9">
        <v>33</v>
      </c>
    </row>
    <row r="859" spans="2:20" s="6" customFormat="1" ht="13.8" hidden="1" x14ac:dyDescent="0.3">
      <c r="B859" s="7" t="s">
        <v>78</v>
      </c>
      <c r="C859" s="8" t="s">
        <v>34</v>
      </c>
      <c r="D859" s="9" t="s">
        <v>50</v>
      </c>
      <c r="E859" s="10">
        <v>779</v>
      </c>
      <c r="F859" s="10">
        <v>507</v>
      </c>
      <c r="G859" s="10">
        <v>86</v>
      </c>
      <c r="H859" s="10">
        <v>50</v>
      </c>
      <c r="I859" s="10">
        <v>14</v>
      </c>
      <c r="J859" s="10">
        <v>10</v>
      </c>
      <c r="K859" s="9"/>
      <c r="L859" s="9" t="s">
        <v>18</v>
      </c>
      <c r="M859" s="9" t="str">
        <f>IF(טבלה14[[#This Row],[מספר סטודנטים בתואר 1]]&gt;500,"yes","no")</f>
        <v>yes</v>
      </c>
      <c r="N859" s="12">
        <f>טבלה14[[#This Row],[מספר סטודנטים בתואר 1]]/SUBTOTAL(109,טבלה14[מספר סטודנטים בתואר 1])</f>
        <v>1.1331403552155003E-2</v>
      </c>
      <c r="O859" s="11">
        <f>IFERROR(((טבלה14[[#This Row],[מספר סטודנטים בתואר 1]]-טבלה14[[#This Row],[נשים תואר 1]])/טבלה14[[#This Row],[מספר סטודנטים בתואר 1]]),"")</f>
        <v>0.34916559691912707</v>
      </c>
      <c r="P859" s="11">
        <f>IFERROR(טבלה14[[#This Row],[נשים תואר 1]]/טבלה14[[#This Row],[מספר סטודנטים בתואר 1]],"")</f>
        <v>0.65083440308087293</v>
      </c>
      <c r="Q85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5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59" s="13">
        <f>SUMIFS(T:T,D:D,"2007/08",B:B,B859)-טבלה14[[#This Row],[דירוג]]</f>
        <v>0</v>
      </c>
      <c r="T859" s="9">
        <v>32</v>
      </c>
    </row>
    <row r="860" spans="2:20" s="6" customFormat="1" ht="13.8" hidden="1" x14ac:dyDescent="0.3">
      <c r="B860" s="7" t="s">
        <v>78</v>
      </c>
      <c r="C860" s="8" t="s">
        <v>34</v>
      </c>
      <c r="D860" s="10" t="s">
        <v>32</v>
      </c>
      <c r="E860" s="10">
        <v>770</v>
      </c>
      <c r="F860" s="10">
        <v>489</v>
      </c>
      <c r="G860" s="10">
        <v>63</v>
      </c>
      <c r="H860" s="10">
        <v>39</v>
      </c>
      <c r="I860" s="10">
        <v>13</v>
      </c>
      <c r="J860" s="10">
        <v>10</v>
      </c>
      <c r="K860" s="9"/>
      <c r="L860" s="9" t="s">
        <v>18</v>
      </c>
      <c r="M860" s="9" t="str">
        <f>IF(טבלה14[[#This Row],[מספר סטודנטים בתואר 1]]&gt;500,"yes","no")</f>
        <v>yes</v>
      </c>
      <c r="N860" s="12">
        <f>טבלה14[[#This Row],[מספר סטודנטים בתואר 1]]/SUBTOTAL(109,טבלה14[מספר סטודנטים בתואר 1])</f>
        <v>1.1200488748599939E-2</v>
      </c>
      <c r="O860" s="11">
        <f>IFERROR(((טבלה14[[#This Row],[מספר סטודנטים בתואר 1]]-טבלה14[[#This Row],[נשים תואר 1]])/טבלה14[[#This Row],[מספר סטודנטים בתואר 1]]),"")</f>
        <v>0.36493506493506495</v>
      </c>
      <c r="P860" s="11">
        <f>IFERROR(טבלה14[[#This Row],[נשים תואר 1]]/טבלה14[[#This Row],[מספר סטודנטים בתואר 1]],"")</f>
        <v>0.63506493506493511</v>
      </c>
      <c r="Q86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6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60" s="13">
        <f>SUMIFS(T:T,D:D,"2007/08",B:B,B860)-טבלה14[[#This Row],[דירוג]]</f>
        <v>0</v>
      </c>
      <c r="T860" s="9">
        <v>32</v>
      </c>
    </row>
    <row r="861" spans="2:20" s="6" customFormat="1" ht="13.8" hidden="1" x14ac:dyDescent="0.3">
      <c r="B861" s="7" t="s">
        <v>78</v>
      </c>
      <c r="C861" s="8" t="s">
        <v>34</v>
      </c>
      <c r="D861" s="10" t="s">
        <v>199</v>
      </c>
      <c r="E861" s="10">
        <v>770</v>
      </c>
      <c r="F861" s="10">
        <v>472</v>
      </c>
      <c r="G861" s="10">
        <v>45</v>
      </c>
      <c r="H861" s="10">
        <v>31</v>
      </c>
      <c r="I861" s="10">
        <v>13</v>
      </c>
      <c r="J861" s="10">
        <v>9</v>
      </c>
      <c r="K861" s="9"/>
      <c r="L861" s="9" t="s">
        <v>18</v>
      </c>
      <c r="M861" s="9" t="str">
        <f>IF(טבלה14[[#This Row],[מספר סטודנטים בתואר 1]]&gt;500,"yes","no")</f>
        <v>yes</v>
      </c>
      <c r="N861" s="12">
        <f>טבלה14[[#This Row],[מספר סטודנטים בתואר 1]]/SUBTOTAL(109,טבלה14[מספר סטודנטים בתואר 1])</f>
        <v>1.1200488748599939E-2</v>
      </c>
      <c r="O861" s="11">
        <f>IFERROR(((טבלה14[[#This Row],[מספר סטודנטים בתואר 1]]-טבלה14[[#This Row],[נשים תואר 1]])/טבלה14[[#This Row],[מספר סטודנטים בתואר 1]]),"")</f>
        <v>0.38701298701298703</v>
      </c>
      <c r="P861" s="11">
        <f>IFERROR(טבלה14[[#This Row],[נשים תואר 1]]/טבלה14[[#This Row],[מספר סטודנטים בתואר 1]],"")</f>
        <v>0.61298701298701297</v>
      </c>
      <c r="Q86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6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61" s="13">
        <f>SUMIFS(T:T,D:D,"2007/08",B:B,B861)-טבלה14[[#This Row],[דירוג]]</f>
        <v>0</v>
      </c>
      <c r="T861" s="9">
        <v>32</v>
      </c>
    </row>
    <row r="862" spans="2:20" s="6" customFormat="1" ht="13.8" hidden="1" x14ac:dyDescent="0.3">
      <c r="B862" s="7" t="s">
        <v>78</v>
      </c>
      <c r="C862" s="8" t="s">
        <v>34</v>
      </c>
      <c r="D862" s="9" t="s">
        <v>255</v>
      </c>
      <c r="E862" s="10">
        <v>757</v>
      </c>
      <c r="F862" s="10">
        <v>444</v>
      </c>
      <c r="G862" s="10">
        <v>46</v>
      </c>
      <c r="H862" s="10">
        <v>29</v>
      </c>
      <c r="I862" s="10">
        <v>12</v>
      </c>
      <c r="J862" s="10">
        <v>8</v>
      </c>
      <c r="K862" s="9"/>
      <c r="L862" s="9" t="s">
        <v>18</v>
      </c>
      <c r="M862" s="9" t="str">
        <f>IF(טבלה14[[#This Row],[מספר סטודנטים בתואר 1]]&gt;500,"yes","no")</f>
        <v>yes</v>
      </c>
      <c r="N862" s="12">
        <f>טבלה14[[#This Row],[מספר סטודנטים בתואר 1]]/SUBTOTAL(109,טבלה14[מספר סטודנטים בתואר 1])</f>
        <v>1.1011389587909291E-2</v>
      </c>
      <c r="O862" s="11">
        <f>IFERROR(((טבלה14[[#This Row],[מספר סטודנטים בתואר 1]]-טבלה14[[#This Row],[נשים תואר 1]])/טבלה14[[#This Row],[מספר סטודנטים בתואר 1]]),"")</f>
        <v>0.4134742404227213</v>
      </c>
      <c r="P862" s="11">
        <f>IFERROR(טבלה14[[#This Row],[נשים תואר 1]]/טבלה14[[#This Row],[מספר סטודנטים בתואר 1]],"")</f>
        <v>0.5865257595772787</v>
      </c>
      <c r="Q86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6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62" s="13">
        <f>SUMIFS(T:T,D:D,"2007/08",B:B,B862)-טבלה14[[#This Row],[דירוג]]</f>
        <v>0</v>
      </c>
      <c r="T862" s="9">
        <v>32</v>
      </c>
    </row>
    <row r="863" spans="2:20" s="6" customFormat="1" ht="13.8" hidden="1" x14ac:dyDescent="0.3">
      <c r="B863" s="7" t="s">
        <v>24</v>
      </c>
      <c r="C863" s="8" t="s">
        <v>25</v>
      </c>
      <c r="D863" s="10" t="s">
        <v>23</v>
      </c>
      <c r="E863" s="10">
        <v>897</v>
      </c>
      <c r="F863" s="10">
        <v>365</v>
      </c>
      <c r="G863" s="10">
        <v>327</v>
      </c>
      <c r="H863" s="10">
        <v>144</v>
      </c>
      <c r="I863" s="10">
        <v>62</v>
      </c>
      <c r="J863" s="10">
        <v>26</v>
      </c>
      <c r="K863" s="9"/>
      <c r="L863" s="9" t="s">
        <v>18</v>
      </c>
      <c r="M863" s="9" t="str">
        <f>IF(טבלה14[[#This Row],[מספר סטודנטים בתואר 1]]&gt;500,"yes","no")</f>
        <v>yes</v>
      </c>
      <c r="N863" s="12">
        <f>טבלה14[[#This Row],[מספר סטודנטים בתואר 1]]/SUBTOTAL(109,טבלה14[מספר סטודנטים בתואר 1])</f>
        <v>1.3047842087654735E-2</v>
      </c>
      <c r="O863" s="11">
        <f>IFERROR(((טבלה14[[#This Row],[מספר סטודנטים בתואר 1]]-טבלה14[[#This Row],[נשים תואר 1]])/טבלה14[[#This Row],[מספר סטודנטים בתואר 1]]),"")</f>
        <v>0.59308807134894093</v>
      </c>
      <c r="P863" s="11">
        <f>IFERROR(טבלה14[[#This Row],[נשים תואר 1]]/טבלה14[[#This Row],[מספר סטודנטים בתואר 1]],"")</f>
        <v>0.40691192865105907</v>
      </c>
      <c r="Q86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6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63" s="13">
        <f>SUMIFS(T:T,D:D,"2007/08",B:B,B863)-טבלה14[[#This Row],[דירוג]]</f>
        <v>0</v>
      </c>
      <c r="T863" s="9">
        <v>31</v>
      </c>
    </row>
    <row r="864" spans="2:20" s="6" customFormat="1" ht="13.8" hidden="1" x14ac:dyDescent="0.3">
      <c r="B864" s="7" t="s">
        <v>24</v>
      </c>
      <c r="C864" s="8" t="s">
        <v>25</v>
      </c>
      <c r="D864" s="9" t="s">
        <v>199</v>
      </c>
      <c r="E864" s="10">
        <v>821</v>
      </c>
      <c r="F864" s="10">
        <v>391</v>
      </c>
      <c r="G864" s="10">
        <v>247</v>
      </c>
      <c r="H864" s="10">
        <v>115</v>
      </c>
      <c r="I864" s="10">
        <v>89</v>
      </c>
      <c r="J864" s="10">
        <v>28</v>
      </c>
      <c r="K864" s="9"/>
      <c r="L864" s="9" t="s">
        <v>18</v>
      </c>
      <c r="M864" s="9" t="str">
        <f>IF(טבלה14[[#This Row],[מספר סטודנטים בתואר 1]]&gt;500,"yes","no")</f>
        <v>yes</v>
      </c>
      <c r="N864" s="12">
        <f>טבלה14[[#This Row],[מספר סטודנטים בתואר 1]]/SUBTOTAL(109,טבלה14[מספר סטודנטים בתואר 1])</f>
        <v>1.1942339302078636E-2</v>
      </c>
      <c r="O864" s="11">
        <f>IFERROR(((טבלה14[[#This Row],[מספר סטודנטים בתואר 1]]-טבלה14[[#This Row],[נשים תואר 1]])/טבלה14[[#This Row],[מספר סטודנטים בתואר 1]]),"")</f>
        <v>0.52375152253349577</v>
      </c>
      <c r="P864" s="11">
        <f>IFERROR(טבלה14[[#This Row],[נשים תואר 1]]/טבלה14[[#This Row],[מספר סטודנטים בתואר 1]],"")</f>
        <v>0.47624847746650428</v>
      </c>
      <c r="Q86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6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64" s="13">
        <f>SUMIFS(T:T,D:D,"2007/08",B:B,B864)-טבלה14[[#This Row],[דירוג]]</f>
        <v>0</v>
      </c>
      <c r="T864" s="9">
        <v>31</v>
      </c>
    </row>
    <row r="865" spans="2:20" s="6" customFormat="1" ht="13.8" hidden="1" x14ac:dyDescent="0.3">
      <c r="B865" s="7" t="s">
        <v>24</v>
      </c>
      <c r="C865" s="8" t="s">
        <v>25</v>
      </c>
      <c r="D865" s="10" t="s">
        <v>255</v>
      </c>
      <c r="E865" s="10">
        <v>868</v>
      </c>
      <c r="F865" s="10">
        <v>394</v>
      </c>
      <c r="G865" s="10">
        <v>256</v>
      </c>
      <c r="H865" s="10">
        <v>106</v>
      </c>
      <c r="I865" s="10">
        <v>68</v>
      </c>
      <c r="J865" s="10">
        <v>18</v>
      </c>
      <c r="K865" s="9"/>
      <c r="L865" s="9" t="s">
        <v>18</v>
      </c>
      <c r="M865" s="9" t="str">
        <f>IF(טבלה14[[#This Row],[מספר סטודנטים בתואר 1]]&gt;500,"yes","no")</f>
        <v>yes</v>
      </c>
      <c r="N865" s="12">
        <f>טבלה14[[#This Row],[מספר סטודנטים בתואר 1]]/SUBTOTAL(109,טבלה14[מספר סטודנטים בתואר 1])</f>
        <v>1.2626005498421749E-2</v>
      </c>
      <c r="O865" s="11">
        <f>IFERROR(((טבלה14[[#This Row],[מספר סטודנטים בתואר 1]]-טבלה14[[#This Row],[נשים תואר 1]])/טבלה14[[#This Row],[מספר סטודנטים בתואר 1]]),"")</f>
        <v>0.54608294930875578</v>
      </c>
      <c r="P865" s="11">
        <f>IFERROR(טבלה14[[#This Row],[נשים תואר 1]]/טבלה14[[#This Row],[מספר סטודנטים בתואר 1]],"")</f>
        <v>0.45391705069124422</v>
      </c>
      <c r="Q86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6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65" s="13">
        <f>SUMIFS(T:T,D:D,"2007/08",B:B,B865)-טבלה14[[#This Row],[דירוג]]</f>
        <v>0</v>
      </c>
      <c r="T865" s="9">
        <v>31</v>
      </c>
    </row>
    <row r="866" spans="2:20" s="6" customFormat="1" ht="13.8" hidden="1" x14ac:dyDescent="0.3">
      <c r="B866" s="7" t="s">
        <v>30</v>
      </c>
      <c r="C866" s="8" t="s">
        <v>16</v>
      </c>
      <c r="D866" s="9" t="s">
        <v>22</v>
      </c>
      <c r="E866" s="10">
        <v>877</v>
      </c>
      <c r="F866" s="10">
        <v>365</v>
      </c>
      <c r="G866" s="10">
        <v>546</v>
      </c>
      <c r="H866" s="10">
        <v>249</v>
      </c>
      <c r="I866" s="10">
        <v>112</v>
      </c>
      <c r="J866" s="10">
        <v>50</v>
      </c>
      <c r="K866" s="9"/>
      <c r="L866" s="9" t="s">
        <v>18</v>
      </c>
      <c r="M866" s="9" t="str">
        <f>IF(טבלה14[[#This Row],[מספר סטודנטים בתואר 1]]&gt;500,"yes","no")</f>
        <v>yes</v>
      </c>
      <c r="N866" s="12">
        <f>טבלה14[[#This Row],[מספר סטודנטים בתואר 1]]/SUBTOTAL(109,טבלה14[מספר סטודנטים בתואר 1])</f>
        <v>1.2756920301976813E-2</v>
      </c>
      <c r="O866" s="11">
        <f>IFERROR(((טבלה14[[#This Row],[מספר סטודנטים בתואר 1]]-טבלה14[[#This Row],[נשים תואר 1]])/טבלה14[[#This Row],[מספר סטודנטים בתואר 1]]),"")</f>
        <v>0.58380843785632841</v>
      </c>
      <c r="P866" s="11">
        <f>IFERROR(טבלה14[[#This Row],[נשים תואר 1]]/טבלה14[[#This Row],[מספר סטודנטים בתואר 1]],"")</f>
        <v>0.41619156214367159</v>
      </c>
      <c r="Q86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6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66" s="13">
        <f>SUMIFS(T:T,D:D,"2007/08",B:B,B866)-טבלה14[[#This Row],[דירוג]]</f>
        <v>0</v>
      </c>
      <c r="T866" s="9">
        <v>30</v>
      </c>
    </row>
    <row r="867" spans="2:20" s="6" customFormat="1" ht="13.8" hidden="1" x14ac:dyDescent="0.3">
      <c r="B867" s="7" t="s">
        <v>30</v>
      </c>
      <c r="C867" s="8" t="s">
        <v>16</v>
      </c>
      <c r="D867" s="9" t="s">
        <v>255</v>
      </c>
      <c r="E867" s="10">
        <v>1001</v>
      </c>
      <c r="F867" s="10">
        <v>458</v>
      </c>
      <c r="G867" s="10">
        <v>374</v>
      </c>
      <c r="H867" s="10">
        <v>152</v>
      </c>
      <c r="I867" s="10">
        <v>110</v>
      </c>
      <c r="J867" s="10">
        <v>44</v>
      </c>
      <c r="K867" s="9"/>
      <c r="L867" s="9" t="s">
        <v>18</v>
      </c>
      <c r="M867" s="9" t="str">
        <f>IF(טבלה14[[#This Row],[מספר סטודנטים בתואר 1]]&gt;500,"yes","no")</f>
        <v>yes</v>
      </c>
      <c r="N867" s="12">
        <f>טבלה14[[#This Row],[מספר סטודנטים בתואר 1]]/SUBTOTAL(109,טבלה14[מספר סטודנטים בתואר 1])</f>
        <v>1.456063537317992E-2</v>
      </c>
      <c r="O867" s="11">
        <f>IFERROR(((טבלה14[[#This Row],[מספר סטודנטים בתואר 1]]-טבלה14[[#This Row],[נשים תואר 1]])/טבלה14[[#This Row],[מספר סטודנטים בתואר 1]]),"")</f>
        <v>0.54245754245754241</v>
      </c>
      <c r="P867" s="11">
        <f>IFERROR(טבלה14[[#This Row],[נשים תואר 1]]/טבלה14[[#This Row],[מספר סטודנטים בתואר 1]],"")</f>
        <v>0.45754245754245754</v>
      </c>
      <c r="Q86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6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67" s="13">
        <f>SUMIFS(T:T,D:D,"2007/08",B:B,B867)-טבלה14[[#This Row],[דירוג]]</f>
        <v>0</v>
      </c>
      <c r="T867" s="9">
        <v>30</v>
      </c>
    </row>
    <row r="868" spans="2:20" s="6" customFormat="1" ht="13.8" hidden="1" x14ac:dyDescent="0.3">
      <c r="B868" s="7" t="s">
        <v>85</v>
      </c>
      <c r="C868" s="8" t="s">
        <v>39</v>
      </c>
      <c r="D868" s="10" t="s">
        <v>255</v>
      </c>
      <c r="E868" s="10">
        <v>1019</v>
      </c>
      <c r="F868" s="10">
        <v>808</v>
      </c>
      <c r="G868" s="10">
        <v>257</v>
      </c>
      <c r="H868" s="10">
        <v>225</v>
      </c>
      <c r="I868" s="10">
        <v>97</v>
      </c>
      <c r="J868" s="10">
        <v>83</v>
      </c>
      <c r="K868" s="9"/>
      <c r="L868" s="9" t="s">
        <v>18</v>
      </c>
      <c r="M868" s="9" t="str">
        <f>IF(טבלה14[[#This Row],[מספר סטודנטים בתואר 1]]&gt;500,"yes","no")</f>
        <v>yes</v>
      </c>
      <c r="N868" s="12">
        <f>טבלה14[[#This Row],[מספר סטודנטים בתואר 1]]/SUBTOTAL(109,טבלה14[מספר סטודנטים בתואר 1])</f>
        <v>1.4822464980290049E-2</v>
      </c>
      <c r="O868" s="11">
        <f>IFERROR(((טבלה14[[#This Row],[מספר סטודנטים בתואר 1]]-טבלה14[[#This Row],[נשים תואר 1]])/טבלה14[[#This Row],[מספר סטודנטים בתואר 1]]),"")</f>
        <v>0.20706575073601571</v>
      </c>
      <c r="P868" s="11">
        <f>IFERROR(טבלה14[[#This Row],[נשים תואר 1]]/טבלה14[[#This Row],[מספר סטודנטים בתואר 1]],"")</f>
        <v>0.79293424926398426</v>
      </c>
      <c r="Q86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86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68" s="13">
        <f>SUMIFS(T:T,D:D,"2007/08",B:B,B868)-טבלה14[[#This Row],[דירוג]]</f>
        <v>0</v>
      </c>
      <c r="T868" s="9">
        <v>29</v>
      </c>
    </row>
    <row r="869" spans="2:20" s="6" customFormat="1" ht="13.8" hidden="1" x14ac:dyDescent="0.3">
      <c r="B869" s="7" t="s">
        <v>77</v>
      </c>
      <c r="C869" s="8" t="s">
        <v>34</v>
      </c>
      <c r="D869" s="10" t="s">
        <v>42</v>
      </c>
      <c r="E869" s="10">
        <v>881</v>
      </c>
      <c r="F869" s="10">
        <v>144</v>
      </c>
      <c r="G869" s="10">
        <v>0</v>
      </c>
      <c r="H869" s="10">
        <v>0</v>
      </c>
      <c r="I869" s="10">
        <v>46</v>
      </c>
      <c r="J869" s="10">
        <v>11</v>
      </c>
      <c r="K869" s="9"/>
      <c r="L869" s="9" t="s">
        <v>18</v>
      </c>
      <c r="M869" s="9" t="str">
        <f>IF(טבלה14[[#This Row],[מספר סטודנטים בתואר 1]]&gt;500,"yes","no")</f>
        <v>yes</v>
      </c>
      <c r="N869" s="12">
        <f>טבלה14[[#This Row],[מספר סטודנטים בתואר 1]]/SUBTOTAL(109,טבלה14[מספר סטודנטים בתואר 1])</f>
        <v>1.2815104659112397E-2</v>
      </c>
      <c r="O869" s="11">
        <f>IFERROR(((טבלה14[[#This Row],[מספר סטודנטים בתואר 1]]-טבלה14[[#This Row],[נשים תואר 1]])/טבלה14[[#This Row],[מספר סטודנטים בתואר 1]]),"")</f>
        <v>0.83654937570942112</v>
      </c>
      <c r="P869" s="11">
        <f>IFERROR(טבלה14[[#This Row],[נשים תואר 1]]/טבלה14[[#This Row],[מספר סטודנטים בתואר 1]],"")</f>
        <v>0.16345062429057888</v>
      </c>
      <c r="Q86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69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869" s="13">
        <f>SUMIFS(T:T,D:D,"2007/08",B:B,B869)-טבלה14[[#This Row],[דירוג]]</f>
        <v>0</v>
      </c>
      <c r="T869" s="9">
        <v>28</v>
      </c>
    </row>
    <row r="870" spans="2:20" s="6" customFormat="1" ht="13.8" hidden="1" x14ac:dyDescent="0.3">
      <c r="B870" s="7" t="s">
        <v>77</v>
      </c>
      <c r="C870" s="8" t="s">
        <v>34</v>
      </c>
      <c r="D870" s="9" t="s">
        <v>255</v>
      </c>
      <c r="E870" s="10">
        <v>1049</v>
      </c>
      <c r="F870" s="10">
        <v>169</v>
      </c>
      <c r="G870" s="10"/>
      <c r="H870" s="10"/>
      <c r="I870" s="10">
        <v>17</v>
      </c>
      <c r="J870" s="10"/>
      <c r="K870" s="9"/>
      <c r="L870" s="9" t="s">
        <v>18</v>
      </c>
      <c r="M870" s="9" t="str">
        <f>IF(טבלה14[[#This Row],[מספר סטודנטים בתואר 1]]&gt;500,"yes","no")</f>
        <v>yes</v>
      </c>
      <c r="N870" s="12">
        <f>טבלה14[[#This Row],[מספר סטודנטים בתואר 1]]/SUBTOTAL(109,טבלה14[מספר סטודנטים בתואר 1])</f>
        <v>1.525884765880693E-2</v>
      </c>
      <c r="O870" s="11">
        <f>IFERROR(((טבלה14[[#This Row],[מספר סטודנטים בתואר 1]]-טבלה14[[#This Row],[נשים תואר 1]])/טבלה14[[#This Row],[מספר סטודנטים בתואר 1]]),"")</f>
        <v>0.83889418493803625</v>
      </c>
      <c r="P870" s="11">
        <f>IFERROR(טבלה14[[#This Row],[נשים תואר 1]]/טבלה14[[#This Row],[מספר סטודנטים בתואר 1]],"")</f>
        <v>0.16110581506196378</v>
      </c>
      <c r="Q87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70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870" s="13">
        <f>SUMIFS(T:T,D:D,"2007/08",B:B,B870)-טבלה14[[#This Row],[דירוג]]</f>
        <v>0</v>
      </c>
      <c r="T870" s="9">
        <v>28</v>
      </c>
    </row>
    <row r="871" spans="2:20" s="6" customFormat="1" ht="13.8" hidden="1" x14ac:dyDescent="0.3">
      <c r="B871" s="7" t="s">
        <v>54</v>
      </c>
      <c r="C871" s="8" t="s">
        <v>25</v>
      </c>
      <c r="D871" s="10" t="s">
        <v>23</v>
      </c>
      <c r="E871" s="10">
        <v>937</v>
      </c>
      <c r="F871" s="10">
        <v>370</v>
      </c>
      <c r="G871" s="10">
        <v>309</v>
      </c>
      <c r="H871" s="10">
        <v>117</v>
      </c>
      <c r="I871" s="10">
        <v>142</v>
      </c>
      <c r="J871" s="10">
        <v>55</v>
      </c>
      <c r="K871" s="9"/>
      <c r="L871" s="9" t="s">
        <v>18</v>
      </c>
      <c r="M871" s="9" t="str">
        <f>IF(טבלה14[[#This Row],[מספר סטודנטים בתואר 1]]&gt;500,"yes","no")</f>
        <v>yes</v>
      </c>
      <c r="N871" s="12">
        <f>טבלה14[[#This Row],[מספר סטודנטים בתואר 1]]/SUBTOTAL(109,טבלה14[מספר סטודנטים בתואר 1])</f>
        <v>1.3629685659010574E-2</v>
      </c>
      <c r="O871" s="11">
        <f>IFERROR(((טבלה14[[#This Row],[מספר סטודנטים בתואר 1]]-טבלה14[[#This Row],[נשים תואר 1]])/טבלה14[[#This Row],[מספר סטודנטים בתואר 1]]),"")</f>
        <v>0.60512273212379941</v>
      </c>
      <c r="P871" s="11">
        <f>IFERROR(טבלה14[[#This Row],[נשים תואר 1]]/טבלה14[[#This Row],[מספר סטודנטים בתואר 1]],"")</f>
        <v>0.39487726787620064</v>
      </c>
      <c r="Q87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7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71" s="13">
        <f>SUMIFS(T:T,D:D,"2007/08",B:B,B871)-טבלה14[[#This Row],[דירוג]]</f>
        <v>0</v>
      </c>
      <c r="T871" s="9">
        <v>27</v>
      </c>
    </row>
    <row r="872" spans="2:20" s="6" customFormat="1" ht="13.8" hidden="1" x14ac:dyDescent="0.3">
      <c r="B872" s="7" t="s">
        <v>54</v>
      </c>
      <c r="C872" s="8" t="s">
        <v>25</v>
      </c>
      <c r="D872" s="10" t="s">
        <v>255</v>
      </c>
      <c r="E872" s="10">
        <v>1087</v>
      </c>
      <c r="F872" s="10">
        <v>480</v>
      </c>
      <c r="G872" s="10">
        <v>283</v>
      </c>
      <c r="H872" s="10">
        <v>116</v>
      </c>
      <c r="I872" s="10">
        <v>167</v>
      </c>
      <c r="J872" s="10">
        <v>68</v>
      </c>
      <c r="K872" s="9"/>
      <c r="L872" s="9" t="s">
        <v>18</v>
      </c>
      <c r="M872" s="9" t="str">
        <f>IF(טבלה14[[#This Row],[מספר סטודנטים בתואר 1]]&gt;500,"yes","no")</f>
        <v>yes</v>
      </c>
      <c r="N872" s="12">
        <f>טבלה14[[#This Row],[מספר סטודנטים בתואר 1]]/SUBTOTAL(109,טבלה14[מספר סטודנטים בתואר 1])</f>
        <v>1.5811599051594977E-2</v>
      </c>
      <c r="O872" s="11">
        <f>IFERROR(((טבלה14[[#This Row],[מספר סטודנטים בתואר 1]]-טבלה14[[#This Row],[נשים תואר 1]])/טבלה14[[#This Row],[מספר סטודנטים בתואר 1]]),"")</f>
        <v>0.55841766329346831</v>
      </c>
      <c r="P872" s="11">
        <f>IFERROR(טבלה14[[#This Row],[נשים תואר 1]]/טבלה14[[#This Row],[מספר סטודנטים בתואר 1]],"")</f>
        <v>0.44158233670653174</v>
      </c>
      <c r="Q87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7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72" s="13">
        <f>SUMIFS(T:T,D:D,"2007/08",B:B,B872)-טבלה14[[#This Row],[דירוג]]</f>
        <v>0</v>
      </c>
      <c r="T872" s="9">
        <v>27</v>
      </c>
    </row>
    <row r="873" spans="2:20" s="6" customFormat="1" ht="13.8" hidden="1" x14ac:dyDescent="0.3">
      <c r="B873" s="7" t="s">
        <v>38</v>
      </c>
      <c r="C873" s="8" t="s">
        <v>39</v>
      </c>
      <c r="D873" s="9" t="s">
        <v>255</v>
      </c>
      <c r="E873" s="10">
        <v>1097</v>
      </c>
      <c r="F873" s="10">
        <v>611</v>
      </c>
      <c r="G873" s="10">
        <v>32</v>
      </c>
      <c r="H873" s="10">
        <v>21</v>
      </c>
      <c r="I873" s="10">
        <v>7</v>
      </c>
      <c r="J873" s="10"/>
      <c r="K873" s="9"/>
      <c r="L873" s="9" t="s">
        <v>18</v>
      </c>
      <c r="M873" s="9" t="str">
        <f>IF(טבלה14[[#This Row],[מספר סטודנטים בתואר 1]]&gt;500,"yes","no")</f>
        <v>yes</v>
      </c>
      <c r="N873" s="12">
        <f>טבלה14[[#This Row],[מספר סטודנטים בתואר 1]]/SUBTOTAL(109,טבלה14[מספר סטודנטים בתואר 1])</f>
        <v>1.595705994443394E-2</v>
      </c>
      <c r="O873" s="11">
        <f>IFERROR(((טבלה14[[#This Row],[מספר סטודנטים בתואר 1]]-טבלה14[[#This Row],[נשים תואר 1]])/טבלה14[[#This Row],[מספר סטודנטים בתואר 1]]),"")</f>
        <v>0.4430264357338195</v>
      </c>
      <c r="P873" s="11">
        <f>IFERROR(טבלה14[[#This Row],[נשים תואר 1]]/טבלה14[[#This Row],[מספר סטודנטים בתואר 1]],"")</f>
        <v>0.5569735642661805</v>
      </c>
      <c r="Q87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7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73" s="13">
        <f>SUMIFS(T:T,D:D,"2007/08",B:B,B873)-טבלה14[[#This Row],[דירוג]]</f>
        <v>0</v>
      </c>
      <c r="T873" s="9">
        <v>26</v>
      </c>
    </row>
    <row r="874" spans="2:20" s="6" customFormat="1" ht="13.8" hidden="1" x14ac:dyDescent="0.3">
      <c r="B874" s="7" t="s">
        <v>51</v>
      </c>
      <c r="C874" s="8" t="s">
        <v>52</v>
      </c>
      <c r="D874" s="10" t="s">
        <v>255</v>
      </c>
      <c r="E874" s="10">
        <v>1160</v>
      </c>
      <c r="F874" s="10">
        <v>995</v>
      </c>
      <c r="G874" s="10">
        <v>580</v>
      </c>
      <c r="H874" s="10">
        <v>479</v>
      </c>
      <c r="I874" s="10">
        <v>459</v>
      </c>
      <c r="J874" s="10">
        <v>379</v>
      </c>
      <c r="K874" s="9"/>
      <c r="L874" s="9" t="s">
        <v>18</v>
      </c>
      <c r="M874" s="9" t="str">
        <f>IF(טבלה14[[#This Row],[מספר סטודנטים בתואר 1]]&gt;500,"yes","no")</f>
        <v>yes</v>
      </c>
      <c r="N874" s="12">
        <f>טבלה14[[#This Row],[מספר סטודנטים בתואר 1]]/SUBTOTAL(109,טבלה14[מספר סטודנטים בתואר 1])</f>
        <v>1.6873463569319389E-2</v>
      </c>
      <c r="O874" s="11">
        <f>IFERROR(((טבלה14[[#This Row],[מספר סטודנטים בתואר 1]]-טבלה14[[#This Row],[נשים תואר 1]])/טבלה14[[#This Row],[מספר סטודנטים בתואר 1]]),"")</f>
        <v>0.14224137931034483</v>
      </c>
      <c r="P874" s="11">
        <f>IFERROR(טבלה14[[#This Row],[נשים תואר 1]]/טבלה14[[#This Row],[מספר סטודנטים בתואר 1]],"")</f>
        <v>0.85775862068965514</v>
      </c>
      <c r="Q87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87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74" s="13">
        <f>SUMIFS(T:T,D:D,"2007/08",B:B,B874)-טבלה14[[#This Row],[דירוג]]</f>
        <v>0</v>
      </c>
      <c r="T874" s="9">
        <v>25</v>
      </c>
    </row>
    <row r="875" spans="2:20" s="6" customFormat="1" ht="13.8" hidden="1" x14ac:dyDescent="0.3">
      <c r="B875" s="7" t="s">
        <v>70</v>
      </c>
      <c r="C875" s="8" t="s">
        <v>16</v>
      </c>
      <c r="D875" s="10" t="s">
        <v>199</v>
      </c>
      <c r="E875" s="10">
        <v>1126</v>
      </c>
      <c r="F875" s="10">
        <v>811</v>
      </c>
      <c r="G875" s="10">
        <v>195</v>
      </c>
      <c r="H875" s="10">
        <v>147</v>
      </c>
      <c r="I875" s="10">
        <v>40</v>
      </c>
      <c r="J875" s="10">
        <v>31</v>
      </c>
      <c r="K875" s="9"/>
      <c r="L875" s="9" t="s">
        <v>18</v>
      </c>
      <c r="M875" s="9" t="str">
        <f>IF(טבלה14[[#This Row],[מספר סטודנטים בתואר 1]]&gt;500,"yes","no")</f>
        <v>yes</v>
      </c>
      <c r="N875" s="12">
        <f>טבלה14[[#This Row],[מספר סטודנטים בתואר 1]]/SUBTOTAL(109,טבלה14[מספר סטודנטים בתואר 1])</f>
        <v>1.6378896533666924E-2</v>
      </c>
      <c r="O875" s="11">
        <f>IFERROR(((טבלה14[[#This Row],[מספר סטודנטים בתואר 1]]-טבלה14[[#This Row],[נשים תואר 1]])/טבלה14[[#This Row],[מספר סטודנטים בתואר 1]]),"")</f>
        <v>0.27975133214920073</v>
      </c>
      <c r="P875" s="11">
        <f>IFERROR(טבלה14[[#This Row],[נשים תואר 1]]/טבלה14[[#This Row],[מספר סטודנטים בתואר 1]],"")</f>
        <v>0.72024866785079933</v>
      </c>
      <c r="Q87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87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75" s="13">
        <f>SUMIFS(T:T,D:D,"2007/08",B:B,B875)-טבלה14[[#This Row],[דירוג]]</f>
        <v>0</v>
      </c>
      <c r="T875" s="9">
        <v>24</v>
      </c>
    </row>
    <row r="876" spans="2:20" s="6" customFormat="1" ht="13.8" hidden="1" x14ac:dyDescent="0.3">
      <c r="B876" s="7" t="s">
        <v>70</v>
      </c>
      <c r="C876" s="8" t="s">
        <v>16</v>
      </c>
      <c r="D876" s="9" t="s">
        <v>255</v>
      </c>
      <c r="E876" s="10">
        <v>1173</v>
      </c>
      <c r="F876" s="10">
        <v>838</v>
      </c>
      <c r="G876" s="10">
        <v>143</v>
      </c>
      <c r="H876" s="10">
        <v>109</v>
      </c>
      <c r="I876" s="10">
        <v>33</v>
      </c>
      <c r="J876" s="10">
        <v>27</v>
      </c>
      <c r="K876" s="9"/>
      <c r="L876" s="9" t="s">
        <v>18</v>
      </c>
      <c r="M876" s="9" t="str">
        <f>IF(טבלה14[[#This Row],[מספר סטודנטים בתואר 1]]&gt;500,"yes","no")</f>
        <v>yes</v>
      </c>
      <c r="N876" s="12">
        <f>טבלה14[[#This Row],[מספר סטודנטים בתואר 1]]/SUBTOTAL(109,טבלה14[מספר סטודנטים בתואר 1])</f>
        <v>1.7062562730010038E-2</v>
      </c>
      <c r="O876" s="11">
        <f>IFERROR(((טבלה14[[#This Row],[מספר סטודנטים בתואר 1]]-טבלה14[[#This Row],[נשים תואר 1]])/טבלה14[[#This Row],[מספר סטודנטים בתואר 1]]),"")</f>
        <v>0.28559249786871271</v>
      </c>
      <c r="P876" s="11">
        <f>IFERROR(טבלה14[[#This Row],[נשים תואר 1]]/טבלה14[[#This Row],[מספר סטודנטים בתואר 1]],"")</f>
        <v>0.71440750213128734</v>
      </c>
      <c r="Q87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87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76" s="13">
        <f>SUMIFS(T:T,D:D,"2007/08",B:B,B876)-טבלה14[[#This Row],[דירוג]]</f>
        <v>0</v>
      </c>
      <c r="T876" s="9">
        <v>24</v>
      </c>
    </row>
    <row r="877" spans="2:20" s="6" customFormat="1" ht="13.8" hidden="1" x14ac:dyDescent="0.3">
      <c r="B877" s="7" t="s">
        <v>44</v>
      </c>
      <c r="C877" s="8" t="s">
        <v>45</v>
      </c>
      <c r="D877" s="10" t="s">
        <v>255</v>
      </c>
      <c r="E877" s="10">
        <v>1190</v>
      </c>
      <c r="F877" s="10">
        <v>774</v>
      </c>
      <c r="G877" s="10">
        <v>500</v>
      </c>
      <c r="H877" s="10">
        <v>271</v>
      </c>
      <c r="I877" s="10">
        <v>593</v>
      </c>
      <c r="J877" s="10">
        <v>334</v>
      </c>
      <c r="K877" s="9"/>
      <c r="L877" s="9" t="s">
        <v>18</v>
      </c>
      <c r="M877" s="9" t="str">
        <f>IF(טבלה14[[#This Row],[מספר סטודנטים בתואר 1]]&gt;500,"yes","no")</f>
        <v>yes</v>
      </c>
      <c r="N877" s="12">
        <f>טבלה14[[#This Row],[מספר סטודנטים בתואר 1]]/SUBTOTAL(109,טבלה14[מספר סטודנטים בתואר 1])</f>
        <v>1.7309846247836269E-2</v>
      </c>
      <c r="O877" s="11">
        <f>IFERROR(((טבלה14[[#This Row],[מספר סטודנטים בתואר 1]]-טבלה14[[#This Row],[נשים תואר 1]])/טבלה14[[#This Row],[מספר סטודנטים בתואר 1]]),"")</f>
        <v>0.34957983193277309</v>
      </c>
      <c r="P877" s="11">
        <f>IFERROR(טבלה14[[#This Row],[נשים תואר 1]]/טבלה14[[#This Row],[מספר סטודנטים בתואר 1]],"")</f>
        <v>0.65042016806722691</v>
      </c>
      <c r="Q87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7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77" s="13">
        <f>SUMIFS(T:T,D:D,"2007/08",B:B,B877)-טבלה14[[#This Row],[דירוג]]</f>
        <v>0</v>
      </c>
      <c r="T877" s="9">
        <v>23</v>
      </c>
    </row>
    <row r="878" spans="2:20" s="6" customFormat="1" ht="13.8" hidden="1" x14ac:dyDescent="0.3">
      <c r="B878" s="7" t="s">
        <v>71</v>
      </c>
      <c r="C878" s="8" t="s">
        <v>72</v>
      </c>
      <c r="D878" s="10" t="s">
        <v>199</v>
      </c>
      <c r="E878" s="10">
        <v>1206</v>
      </c>
      <c r="F878" s="10">
        <v>640</v>
      </c>
      <c r="G878" s="10">
        <v>2334</v>
      </c>
      <c r="H878" s="10">
        <v>1221</v>
      </c>
      <c r="I878" s="10">
        <v>456</v>
      </c>
      <c r="J878" s="10">
        <v>303</v>
      </c>
      <c r="K878" s="9"/>
      <c r="L878" s="9" t="s">
        <v>18</v>
      </c>
      <c r="M878" s="9" t="str">
        <f>IF(טבלה14[[#This Row],[מספר סטודנטים בתואר 1]]&gt;500,"yes","no")</f>
        <v>yes</v>
      </c>
      <c r="N878" s="12">
        <f>טבלה14[[#This Row],[מספר סטודנטים בתואר 1]]/SUBTOTAL(109,טבלה14[מספר סטודנטים בתואר 1])</f>
        <v>1.7542583676378606E-2</v>
      </c>
      <c r="O878" s="11">
        <f>IFERROR(((טבלה14[[#This Row],[מספר סטודנטים בתואר 1]]-טבלה14[[#This Row],[נשים תואר 1]])/טבלה14[[#This Row],[מספר סטודנטים בתואר 1]]),"")</f>
        <v>0.46932006633499168</v>
      </c>
      <c r="P878" s="11">
        <f>IFERROR(טבלה14[[#This Row],[נשים תואר 1]]/טבלה14[[#This Row],[מספר סטודנטים בתואר 1]],"")</f>
        <v>0.53067993366500832</v>
      </c>
      <c r="Q87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7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78" s="13">
        <f>SUMIFS(T:T,D:D,"2007/08",B:B,B878)-טבלה14[[#This Row],[דירוג]]</f>
        <v>0</v>
      </c>
      <c r="T878" s="9">
        <v>22</v>
      </c>
    </row>
    <row r="879" spans="2:20" s="6" customFormat="1" ht="13.8" hidden="1" x14ac:dyDescent="0.3">
      <c r="B879" s="7" t="s">
        <v>71</v>
      </c>
      <c r="C879" s="8" t="s">
        <v>72</v>
      </c>
      <c r="D879" s="9" t="s">
        <v>255</v>
      </c>
      <c r="E879" s="10">
        <v>1200</v>
      </c>
      <c r="F879" s="10">
        <v>613</v>
      </c>
      <c r="G879" s="10">
        <v>2180</v>
      </c>
      <c r="H879" s="10">
        <v>1142</v>
      </c>
      <c r="I879" s="10">
        <v>447</v>
      </c>
      <c r="J879" s="10">
        <v>291</v>
      </c>
      <c r="K879" s="9"/>
      <c r="L879" s="9" t="s">
        <v>18</v>
      </c>
      <c r="M879" s="9" t="str">
        <f>IF(טבלה14[[#This Row],[מספר סטודנטים בתואר 1]]&gt;500,"yes","no")</f>
        <v>yes</v>
      </c>
      <c r="N879" s="12">
        <f>טבלה14[[#This Row],[מספר סטודנטים בתואר 1]]/SUBTOTAL(109,טבלה14[מספר סטודנטים בתואר 1])</f>
        <v>1.7455307140675228E-2</v>
      </c>
      <c r="O879" s="11">
        <f>IFERROR(((טבלה14[[#This Row],[מספר סטודנטים בתואר 1]]-טבלה14[[#This Row],[נשים תואר 1]])/טבלה14[[#This Row],[מספר סטודנטים בתואר 1]]),"")</f>
        <v>0.48916666666666669</v>
      </c>
      <c r="P879" s="11">
        <f>IFERROR(טבלה14[[#This Row],[נשים תואר 1]]/טבלה14[[#This Row],[מספר סטודנטים בתואר 1]],"")</f>
        <v>0.51083333333333336</v>
      </c>
      <c r="Q87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7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79" s="13">
        <f>SUMIFS(T:T,D:D,"2007/08",B:B,B879)-טבלה14[[#This Row],[דירוג]]</f>
        <v>0</v>
      </c>
      <c r="T879" s="9">
        <v>22</v>
      </c>
    </row>
    <row r="880" spans="2:20" s="6" customFormat="1" ht="13.8" hidden="1" x14ac:dyDescent="0.3">
      <c r="B880" s="7" t="s">
        <v>68</v>
      </c>
      <c r="C880" s="8" t="s">
        <v>69</v>
      </c>
      <c r="D880" s="10" t="s">
        <v>255</v>
      </c>
      <c r="E880" s="10">
        <v>1275</v>
      </c>
      <c r="F880" s="10">
        <v>661</v>
      </c>
      <c r="G880" s="10"/>
      <c r="H880" s="10"/>
      <c r="I880" s="10">
        <v>40</v>
      </c>
      <c r="J880" s="10">
        <v>18</v>
      </c>
      <c r="K880" s="9"/>
      <c r="L880" s="9" t="s">
        <v>18</v>
      </c>
      <c r="M880" s="9" t="str">
        <f>IF(טבלה14[[#This Row],[מספר סטודנטים בתואר 1]]&gt;500,"yes","no")</f>
        <v>yes</v>
      </c>
      <c r="N880" s="12">
        <f>טבלה14[[#This Row],[מספר סטודנטים בתואר 1]]/SUBTOTAL(109,טבלה14[מספר סטודנטים בתואר 1])</f>
        <v>1.854626383696743E-2</v>
      </c>
      <c r="O880" s="11">
        <f>IFERROR(((טבלה14[[#This Row],[מספר סטודנטים בתואר 1]]-טבלה14[[#This Row],[נשים תואר 1]])/טבלה14[[#This Row],[מספר סטודנטים בתואר 1]]),"")</f>
        <v>0.48156862745098039</v>
      </c>
      <c r="P880" s="11">
        <f>IFERROR(טבלה14[[#This Row],[נשים תואר 1]]/טבלה14[[#This Row],[מספר סטודנטים בתואר 1]],"")</f>
        <v>0.51843137254901961</v>
      </c>
      <c r="Q88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8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80" s="13">
        <f>SUMIFS(T:T,D:D,"2007/08",B:B,B880)-טבלה14[[#This Row],[דירוג]]</f>
        <v>0</v>
      </c>
      <c r="T880" s="9">
        <v>21</v>
      </c>
    </row>
    <row r="881" spans="2:20" s="6" customFormat="1" ht="13.8" hidden="1" x14ac:dyDescent="0.3">
      <c r="B881" s="7" t="s">
        <v>74</v>
      </c>
      <c r="C881" s="8" t="s">
        <v>45</v>
      </c>
      <c r="D881" s="9" t="s">
        <v>31</v>
      </c>
      <c r="E881" s="10">
        <v>1427</v>
      </c>
      <c r="F881" s="10">
        <v>350</v>
      </c>
      <c r="G881" s="10">
        <v>424</v>
      </c>
      <c r="H881" s="10">
        <v>77</v>
      </c>
      <c r="I881" s="10">
        <v>402</v>
      </c>
      <c r="J881" s="10">
        <v>80</v>
      </c>
      <c r="K881" s="9"/>
      <c r="L881" s="9" t="s">
        <v>18</v>
      </c>
      <c r="M881" s="9" t="str">
        <f>IF(טבלה14[[#This Row],[מספר סטודנטים בתואר 1]]&gt;500,"yes","no")</f>
        <v>yes</v>
      </c>
      <c r="N881" s="12">
        <f>טבלה14[[#This Row],[מספר סטודנטים בתואר 1]]/SUBTOTAL(109,טבלה14[מספר סטודנטים בתואר 1])</f>
        <v>2.0757269408119627E-2</v>
      </c>
      <c r="O881" s="11">
        <f>IFERROR(((טבלה14[[#This Row],[מספר סטודנטים בתואר 1]]-טבלה14[[#This Row],[נשים תואר 1]])/טבלה14[[#This Row],[מספר סטודנטים בתואר 1]]),"")</f>
        <v>0.75473020322354589</v>
      </c>
      <c r="P881" s="11">
        <f>IFERROR(טבלה14[[#This Row],[נשים תואר 1]]/טבלה14[[#This Row],[מספר סטודנטים בתואר 1]],"")</f>
        <v>0.24526979677645411</v>
      </c>
      <c r="Q88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81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881" s="13">
        <f>SUMIFS(T:T,D:D,"2007/08",B:B,B881)-טבלה14[[#This Row],[דירוג]]</f>
        <v>0</v>
      </c>
      <c r="T881" s="9">
        <v>20</v>
      </c>
    </row>
    <row r="882" spans="2:20" s="6" customFormat="1" ht="13.8" hidden="1" x14ac:dyDescent="0.3">
      <c r="B882" s="7" t="s">
        <v>74</v>
      </c>
      <c r="C882" s="8" t="s">
        <v>45</v>
      </c>
      <c r="D882" s="9" t="s">
        <v>26</v>
      </c>
      <c r="E882" s="10">
        <v>1393</v>
      </c>
      <c r="F882" s="10">
        <v>344</v>
      </c>
      <c r="G882" s="10">
        <v>396</v>
      </c>
      <c r="H882" s="10">
        <v>73</v>
      </c>
      <c r="I882" s="10">
        <v>403</v>
      </c>
      <c r="J882" s="10">
        <v>66</v>
      </c>
      <c r="K882" s="9"/>
      <c r="L882" s="9" t="s">
        <v>18</v>
      </c>
      <c r="M882" s="9" t="str">
        <f>IF(טבלה14[[#This Row],[מספר סטודנטים בתואר 1]]&gt;500,"yes","no")</f>
        <v>yes</v>
      </c>
      <c r="N882" s="12">
        <f>טבלה14[[#This Row],[מספר סטודנטים בתואר 1]]/SUBTOTAL(109,טבלה14[מספר סטודנטים בתואר 1])</f>
        <v>2.0262702372467162E-2</v>
      </c>
      <c r="O882" s="11">
        <f>IFERROR(((טבלה14[[#This Row],[מספר סטודנטים בתואר 1]]-טבלה14[[#This Row],[נשים תואר 1]])/טבלה14[[#This Row],[מספר סטודנטים בתואר 1]]),"")</f>
        <v>0.75305096913137115</v>
      </c>
      <c r="P882" s="11">
        <f>IFERROR(טבלה14[[#This Row],[נשים תואר 1]]/טבלה14[[#This Row],[מספר סטודנטים בתואר 1]],"")</f>
        <v>0.24694903086862885</v>
      </c>
      <c r="Q88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82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882" s="13">
        <f>SUMIFS(T:T,D:D,"2007/08",B:B,B882)-טבלה14[[#This Row],[דירוג]]</f>
        <v>0</v>
      </c>
      <c r="T882" s="9">
        <v>20</v>
      </c>
    </row>
    <row r="883" spans="2:20" s="6" customFormat="1" ht="13.8" hidden="1" x14ac:dyDescent="0.3">
      <c r="B883" s="7" t="s">
        <v>74</v>
      </c>
      <c r="C883" s="8" t="s">
        <v>45</v>
      </c>
      <c r="D883" s="9" t="s">
        <v>23</v>
      </c>
      <c r="E883" s="10">
        <v>1354</v>
      </c>
      <c r="F883" s="10">
        <v>275</v>
      </c>
      <c r="G883" s="10">
        <v>354</v>
      </c>
      <c r="H883" s="10">
        <v>51</v>
      </c>
      <c r="I883" s="10">
        <v>426</v>
      </c>
      <c r="J883" s="10">
        <v>79</v>
      </c>
      <c r="K883" s="9"/>
      <c r="L883" s="9" t="s">
        <v>18</v>
      </c>
      <c r="M883" s="9" t="str">
        <f>IF(טבלה14[[#This Row],[מספר סטודנטים בתואר 1]]&gt;500,"yes","no")</f>
        <v>yes</v>
      </c>
      <c r="N883" s="12">
        <f>טבלה14[[#This Row],[מספר סטודנטים בתואר 1]]/SUBTOTAL(109,טבלה14[מספר סטודנטים בתואר 1])</f>
        <v>1.9695404890395216E-2</v>
      </c>
      <c r="O883" s="11">
        <f>IFERROR(((טבלה14[[#This Row],[מספר סטודנטים בתואר 1]]-טבלה14[[#This Row],[נשים תואר 1]])/טבלה14[[#This Row],[מספר סטודנטים בתואר 1]]),"")</f>
        <v>0.79689807976366323</v>
      </c>
      <c r="P883" s="11">
        <f>IFERROR(טבלה14[[#This Row],[נשים תואר 1]]/טבלה14[[#This Row],[מספר סטודנטים בתואר 1]],"")</f>
        <v>0.20310192023633677</v>
      </c>
      <c r="Q88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83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883" s="13">
        <f>SUMIFS(T:T,D:D,"2007/08",B:B,B883)-טבלה14[[#This Row],[דירוג]]</f>
        <v>0</v>
      </c>
      <c r="T883" s="9">
        <v>20</v>
      </c>
    </row>
    <row r="884" spans="2:20" s="6" customFormat="1" ht="13.8" hidden="1" x14ac:dyDescent="0.3">
      <c r="B884" s="7" t="s">
        <v>74</v>
      </c>
      <c r="C884" s="8" t="s">
        <v>45</v>
      </c>
      <c r="D884" s="10" t="s">
        <v>42</v>
      </c>
      <c r="E884" s="10">
        <v>1267</v>
      </c>
      <c r="F884" s="10">
        <v>238</v>
      </c>
      <c r="G884" s="10">
        <v>375</v>
      </c>
      <c r="H884" s="10">
        <v>64</v>
      </c>
      <c r="I884" s="10">
        <v>427</v>
      </c>
      <c r="J884" s="10">
        <v>76</v>
      </c>
      <c r="K884" s="9"/>
      <c r="L884" s="9" t="s">
        <v>18</v>
      </c>
      <c r="M884" s="9" t="str">
        <f>IF(טבלה14[[#This Row],[מספר סטודנטים בתואר 1]]&gt;500,"yes","no")</f>
        <v>yes</v>
      </c>
      <c r="N884" s="12">
        <f>טבלה14[[#This Row],[מספר סטודנטים בתואר 1]]/SUBTOTAL(109,טבלה14[מספר סטודנטים בתואר 1])</f>
        <v>1.8429895122696265E-2</v>
      </c>
      <c r="O884" s="11">
        <f>IFERROR(((טבלה14[[#This Row],[מספר סטודנטים בתואר 1]]-טבלה14[[#This Row],[נשים תואר 1]])/טבלה14[[#This Row],[מספר סטודנטים בתואר 1]]),"")</f>
        <v>0.81215469613259672</v>
      </c>
      <c r="P884" s="11">
        <f>IFERROR(טבלה14[[#This Row],[נשים תואר 1]]/טבלה14[[#This Row],[מספר סטודנטים בתואר 1]],"")</f>
        <v>0.18784530386740331</v>
      </c>
      <c r="Q88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84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884" s="13">
        <f>SUMIFS(T:T,D:D,"2007/08",B:B,B884)-טבלה14[[#This Row],[דירוג]]</f>
        <v>0</v>
      </c>
      <c r="T884" s="9">
        <v>20</v>
      </c>
    </row>
    <row r="885" spans="2:20" s="6" customFormat="1" ht="13.8" hidden="1" x14ac:dyDescent="0.3">
      <c r="B885" s="7" t="s">
        <v>74</v>
      </c>
      <c r="C885" s="8" t="s">
        <v>45</v>
      </c>
      <c r="D885" s="9" t="s">
        <v>49</v>
      </c>
      <c r="E885" s="10">
        <v>1256</v>
      </c>
      <c r="F885" s="10">
        <v>225</v>
      </c>
      <c r="G885" s="10">
        <v>365</v>
      </c>
      <c r="H885" s="10">
        <v>64</v>
      </c>
      <c r="I885" s="10">
        <v>429</v>
      </c>
      <c r="J885" s="10">
        <v>84</v>
      </c>
      <c r="K885" s="9"/>
      <c r="L885" s="9" t="s">
        <v>18</v>
      </c>
      <c r="M885" s="9" t="str">
        <f>IF(טבלה14[[#This Row],[מספר סטודנטים בתואר 1]]&gt;500,"yes","no")</f>
        <v>yes</v>
      </c>
      <c r="N885" s="12">
        <f>טבלה14[[#This Row],[מספר סטודנטים בתואר 1]]/SUBTOTAL(109,טבלה14[מספר סטודנטים בתואר 1])</f>
        <v>1.8269888140573409E-2</v>
      </c>
      <c r="O885" s="11">
        <f>IFERROR(((טבלה14[[#This Row],[מספר סטודנטים בתואר 1]]-טבלה14[[#This Row],[נשים תואר 1]])/טבלה14[[#This Row],[מספר סטודנטים בתואר 1]]),"")</f>
        <v>0.82085987261146498</v>
      </c>
      <c r="P885" s="11">
        <f>IFERROR(טבלה14[[#This Row],[נשים תואר 1]]/טבלה14[[#This Row],[מספר סטודנטים בתואר 1]],"")</f>
        <v>0.17914012738853502</v>
      </c>
      <c r="Q88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85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885" s="13">
        <f>SUMIFS(T:T,D:D,"2007/08",B:B,B885)-טבלה14[[#This Row],[דירוג]]</f>
        <v>0</v>
      </c>
      <c r="T885" s="9">
        <v>20</v>
      </c>
    </row>
    <row r="886" spans="2:20" s="6" customFormat="1" ht="13.8" hidden="1" x14ac:dyDescent="0.3">
      <c r="B886" s="7" t="s">
        <v>74</v>
      </c>
      <c r="C886" s="8" t="s">
        <v>45</v>
      </c>
      <c r="D886" s="9" t="s">
        <v>50</v>
      </c>
      <c r="E886" s="10">
        <v>1281</v>
      </c>
      <c r="F886" s="10">
        <v>240</v>
      </c>
      <c r="G886" s="10">
        <v>409</v>
      </c>
      <c r="H886" s="10">
        <v>68</v>
      </c>
      <c r="I886" s="10">
        <v>420</v>
      </c>
      <c r="J886" s="10">
        <v>78</v>
      </c>
      <c r="K886" s="9"/>
      <c r="L886" s="9" t="s">
        <v>18</v>
      </c>
      <c r="M886" s="9" t="str">
        <f>IF(טבלה14[[#This Row],[מספר סטודנטים בתואר 1]]&gt;500,"yes","no")</f>
        <v>yes</v>
      </c>
      <c r="N886" s="12">
        <f>טבלה14[[#This Row],[מספר סטודנטים בתואר 1]]/SUBTOTAL(109,טבלה14[מספר סטודנטים בתואר 1])</f>
        <v>1.8633540372670808E-2</v>
      </c>
      <c r="O886" s="11">
        <f>IFERROR(((טבלה14[[#This Row],[מספר סטודנטים בתואר 1]]-טבלה14[[#This Row],[נשים תואר 1]])/טבלה14[[#This Row],[מספר סטודנטים בתואר 1]]),"")</f>
        <v>0.81264637002341922</v>
      </c>
      <c r="P886" s="11">
        <f>IFERROR(טבלה14[[#This Row],[נשים תואר 1]]/טבלה14[[#This Row],[מספר סטודנטים בתואר 1]],"")</f>
        <v>0.18735362997658081</v>
      </c>
      <c r="Q88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86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886" s="13">
        <f>SUMIFS(T:T,D:D,"2007/08",B:B,B886)-טבלה14[[#This Row],[דירוג]]</f>
        <v>0</v>
      </c>
      <c r="T886" s="9">
        <v>20</v>
      </c>
    </row>
    <row r="887" spans="2:20" s="6" customFormat="1" ht="13.8" hidden="1" x14ac:dyDescent="0.3">
      <c r="B887" s="7" t="s">
        <v>74</v>
      </c>
      <c r="C887" s="8" t="s">
        <v>45</v>
      </c>
      <c r="D887" s="10" t="s">
        <v>199</v>
      </c>
      <c r="E887" s="10">
        <v>1261</v>
      </c>
      <c r="F887" s="10">
        <v>219</v>
      </c>
      <c r="G887" s="10">
        <v>415</v>
      </c>
      <c r="H887" s="10">
        <v>63</v>
      </c>
      <c r="I887" s="10">
        <v>414</v>
      </c>
      <c r="J887" s="10">
        <v>78</v>
      </c>
      <c r="K887" s="9"/>
      <c r="L887" s="9" t="s">
        <v>18</v>
      </c>
      <c r="M887" s="9" t="str">
        <f>IF(טבלה14[[#This Row],[מספר סטודנטים בתואר 1]]&gt;500,"yes","no")</f>
        <v>yes</v>
      </c>
      <c r="N887" s="12">
        <f>טבלה14[[#This Row],[מספר סטודנטים בתואר 1]]/SUBTOTAL(109,טבלה14[מספר סטודנטים בתואר 1])</f>
        <v>1.8342618586992886E-2</v>
      </c>
      <c r="O887" s="11">
        <f>IFERROR(((טבלה14[[#This Row],[מספר סטודנטים בתואר 1]]-טבלה14[[#This Row],[נשים תואר 1]])/טבלה14[[#This Row],[מספר סטודנטים בתואר 1]]),"")</f>
        <v>0.82632831086439329</v>
      </c>
      <c r="P887" s="11">
        <f>IFERROR(טבלה14[[#This Row],[נשים תואר 1]]/טבלה14[[#This Row],[מספר סטודנטים בתואר 1]],"")</f>
        <v>0.17367168913560665</v>
      </c>
      <c r="Q88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87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887" s="13">
        <f>SUMIFS(T:T,D:D,"2007/08",B:B,B887)-טבלה14[[#This Row],[דירוג]]</f>
        <v>0</v>
      </c>
      <c r="T887" s="9">
        <v>20</v>
      </c>
    </row>
    <row r="888" spans="2:20" s="6" customFormat="1" ht="13.8" hidden="1" x14ac:dyDescent="0.3">
      <c r="B888" s="7" t="s">
        <v>74</v>
      </c>
      <c r="C888" s="8" t="s">
        <v>45</v>
      </c>
      <c r="D888" s="9" t="s">
        <v>255</v>
      </c>
      <c r="E888" s="10">
        <v>1288</v>
      </c>
      <c r="F888" s="10">
        <v>215</v>
      </c>
      <c r="G888" s="10">
        <v>447</v>
      </c>
      <c r="H888" s="10">
        <v>58</v>
      </c>
      <c r="I888" s="10">
        <v>409</v>
      </c>
      <c r="J888" s="10">
        <v>77</v>
      </c>
      <c r="K888" s="9"/>
      <c r="L888" s="9" t="s">
        <v>18</v>
      </c>
      <c r="M888" s="9" t="str">
        <f>IF(טבלה14[[#This Row],[מספר סטודנטים בתואר 1]]&gt;500,"yes","no")</f>
        <v>yes</v>
      </c>
      <c r="N888" s="12">
        <f>טבלה14[[#This Row],[מספר סטודנטים בתואר 1]]/SUBTOTAL(109,טבלה14[מספר סטודנטים בתואר 1])</f>
        <v>1.873536299765808E-2</v>
      </c>
      <c r="O888" s="11">
        <f>IFERROR(((טבלה14[[#This Row],[מספר סטודנטים בתואר 1]]-טבלה14[[#This Row],[נשים תואר 1]])/טבלה14[[#This Row],[מספר סטודנטים בתואר 1]]),"")</f>
        <v>0.83307453416149069</v>
      </c>
      <c r="P888" s="11">
        <f>IFERROR(טבלה14[[#This Row],[נשים תואר 1]]/טבלה14[[#This Row],[מספר סטודנטים בתואר 1]],"")</f>
        <v>0.16692546583850931</v>
      </c>
      <c r="Q88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88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888" s="13">
        <f>SUMIFS(T:T,D:D,"2007/08",B:B,B888)-טבלה14[[#This Row],[דירוג]]</f>
        <v>0</v>
      </c>
      <c r="T888" s="9">
        <v>20</v>
      </c>
    </row>
    <row r="889" spans="2:20" s="6" customFormat="1" ht="13.8" hidden="1" x14ac:dyDescent="0.3">
      <c r="B889" s="7" t="s">
        <v>15</v>
      </c>
      <c r="C889" s="8" t="s">
        <v>16</v>
      </c>
      <c r="D889" s="9" t="s">
        <v>43</v>
      </c>
      <c r="E889" s="10">
        <v>492</v>
      </c>
      <c r="F889" s="10">
        <v>365</v>
      </c>
      <c r="G889" s="10"/>
      <c r="H889" s="10"/>
      <c r="I889" s="10">
        <v>9</v>
      </c>
      <c r="J889" s="10">
        <v>7</v>
      </c>
      <c r="K889" s="9"/>
      <c r="L889" s="9" t="s">
        <v>18</v>
      </c>
      <c r="M889" s="9" t="str">
        <f>IF(טבלה14[[#This Row],[מספר סטודנטים בתואר 1]]&gt;500,"yes","no")</f>
        <v>no</v>
      </c>
      <c r="N889" s="12">
        <f>טבלה14[[#This Row],[מספר סטודנטים בתואר 1]]/SUBTOTAL(109,טבלה14[מספר סטודנטים בתואר 1])</f>
        <v>7.1566759276768437E-3</v>
      </c>
      <c r="O889" s="11">
        <f>IFERROR(((טבלה14[[#This Row],[מספר סטודנטים בתואר 1]]-טבלה14[[#This Row],[נשים תואר 1]])/טבלה14[[#This Row],[מספר סטודנטים בתואר 1]]),"")</f>
        <v>0.258130081300813</v>
      </c>
      <c r="P889" s="11">
        <f>IFERROR(טבלה14[[#This Row],[נשים תואר 1]]/טבלה14[[#This Row],[מספר סטודנטים בתואר 1]],"")</f>
        <v>0.74186991869918695</v>
      </c>
      <c r="Q88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88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89" s="13">
        <f>SUMIFS(T:T,D:D,"2007/08",B:B,B889)-טבלה14[[#This Row],[דירוג]]</f>
        <v>-36</v>
      </c>
      <c r="T889" s="9">
        <v>50</v>
      </c>
    </row>
    <row r="890" spans="2:20" s="6" customFormat="1" ht="13.8" hidden="1" x14ac:dyDescent="0.3">
      <c r="B890" s="7" t="s">
        <v>96</v>
      </c>
      <c r="C890" s="8" t="s">
        <v>28</v>
      </c>
      <c r="D890" s="10" t="s">
        <v>26</v>
      </c>
      <c r="E890" s="10">
        <v>417</v>
      </c>
      <c r="F890" s="10">
        <v>204</v>
      </c>
      <c r="G890" s="10">
        <v>43</v>
      </c>
      <c r="H890" s="10">
        <v>18</v>
      </c>
      <c r="I890" s="10">
        <v>22</v>
      </c>
      <c r="J890" s="10">
        <v>10</v>
      </c>
      <c r="K890" s="9"/>
      <c r="L890" s="9" t="s">
        <v>18</v>
      </c>
      <c r="M890" s="9" t="str">
        <f>IF(טבלה14[[#This Row],[מספר סטודנטים בתואר 1]]&gt;500,"yes","no")</f>
        <v>no</v>
      </c>
      <c r="N890" s="12">
        <f>טבלה14[[#This Row],[מספר סטודנטים בתואר 1]]/SUBTOTAL(109,טבלה14[מספר סטודנטים בתואר 1])</f>
        <v>6.0657192313846421E-3</v>
      </c>
      <c r="O890" s="11">
        <f>IFERROR(((טבלה14[[#This Row],[מספר סטודנטים בתואר 1]]-טבלה14[[#This Row],[נשים תואר 1]])/טבלה14[[#This Row],[מספר סטודנטים בתואר 1]]),"")</f>
        <v>0.51079136690647486</v>
      </c>
      <c r="P890" s="11">
        <f>IFERROR(טבלה14[[#This Row],[נשים תואר 1]]/טבלה14[[#This Row],[מספר סטודנטים בתואר 1]],"")</f>
        <v>0.48920863309352519</v>
      </c>
      <c r="Q89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9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90" s="13">
        <f>SUMIFS(T:T,D:D,"2007/08",B:B,B890)-טבלה14[[#This Row],[דירוג]]</f>
        <v>10</v>
      </c>
      <c r="T890" s="9">
        <v>54</v>
      </c>
    </row>
    <row r="891" spans="2:20" s="6" customFormat="1" ht="13.8" hidden="1" x14ac:dyDescent="0.3">
      <c r="B891" s="7" t="s">
        <v>89</v>
      </c>
      <c r="C891" s="8" t="s">
        <v>48</v>
      </c>
      <c r="D891" s="9" t="s">
        <v>43</v>
      </c>
      <c r="E891" s="10">
        <v>439</v>
      </c>
      <c r="F891" s="10">
        <v>274</v>
      </c>
      <c r="G891" s="10">
        <v>82</v>
      </c>
      <c r="H891" s="10">
        <v>49</v>
      </c>
      <c r="I891" s="10">
        <v>170</v>
      </c>
      <c r="J891" s="10">
        <v>92</v>
      </c>
      <c r="K891" s="9"/>
      <c r="L891" s="9" t="s">
        <v>18</v>
      </c>
      <c r="M891" s="9" t="str">
        <f>IF(טבלה14[[#This Row],[מספר סטודנטים בתואר 1]]&gt;500,"yes","no")</f>
        <v>no</v>
      </c>
      <c r="N891" s="12">
        <f>טבלה14[[#This Row],[מספר סטודנטים בתואר 1]]/SUBTOTAL(109,טבלה14[מספר סטודנטים בתואר 1])</f>
        <v>6.385733195630355E-3</v>
      </c>
      <c r="O891" s="11">
        <f>IFERROR(((טבלה14[[#This Row],[מספר סטודנטים בתואר 1]]-טבלה14[[#This Row],[נשים תואר 1]])/טבלה14[[#This Row],[מספר סטודנטים בתואר 1]]),"")</f>
        <v>0.37585421412300685</v>
      </c>
      <c r="P891" s="11">
        <f>IFERROR(טבלה14[[#This Row],[נשים תואר 1]]/טבלה14[[#This Row],[מספר סטודנטים בתואר 1]],"")</f>
        <v>0.62414578587699321</v>
      </c>
      <c r="Q89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9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91" s="13">
        <f>SUMIFS(T:T,D:D,"2007/08",B:B,B891)-טבלה14[[#This Row],[דירוג]]</f>
        <v>34</v>
      </c>
      <c r="T891" s="9">
        <v>52</v>
      </c>
    </row>
    <row r="892" spans="2:20" s="6" customFormat="1" ht="13.8" hidden="1" x14ac:dyDescent="0.3">
      <c r="B892" s="7" t="s">
        <v>97</v>
      </c>
      <c r="C892" s="8" t="s">
        <v>58</v>
      </c>
      <c r="D892" s="10" t="s">
        <v>43</v>
      </c>
      <c r="E892" s="10">
        <v>420</v>
      </c>
      <c r="F892" s="10">
        <v>382</v>
      </c>
      <c r="G892" s="10">
        <v>29</v>
      </c>
      <c r="H892" s="10">
        <v>29</v>
      </c>
      <c r="I892" s="10">
        <v>11</v>
      </c>
      <c r="J892" s="10">
        <v>10</v>
      </c>
      <c r="K892" s="9"/>
      <c r="L892" s="9" t="s">
        <v>18</v>
      </c>
      <c r="M892" s="9" t="str">
        <f>IF(טבלה14[[#This Row],[מספר סטודנטים בתואר 1]]&gt;500,"yes","no")</f>
        <v>no</v>
      </c>
      <c r="N892" s="12">
        <f>טבלה14[[#This Row],[מספר סטודנטים בתואר 1]]/SUBTOTAL(109,טבלה14[מספר סטודנטים בתואר 1])</f>
        <v>6.1093574992363304E-3</v>
      </c>
      <c r="O892" s="11">
        <f>IFERROR(((טבלה14[[#This Row],[מספר סטודנטים בתואר 1]]-טבלה14[[#This Row],[נשים תואר 1]])/טבלה14[[#This Row],[מספר סטודנטים בתואר 1]]),"")</f>
        <v>9.0476190476190474E-2</v>
      </c>
      <c r="P892" s="11">
        <f>IFERROR(טבלה14[[#This Row],[נשים תואר 1]]/טבלה14[[#This Row],[מספר סטודנטים בתואר 1]],"")</f>
        <v>0.90952380952380951</v>
      </c>
      <c r="Q89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89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92" s="13">
        <f>SUMIFS(T:T,D:D,"2007/08",B:B,B892)-טבלה14[[#This Row],[דירוג]]</f>
        <v>25</v>
      </c>
      <c r="T892" s="9">
        <v>53</v>
      </c>
    </row>
    <row r="893" spans="2:20" s="6" customFormat="1" ht="13.8" hidden="1" x14ac:dyDescent="0.3">
      <c r="B893" s="7" t="s">
        <v>96</v>
      </c>
      <c r="C893" s="8" t="s">
        <v>28</v>
      </c>
      <c r="D893" s="9" t="s">
        <v>43</v>
      </c>
      <c r="E893" s="10">
        <v>404</v>
      </c>
      <c r="F893" s="10">
        <v>175</v>
      </c>
      <c r="G893" s="10">
        <v>39</v>
      </c>
      <c r="H893" s="10">
        <v>20</v>
      </c>
      <c r="I893" s="10">
        <v>18</v>
      </c>
      <c r="J893" s="10">
        <v>8</v>
      </c>
      <c r="K893" s="9"/>
      <c r="L893" s="9" t="s">
        <v>18</v>
      </c>
      <c r="M893" s="9" t="str">
        <f>IF(טבלה14[[#This Row],[מספר סטודנטים בתואר 1]]&gt;500,"yes","no")</f>
        <v>no</v>
      </c>
      <c r="N893" s="12">
        <f>טבלה14[[#This Row],[מספר סטודנטים בתואר 1]]/SUBTOTAL(109,טבלה14[מספר סטודנטים בתואר 1])</f>
        <v>5.876620070693994E-3</v>
      </c>
      <c r="O893" s="11">
        <f>IFERROR(((טבלה14[[#This Row],[מספר סטודנטים בתואר 1]]-טבלה14[[#This Row],[נשים תואר 1]])/טבלה14[[#This Row],[מספר סטודנטים בתואר 1]]),"")</f>
        <v>0.56683168316831678</v>
      </c>
      <c r="P893" s="11">
        <f>IFERROR(טבלה14[[#This Row],[נשים תואר 1]]/טבלה14[[#This Row],[מספר סטודנטים בתואר 1]],"")</f>
        <v>0.43316831683168316</v>
      </c>
      <c r="Q89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9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93" s="13">
        <f>SUMIFS(T:T,D:D,"2007/08",B:B,B893)-טבלה14[[#This Row],[דירוג]]</f>
        <v>10</v>
      </c>
      <c r="T893" s="9">
        <v>54</v>
      </c>
    </row>
    <row r="894" spans="2:20" s="6" customFormat="1" ht="13.8" hidden="1" x14ac:dyDescent="0.3">
      <c r="B894" s="7" t="s">
        <v>98</v>
      </c>
      <c r="C894" s="8" t="s">
        <v>72</v>
      </c>
      <c r="D894" s="10" t="s">
        <v>43</v>
      </c>
      <c r="E894" s="10">
        <v>402</v>
      </c>
      <c r="F894" s="10">
        <v>272</v>
      </c>
      <c r="G894" s="10">
        <v>310</v>
      </c>
      <c r="H894" s="10">
        <v>185</v>
      </c>
      <c r="I894" s="10"/>
      <c r="J894" s="10" t="s">
        <v>21</v>
      </c>
      <c r="K894" s="9"/>
      <c r="L894" s="9" t="s">
        <v>18</v>
      </c>
      <c r="M894" s="9" t="str">
        <f>IF(טבלה14[[#This Row],[מספר סטודנטים בתואר 1]]&gt;500,"yes","no")</f>
        <v>no</v>
      </c>
      <c r="N894" s="12">
        <f>טבלה14[[#This Row],[מספר סטודנטים בתואר 1]]/SUBTOTAL(109,טבלה14[מספר סטודנטים בתואר 1])</f>
        <v>5.8475278921262018E-3</v>
      </c>
      <c r="O894" s="11">
        <f>IFERROR(((טבלה14[[#This Row],[מספר סטודנטים בתואר 1]]-טבלה14[[#This Row],[נשים תואר 1]])/טבלה14[[#This Row],[מספר סטודנטים בתואר 1]]),"")</f>
        <v>0.32338308457711445</v>
      </c>
      <c r="P894" s="11">
        <f>IFERROR(טבלה14[[#This Row],[נשים תואר 1]]/טבלה14[[#This Row],[מספר סטודנטים בתואר 1]],"")</f>
        <v>0.6766169154228856</v>
      </c>
      <c r="Q89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9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94" s="13">
        <f>SUMIFS(T:T,D:D,"2007/08",B:B,B894)-טבלה14[[#This Row],[דירוג]]</f>
        <v>35</v>
      </c>
      <c r="T894" s="9">
        <v>55</v>
      </c>
    </row>
    <row r="895" spans="2:20" s="6" customFormat="1" ht="13.8" hidden="1" x14ac:dyDescent="0.3">
      <c r="B895" s="7" t="s">
        <v>119</v>
      </c>
      <c r="C895" s="8" t="s">
        <v>34</v>
      </c>
      <c r="D895" s="9" t="s">
        <v>43</v>
      </c>
      <c r="E895" s="10">
        <v>348</v>
      </c>
      <c r="F895" s="10">
        <v>258</v>
      </c>
      <c r="G895" s="10">
        <v>49</v>
      </c>
      <c r="H895" s="10">
        <v>35</v>
      </c>
      <c r="I895" s="10">
        <v>49</v>
      </c>
      <c r="J895" s="10">
        <v>38</v>
      </c>
      <c r="K895" s="9"/>
      <c r="L895" s="9" t="s">
        <v>18</v>
      </c>
      <c r="M895" s="9" t="str">
        <f>IF(טבלה14[[#This Row],[מספר סטודנטים בתואר 1]]&gt;500,"yes","no")</f>
        <v>no</v>
      </c>
      <c r="N895" s="12">
        <f>טבלה14[[#This Row],[מספר סטודנטים בתואר 1]]/SUBTOTAL(109,טבלה14[מספר סטודנטים בתואר 1])</f>
        <v>5.0620390707958162E-3</v>
      </c>
      <c r="O895" s="11">
        <f>IFERROR(((טבלה14[[#This Row],[מספר סטודנטים בתואר 1]]-טבלה14[[#This Row],[נשים תואר 1]])/טבלה14[[#This Row],[מספר סטודנטים בתואר 1]]),"")</f>
        <v>0.25862068965517243</v>
      </c>
      <c r="P895" s="11">
        <f>IFERROR(טבלה14[[#This Row],[נשים תואר 1]]/טבלה14[[#This Row],[מספר סטודנטים בתואר 1]],"")</f>
        <v>0.74137931034482762</v>
      </c>
      <c r="Q89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89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95" s="13">
        <f>SUMIFS(T:T,D:D,"2007/08",B:B,B895)-טבלה14[[#This Row],[דירוג]]</f>
        <v>14</v>
      </c>
      <c r="T895" s="9">
        <v>56</v>
      </c>
    </row>
    <row r="896" spans="2:20" s="6" customFormat="1" ht="13.8" hidden="1" x14ac:dyDescent="0.3">
      <c r="B896" s="7" t="s">
        <v>99</v>
      </c>
      <c r="C896" s="8" t="s">
        <v>16</v>
      </c>
      <c r="D896" s="10" t="s">
        <v>43</v>
      </c>
      <c r="E896" s="10">
        <v>344</v>
      </c>
      <c r="F896" s="10">
        <v>109</v>
      </c>
      <c r="G896" s="10"/>
      <c r="H896" s="10"/>
      <c r="I896" s="10"/>
      <c r="J896" s="10" t="s">
        <v>21</v>
      </c>
      <c r="K896" s="9"/>
      <c r="L896" s="9" t="s">
        <v>18</v>
      </c>
      <c r="M896" s="9" t="str">
        <f>IF(טבלה14[[#This Row],[מספר סטודנטים בתואר 1]]&gt;500,"yes","no")</f>
        <v>no</v>
      </c>
      <c r="N896" s="12">
        <f>טבלה14[[#This Row],[מספר סטודנטים בתואר 1]]/SUBTOTAL(109,טבלה14[מספר סטודנטים בתואר 1])</f>
        <v>5.0038547136602328E-3</v>
      </c>
      <c r="O896" s="11">
        <f>IFERROR(((טבלה14[[#This Row],[מספר סטודנטים בתואר 1]]-טבלה14[[#This Row],[נשים תואר 1]])/טבלה14[[#This Row],[מספר סטודנטים בתואר 1]]),"")</f>
        <v>0.68313953488372092</v>
      </c>
      <c r="P896" s="11">
        <f>IFERROR(טבלה14[[#This Row],[נשים תואר 1]]/טבלה14[[#This Row],[מספר סטודנטים בתואר 1]],"")</f>
        <v>0.31686046511627908</v>
      </c>
      <c r="Q89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9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96" s="13">
        <f>SUMIFS(T:T,D:D,"2007/08",B:B,B896)-טבלה14[[#This Row],[דירוג]]</f>
        <v>-57</v>
      </c>
      <c r="T896" s="9">
        <v>57</v>
      </c>
    </row>
    <row r="897" spans="2:20" s="6" customFormat="1" ht="13.8" hidden="1" x14ac:dyDescent="0.3">
      <c r="B897" s="7" t="s">
        <v>100</v>
      </c>
      <c r="C897" s="8" t="s">
        <v>34</v>
      </c>
      <c r="D897" s="9" t="s">
        <v>43</v>
      </c>
      <c r="E897" s="10">
        <v>316</v>
      </c>
      <c r="F897" s="10">
        <v>77</v>
      </c>
      <c r="G897" s="10">
        <v>140</v>
      </c>
      <c r="H897" s="10">
        <v>26</v>
      </c>
      <c r="I897" s="10">
        <v>48</v>
      </c>
      <c r="J897" s="10">
        <v>7</v>
      </c>
      <c r="K897" s="9"/>
      <c r="L897" s="9" t="s">
        <v>18</v>
      </c>
      <c r="M897" s="9" t="str">
        <f>IF(טבלה14[[#This Row],[מספר סטודנטים בתואר 1]]&gt;500,"yes","no")</f>
        <v>no</v>
      </c>
      <c r="N897" s="12">
        <f>טבלה14[[#This Row],[מספר סטודנטים בתואר 1]]/SUBTOTAL(109,טבלה14[מספר סטודנטים בתואר 1])</f>
        <v>4.5965642137111434E-3</v>
      </c>
      <c r="O897" s="11">
        <f>IFERROR(((טבלה14[[#This Row],[מספר סטודנטים בתואר 1]]-טבלה14[[#This Row],[נשים תואר 1]])/טבלה14[[#This Row],[מספר סטודנטים בתואר 1]]),"")</f>
        <v>0.75632911392405067</v>
      </c>
      <c r="P897" s="11">
        <f>IFERROR(טבלה14[[#This Row],[נשים תואר 1]]/טבלה14[[#This Row],[מספר סטודנטים בתואר 1]],"")</f>
        <v>0.24367088607594936</v>
      </c>
      <c r="Q89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97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897" s="13">
        <f>SUMIFS(T:T,D:D,"2007/08",B:B,B897)-טבלה14[[#This Row],[דירוג]]</f>
        <v>1</v>
      </c>
      <c r="T897" s="9">
        <v>58</v>
      </c>
    </row>
    <row r="898" spans="2:20" s="6" customFormat="1" ht="13.8" hidden="1" x14ac:dyDescent="0.3">
      <c r="B898" s="7" t="s">
        <v>104</v>
      </c>
      <c r="C898" s="8" t="s">
        <v>39</v>
      </c>
      <c r="D898" s="10" t="s">
        <v>43</v>
      </c>
      <c r="E898" s="10">
        <v>312</v>
      </c>
      <c r="F898" s="10">
        <v>202</v>
      </c>
      <c r="G898" s="10">
        <v>55</v>
      </c>
      <c r="H898" s="10">
        <v>32</v>
      </c>
      <c r="I898" s="10">
        <v>15</v>
      </c>
      <c r="J898" s="10">
        <v>9</v>
      </c>
      <c r="K898" s="9"/>
      <c r="L898" s="9" t="s">
        <v>18</v>
      </c>
      <c r="M898" s="9" t="str">
        <f>IF(טבלה14[[#This Row],[מספר סטודנטים בתואר 1]]&gt;500,"yes","no")</f>
        <v>no</v>
      </c>
      <c r="N898" s="12">
        <f>טבלה14[[#This Row],[מספר סטודנטים בתואר 1]]/SUBTOTAL(109,טבלה14[מספר סטודנטים בתואר 1])</f>
        <v>4.53837985657556E-3</v>
      </c>
      <c r="O898" s="11">
        <f>IFERROR(((טבלה14[[#This Row],[מספר סטודנטים בתואר 1]]-טבלה14[[#This Row],[נשים תואר 1]])/טבלה14[[#This Row],[מספר סטודנטים בתואר 1]]),"")</f>
        <v>0.35256410256410259</v>
      </c>
      <c r="P898" s="11">
        <f>IFERROR(טבלה14[[#This Row],[נשים תואר 1]]/טבלה14[[#This Row],[מספר סטודנטים בתואר 1]],"")</f>
        <v>0.64743589743589747</v>
      </c>
      <c r="Q89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89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98" s="13">
        <f>SUMIFS(T:T,D:D,"2007/08",B:B,B898)-טבלה14[[#This Row],[דירוג]]</f>
        <v>13</v>
      </c>
      <c r="T898" s="9">
        <v>59</v>
      </c>
    </row>
    <row r="899" spans="2:20" s="6" customFormat="1" ht="13.8" hidden="1" x14ac:dyDescent="0.3">
      <c r="B899" s="7" t="s">
        <v>105</v>
      </c>
      <c r="C899" s="8" t="s">
        <v>39</v>
      </c>
      <c r="D899" s="9" t="s">
        <v>43</v>
      </c>
      <c r="E899" s="10">
        <v>294</v>
      </c>
      <c r="F899" s="10">
        <v>232</v>
      </c>
      <c r="G899" s="10">
        <v>180</v>
      </c>
      <c r="H899" s="10">
        <v>140</v>
      </c>
      <c r="I899" s="10">
        <v>148</v>
      </c>
      <c r="J899" s="10">
        <v>106</v>
      </c>
      <c r="K899" s="9"/>
      <c r="L899" s="9" t="s">
        <v>18</v>
      </c>
      <c r="M899" s="9" t="str">
        <f>IF(טבלה14[[#This Row],[מספר סטודנטים בתואר 1]]&gt;500,"yes","no")</f>
        <v>no</v>
      </c>
      <c r="N899" s="12">
        <f>טבלה14[[#This Row],[מספר סטודנטים בתואר 1]]/SUBTOTAL(109,טבלה14[מספר סטודנטים בתואר 1])</f>
        <v>4.2765502494654314E-3</v>
      </c>
      <c r="O899" s="11">
        <f>IFERROR(((טבלה14[[#This Row],[מספר סטודנטים בתואר 1]]-טבלה14[[#This Row],[נשים תואר 1]])/טבלה14[[#This Row],[מספר סטודנטים בתואר 1]]),"")</f>
        <v>0.21088435374149661</v>
      </c>
      <c r="P899" s="11">
        <f>IFERROR(טבלה14[[#This Row],[נשים תואר 1]]/טבלה14[[#This Row],[מספר סטודנטים בתואר 1]],"")</f>
        <v>0.78911564625850339</v>
      </c>
      <c r="Q89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89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899" s="13">
        <f>SUMIFS(T:T,D:D,"2007/08",B:B,B899)-טבלה14[[#This Row],[דירוג]]</f>
        <v>-19</v>
      </c>
      <c r="T899" s="9">
        <v>60</v>
      </c>
    </row>
    <row r="900" spans="2:20" s="6" customFormat="1" ht="13.8" hidden="1" x14ac:dyDescent="0.3">
      <c r="B900" s="7" t="s">
        <v>107</v>
      </c>
      <c r="C900" s="8" t="s">
        <v>39</v>
      </c>
      <c r="D900" s="10" t="s">
        <v>43</v>
      </c>
      <c r="E900" s="10">
        <v>289</v>
      </c>
      <c r="F900" s="10">
        <v>214</v>
      </c>
      <c r="G900" s="10">
        <v>143</v>
      </c>
      <c r="H900" s="10">
        <v>107</v>
      </c>
      <c r="I900" s="10">
        <v>42</v>
      </c>
      <c r="J900" s="10">
        <v>26</v>
      </c>
      <c r="K900" s="9"/>
      <c r="L900" s="9" t="s">
        <v>18</v>
      </c>
      <c r="M900" s="9" t="str">
        <f>IF(טבלה14[[#This Row],[מספר סטודנטים בתואר 1]]&gt;500,"yes","no")</f>
        <v>no</v>
      </c>
      <c r="N900" s="12">
        <f>טבלה14[[#This Row],[מספר סטודנטים בתואר 1]]/SUBTOTAL(109,טבלה14[מספר סטודנטים בתואר 1])</f>
        <v>4.203819803045951E-3</v>
      </c>
      <c r="O900" s="11">
        <f>IFERROR(((טבלה14[[#This Row],[מספר סטודנטים בתואר 1]]-טבלה14[[#This Row],[נשים תואר 1]])/טבלה14[[#This Row],[מספר סטודנטים בתואר 1]]),"")</f>
        <v>0.25951557093425603</v>
      </c>
      <c r="P900" s="11">
        <f>IFERROR(טבלה14[[#This Row],[נשים תואר 1]]/טבלה14[[#This Row],[מספר סטודנטים בתואר 1]],"")</f>
        <v>0.74048442906574397</v>
      </c>
      <c r="Q90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90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00" s="13">
        <f>SUMIFS(T:T,D:D,"2007/08",B:B,B900)-טבלה14[[#This Row],[דירוג]]</f>
        <v>-9</v>
      </c>
      <c r="T900" s="9">
        <v>61</v>
      </c>
    </row>
    <row r="901" spans="2:20" s="6" customFormat="1" ht="13.8" hidden="1" x14ac:dyDescent="0.3">
      <c r="B901" s="7" t="s">
        <v>108</v>
      </c>
      <c r="C901" s="8" t="s">
        <v>25</v>
      </c>
      <c r="D901" s="9" t="s">
        <v>43</v>
      </c>
      <c r="E901" s="10">
        <v>281</v>
      </c>
      <c r="F901" s="10">
        <v>150</v>
      </c>
      <c r="G901" s="10">
        <v>530</v>
      </c>
      <c r="H901" s="10">
        <v>299</v>
      </c>
      <c r="I901" s="10">
        <v>168</v>
      </c>
      <c r="J901" s="10">
        <v>77</v>
      </c>
      <c r="K901" s="9"/>
      <c r="L901" s="9" t="s">
        <v>18</v>
      </c>
      <c r="M901" s="9" t="str">
        <f>IF(טבלה14[[#This Row],[מספר סטודנטים בתואר 1]]&gt;500,"yes","no")</f>
        <v>no</v>
      </c>
      <c r="N901" s="12">
        <f>טבלה14[[#This Row],[מספר סטודנטים בתואר 1]]/SUBTOTAL(109,טבלה14[מספר סטודנטים בתואר 1])</f>
        <v>4.0874510887747833E-3</v>
      </c>
      <c r="O901" s="11">
        <f>IFERROR(((טבלה14[[#This Row],[מספר סטודנטים בתואר 1]]-טבלה14[[#This Row],[נשים תואר 1]])/טבלה14[[#This Row],[מספר סטודנטים בתואר 1]]),"")</f>
        <v>0.46619217081850534</v>
      </c>
      <c r="P901" s="11">
        <f>IFERROR(טבלה14[[#This Row],[נשים תואר 1]]/טבלה14[[#This Row],[מספר סטודנטים בתואר 1]],"")</f>
        <v>0.53380782918149461</v>
      </c>
      <c r="Q90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0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01" s="13">
        <f>SUMIFS(T:T,D:D,"2007/08",B:B,B901)-טבלה14[[#This Row],[דירוג]]</f>
        <v>-14</v>
      </c>
      <c r="T901" s="9">
        <v>62</v>
      </c>
    </row>
    <row r="902" spans="2:20" s="6" customFormat="1" ht="13.8" hidden="1" x14ac:dyDescent="0.3">
      <c r="B902" s="7" t="s">
        <v>122</v>
      </c>
      <c r="C902" s="8" t="s">
        <v>39</v>
      </c>
      <c r="D902" s="10" t="s">
        <v>43</v>
      </c>
      <c r="E902" s="10">
        <v>280</v>
      </c>
      <c r="F902" s="10">
        <v>227</v>
      </c>
      <c r="G902" s="10">
        <v>122</v>
      </c>
      <c r="H902" s="10">
        <v>94</v>
      </c>
      <c r="I902" s="10">
        <v>60</v>
      </c>
      <c r="J902" s="10">
        <v>31</v>
      </c>
      <c r="K902" s="9"/>
      <c r="L902" s="9" t="s">
        <v>18</v>
      </c>
      <c r="M902" s="9" t="str">
        <f>IF(טבלה14[[#This Row],[מספר סטודנטים בתואר 1]]&gt;500,"yes","no")</f>
        <v>no</v>
      </c>
      <c r="N902" s="12">
        <f>טבלה14[[#This Row],[מספר סטודנטים בתואר 1]]/SUBTOTAL(109,טבלה14[מספר סטודנטים בתואר 1])</f>
        <v>4.0729049994908872E-3</v>
      </c>
      <c r="O902" s="11">
        <f>IFERROR(((טבלה14[[#This Row],[מספר סטודנטים בתואר 1]]-טבלה14[[#This Row],[נשים תואר 1]])/טבלה14[[#This Row],[מספר סטודנטים בתואר 1]]),"")</f>
        <v>0.18928571428571428</v>
      </c>
      <c r="P902" s="11">
        <f>IFERROR(טבלה14[[#This Row],[נשים תואר 1]]/טבלה14[[#This Row],[מספר סטודנטים בתואר 1]],"")</f>
        <v>0.81071428571428572</v>
      </c>
      <c r="Q90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90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02" s="13">
        <f>SUMIFS(T:T,D:D,"2007/08",B:B,B902)-טבלה14[[#This Row],[דירוג]]</f>
        <v>-6</v>
      </c>
      <c r="T902" s="9">
        <v>63</v>
      </c>
    </row>
    <row r="903" spans="2:20" s="6" customFormat="1" ht="13.8" hidden="1" x14ac:dyDescent="0.3">
      <c r="B903" s="7" t="s">
        <v>103</v>
      </c>
      <c r="C903" s="8" t="s">
        <v>48</v>
      </c>
      <c r="D903" s="9" t="s">
        <v>43</v>
      </c>
      <c r="E903" s="10">
        <v>270</v>
      </c>
      <c r="F903" s="10">
        <v>76</v>
      </c>
      <c r="G903" s="10">
        <v>33</v>
      </c>
      <c r="H903" s="10">
        <v>12</v>
      </c>
      <c r="I903" s="10">
        <v>36</v>
      </c>
      <c r="J903" s="10">
        <v>15</v>
      </c>
      <c r="K903" s="9"/>
      <c r="L903" s="9" t="s">
        <v>18</v>
      </c>
      <c r="M903" s="9" t="str">
        <f>IF(טבלה14[[#This Row],[מספר סטודנטים בתואר 1]]&gt;500,"yes","no")</f>
        <v>no</v>
      </c>
      <c r="N903" s="12">
        <f>טבלה14[[#This Row],[מספר סטודנטים בתואר 1]]/SUBTOTAL(109,טבלה14[מספר סטודנטים בתואר 1])</f>
        <v>3.9274441066519264E-3</v>
      </c>
      <c r="O903" s="11">
        <f>IFERROR(((טבלה14[[#This Row],[מספר סטודנטים בתואר 1]]-טבלה14[[#This Row],[נשים תואר 1]])/טבלה14[[#This Row],[מספר סטודנטים בתואר 1]]),"")</f>
        <v>0.71851851851851856</v>
      </c>
      <c r="P903" s="11">
        <f>IFERROR(טבלה14[[#This Row],[נשים תואר 1]]/טבלה14[[#This Row],[מספר סטודנטים בתואר 1]],"")</f>
        <v>0.2814814814814815</v>
      </c>
      <c r="Q90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03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903" s="13">
        <f>SUMIFS(T:T,D:D,"2007/08",B:B,B903)-טבלה14[[#This Row],[דירוג]]</f>
        <v>20</v>
      </c>
      <c r="T903" s="9">
        <v>64</v>
      </c>
    </row>
    <row r="904" spans="2:20" s="6" customFormat="1" ht="13.8" hidden="1" x14ac:dyDescent="0.3">
      <c r="B904" s="7" t="s">
        <v>203</v>
      </c>
      <c r="C904" s="8" t="s">
        <v>52</v>
      </c>
      <c r="D904" s="10" t="s">
        <v>43</v>
      </c>
      <c r="E904" s="10">
        <v>266</v>
      </c>
      <c r="F904" s="10">
        <v>146</v>
      </c>
      <c r="G904" s="10">
        <v>423</v>
      </c>
      <c r="H904" s="10">
        <v>288</v>
      </c>
      <c r="I904" s="10">
        <v>71</v>
      </c>
      <c r="J904" s="10">
        <v>42</v>
      </c>
      <c r="K904" s="9"/>
      <c r="L904" s="9" t="s">
        <v>18</v>
      </c>
      <c r="M904" s="9" t="str">
        <f>IF(טבלה14[[#This Row],[מספר סטודנטים בתואר 1]]&gt;500,"yes","no")</f>
        <v>no</v>
      </c>
      <c r="N904" s="12">
        <f>טבלה14[[#This Row],[מספר סטודנטים בתואר 1]]/SUBTOTAL(109,טבלה14[מספר סטודנטים בתואר 1])</f>
        <v>3.8692597495163425E-3</v>
      </c>
      <c r="O904" s="11">
        <f>IFERROR(((טבלה14[[#This Row],[מספר סטודנטים בתואר 1]]-טבלה14[[#This Row],[נשים תואר 1]])/טבלה14[[#This Row],[מספר סטודנטים בתואר 1]]),"")</f>
        <v>0.45112781954887216</v>
      </c>
      <c r="P904" s="11">
        <f>IFERROR(טבלה14[[#This Row],[נשים תואר 1]]/טבלה14[[#This Row],[מספר סטודנטים בתואר 1]],"")</f>
        <v>0.54887218045112784</v>
      </c>
      <c r="Q90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0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04" s="13">
        <f>SUMIFS(T:T,D:D,"2007/08",B:B,B904)-טבלה14[[#This Row],[דירוג]]</f>
        <v>18</v>
      </c>
      <c r="T904" s="9">
        <v>65</v>
      </c>
    </row>
    <row r="905" spans="2:20" s="6" customFormat="1" ht="13.8" hidden="1" x14ac:dyDescent="0.3">
      <c r="B905" s="7" t="s">
        <v>121</v>
      </c>
      <c r="C905" s="8" t="s">
        <v>16</v>
      </c>
      <c r="D905" s="9" t="s">
        <v>43</v>
      </c>
      <c r="E905" s="10">
        <v>262</v>
      </c>
      <c r="F905" s="10">
        <v>212</v>
      </c>
      <c r="G905" s="10">
        <v>95</v>
      </c>
      <c r="H905" s="10">
        <v>88</v>
      </c>
      <c r="I905" s="10"/>
      <c r="J905" s="10"/>
      <c r="K905" s="9"/>
      <c r="L905" s="9" t="s">
        <v>18</v>
      </c>
      <c r="M905" s="9" t="str">
        <f>IF(טבלה14[[#This Row],[מספר סטודנטים בתואר 1]]&gt;500,"yes","no")</f>
        <v>no</v>
      </c>
      <c r="N905" s="12">
        <f>טבלה14[[#This Row],[מספר סטודנטים בתואר 1]]/SUBTOTAL(109,טבלה14[מספר סטודנטים בתואר 1])</f>
        <v>3.8110753923807582E-3</v>
      </c>
      <c r="O905" s="11">
        <f>IFERROR(((טבלה14[[#This Row],[מספר סטודנטים בתואר 1]]-טבלה14[[#This Row],[נשים תואר 1]])/טבלה14[[#This Row],[מספר סטודנטים בתואר 1]]),"")</f>
        <v>0.19083969465648856</v>
      </c>
      <c r="P905" s="11">
        <f>IFERROR(טבלה14[[#This Row],[נשים תואר 1]]/טבלה14[[#This Row],[מספר סטודנטים בתואר 1]],"")</f>
        <v>0.80916030534351147</v>
      </c>
      <c r="Q90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90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05" s="13">
        <f>SUMIFS(T:T,D:D,"2007/08",B:B,B905)-טבלה14[[#This Row],[דירוג]]</f>
        <v>-21</v>
      </c>
      <c r="T905" s="9">
        <v>66</v>
      </c>
    </row>
    <row r="906" spans="2:20" s="6" customFormat="1" ht="13.8" hidden="1" x14ac:dyDescent="0.3">
      <c r="B906" s="7" t="s">
        <v>112</v>
      </c>
      <c r="C906" s="8" t="s">
        <v>56</v>
      </c>
      <c r="D906" s="10" t="s">
        <v>43</v>
      </c>
      <c r="E906" s="10">
        <v>259</v>
      </c>
      <c r="F906" s="10">
        <v>194</v>
      </c>
      <c r="G906" s="10">
        <v>50</v>
      </c>
      <c r="H906" s="10">
        <v>36</v>
      </c>
      <c r="I906" s="10">
        <v>16</v>
      </c>
      <c r="J906" s="10">
        <v>12</v>
      </c>
      <c r="K906" s="9"/>
      <c r="L906" s="9" t="s">
        <v>18</v>
      </c>
      <c r="M906" s="9" t="str">
        <f>IF(טבלה14[[#This Row],[מספר סטודנטים בתואר 1]]&gt;500,"yes","no")</f>
        <v>no</v>
      </c>
      <c r="N906" s="12">
        <f>טבלה14[[#This Row],[מספר סטודנטים בתואר 1]]/SUBTOTAL(109,טבלה14[מספר סטודנטים בתואר 1])</f>
        <v>3.7674371245290704E-3</v>
      </c>
      <c r="O906" s="11">
        <f>IFERROR(((טבלה14[[#This Row],[מספר סטודנטים בתואר 1]]-טבלה14[[#This Row],[נשים תואר 1]])/טבלה14[[#This Row],[מספר סטודנטים בתואר 1]]),"")</f>
        <v>0.25096525096525096</v>
      </c>
      <c r="P906" s="11">
        <f>IFERROR(טבלה14[[#This Row],[נשים תואר 1]]/טבלה14[[#This Row],[מספר סטודנטים בתואר 1]],"")</f>
        <v>0.74903474903474898</v>
      </c>
      <c r="Q90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90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06" s="13">
        <f>SUMIFS(T:T,D:D,"2007/08",B:B,B906)-טבלה14[[#This Row],[דירוג]]</f>
        <v>-11</v>
      </c>
      <c r="T906" s="9">
        <v>67</v>
      </c>
    </row>
    <row r="907" spans="2:20" s="6" customFormat="1" ht="13.8" hidden="1" x14ac:dyDescent="0.3">
      <c r="B907" s="7" t="s">
        <v>247</v>
      </c>
      <c r="C907" s="8" t="s">
        <v>52</v>
      </c>
      <c r="D907" s="9" t="s">
        <v>43</v>
      </c>
      <c r="E907" s="10">
        <v>257</v>
      </c>
      <c r="F907" s="10">
        <v>236</v>
      </c>
      <c r="G907" s="10">
        <v>37</v>
      </c>
      <c r="H907" s="10">
        <v>20</v>
      </c>
      <c r="I907" s="10"/>
      <c r="J907" s="10" t="s">
        <v>21</v>
      </c>
      <c r="K907" s="9"/>
      <c r="L907" s="9" t="s">
        <v>18</v>
      </c>
      <c r="M907" s="9" t="str">
        <f>IF(טבלה14[[#This Row],[מספר סטודנטים בתואר 1]]&gt;500,"yes","no")</f>
        <v>no</v>
      </c>
      <c r="N907" s="12">
        <f>טבלה14[[#This Row],[מספר סטודנטים בתואר 1]]/SUBTOTAL(109,טבלה14[מספר סטודנטים בתואר 1])</f>
        <v>3.7383449459612783E-3</v>
      </c>
      <c r="O907" s="11">
        <f>IFERROR(((טבלה14[[#This Row],[מספר סטודנטים בתואר 1]]-טבלה14[[#This Row],[נשים תואר 1]])/טבלה14[[#This Row],[מספר סטודנטים בתואר 1]]),"")</f>
        <v>8.171206225680934E-2</v>
      </c>
      <c r="P907" s="11">
        <f>IFERROR(טבלה14[[#This Row],[נשים תואר 1]]/טבלה14[[#This Row],[מספר סטודנטים בתואר 1]],"")</f>
        <v>0.91828793774319062</v>
      </c>
      <c r="Q90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90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07" s="13">
        <f>SUMIFS(T:T,D:D,"2007/08",B:B,B907)-טבלה14[[#This Row],[דירוג]]</f>
        <v>3</v>
      </c>
      <c r="T907" s="9">
        <v>68</v>
      </c>
    </row>
    <row r="908" spans="2:20" s="6" customFormat="1" ht="13.8" hidden="1" x14ac:dyDescent="0.3">
      <c r="B908" s="7" t="s">
        <v>110</v>
      </c>
      <c r="C908" s="8" t="s">
        <v>48</v>
      </c>
      <c r="D908" s="10" t="s">
        <v>43</v>
      </c>
      <c r="E908" s="10">
        <v>254</v>
      </c>
      <c r="F908" s="10">
        <v>163</v>
      </c>
      <c r="G908" s="10">
        <v>52</v>
      </c>
      <c r="H908" s="10">
        <v>30</v>
      </c>
      <c r="I908" s="10">
        <v>61</v>
      </c>
      <c r="J908" s="10">
        <v>33</v>
      </c>
      <c r="K908" s="9"/>
      <c r="L908" s="9" t="s">
        <v>18</v>
      </c>
      <c r="M908" s="9" t="str">
        <f>IF(טבלה14[[#This Row],[מספר סטודנטים בתואר 1]]&gt;500,"yes","no")</f>
        <v>no</v>
      </c>
      <c r="N908" s="12">
        <f>טבלה14[[#This Row],[מספר סטודנטים בתואר 1]]/SUBTOTAL(109,טבלה14[מספר סטודנטים בתואר 1])</f>
        <v>3.69470667810959E-3</v>
      </c>
      <c r="O908" s="11">
        <f>IFERROR(((טבלה14[[#This Row],[מספר סטודנטים בתואר 1]]-טבלה14[[#This Row],[נשים תואר 1]])/טבלה14[[#This Row],[מספר סטודנטים בתואר 1]]),"")</f>
        <v>0.35826771653543305</v>
      </c>
      <c r="P908" s="11">
        <f>IFERROR(טבלה14[[#This Row],[נשים תואר 1]]/טבלה14[[#This Row],[מספר סטודנטים בתואר 1]],"")</f>
        <v>0.6417322834645669</v>
      </c>
      <c r="Q90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0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08" s="13">
        <f>SUMIFS(T:T,D:D,"2007/08",B:B,B908)-טבלה14[[#This Row],[דירוג]]</f>
        <v>5</v>
      </c>
      <c r="T908" s="9">
        <v>69</v>
      </c>
    </row>
    <row r="909" spans="2:20" s="6" customFormat="1" ht="13.8" hidden="1" x14ac:dyDescent="0.3">
      <c r="B909" s="7" t="s">
        <v>111</v>
      </c>
      <c r="C909" s="8" t="s">
        <v>39</v>
      </c>
      <c r="D909" s="9" t="s">
        <v>43</v>
      </c>
      <c r="E909" s="10">
        <v>252</v>
      </c>
      <c r="F909" s="10">
        <v>174</v>
      </c>
      <c r="G909" s="10">
        <v>125</v>
      </c>
      <c r="H909" s="10">
        <v>84</v>
      </c>
      <c r="I909" s="10">
        <v>32</v>
      </c>
      <c r="J909" s="10">
        <v>19</v>
      </c>
      <c r="K909" s="9"/>
      <c r="L909" s="9" t="s">
        <v>18</v>
      </c>
      <c r="M909" s="9" t="str">
        <f>IF(טבלה14[[#This Row],[מספר סטודנטים בתואר 1]]&gt;500,"yes","no")</f>
        <v>no</v>
      </c>
      <c r="N909" s="12">
        <f>טבלה14[[#This Row],[מספר סטודנטים בתואר 1]]/SUBTOTAL(109,טבלה14[מספר סטודנטים בתואר 1])</f>
        <v>3.6656144995417983E-3</v>
      </c>
      <c r="O909" s="11">
        <f>IFERROR(((טבלה14[[#This Row],[מספר סטודנטים בתואר 1]]-טבלה14[[#This Row],[נשים תואר 1]])/טבלה14[[#This Row],[מספר סטודנטים בתואר 1]]),"")</f>
        <v>0.30952380952380953</v>
      </c>
      <c r="P909" s="11">
        <f>IFERROR(טבלה14[[#This Row],[נשים תואר 1]]/טבלה14[[#This Row],[מספר סטודנטים בתואר 1]],"")</f>
        <v>0.69047619047619047</v>
      </c>
      <c r="Q90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0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09" s="13">
        <f>SUMIFS(T:T,D:D,"2007/08",B:B,B909)-טבלה14[[#This Row],[דירוג]]</f>
        <v>-24</v>
      </c>
      <c r="T909" s="9">
        <v>70</v>
      </c>
    </row>
    <row r="910" spans="2:20" s="6" customFormat="1" ht="13.8" hidden="1" x14ac:dyDescent="0.3">
      <c r="B910" s="7" t="s">
        <v>113</v>
      </c>
      <c r="C910" s="8" t="s">
        <v>69</v>
      </c>
      <c r="D910" s="10" t="s">
        <v>43</v>
      </c>
      <c r="E910" s="10">
        <v>239</v>
      </c>
      <c r="F910" s="10">
        <v>154</v>
      </c>
      <c r="G910" s="10">
        <v>23</v>
      </c>
      <c r="H910" s="10">
        <v>11</v>
      </c>
      <c r="I910" s="10"/>
      <c r="J910" s="10" t="s">
        <v>21</v>
      </c>
      <c r="K910" s="9"/>
      <c r="L910" s="9" t="s">
        <v>18</v>
      </c>
      <c r="M910" s="9" t="str">
        <f>IF(טבלה14[[#This Row],[מספר סטודנטים בתואר 1]]&gt;500,"yes","no")</f>
        <v>no</v>
      </c>
      <c r="N910" s="12">
        <f>טבלה14[[#This Row],[מספר סטודנטים בתואר 1]]/SUBTOTAL(109,טבלה14[מספר סטודנטים בתואר 1])</f>
        <v>3.4765153388511497E-3</v>
      </c>
      <c r="O910" s="11">
        <f>IFERROR(((טבלה14[[#This Row],[מספר סטודנטים בתואר 1]]-טבלה14[[#This Row],[נשים תואר 1]])/טבלה14[[#This Row],[מספר סטודנטים בתואר 1]]),"")</f>
        <v>0.35564853556485354</v>
      </c>
      <c r="P910" s="11">
        <f>IFERROR(טבלה14[[#This Row],[נשים תואר 1]]/טבלה14[[#This Row],[מספר סטודנטים בתואר 1]],"")</f>
        <v>0.64435146443514646</v>
      </c>
      <c r="Q91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1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10" s="13">
        <f>SUMIFS(T:T,D:D,"2007/08",B:B,B910)-טבלה14[[#This Row],[דירוג]]</f>
        <v>-10</v>
      </c>
      <c r="T910" s="9">
        <v>71</v>
      </c>
    </row>
    <row r="911" spans="2:20" s="6" customFormat="1" ht="13.8" hidden="1" x14ac:dyDescent="0.3">
      <c r="B911" s="7" t="s">
        <v>114</v>
      </c>
      <c r="C911" s="8" t="s">
        <v>25</v>
      </c>
      <c r="D911" s="9" t="s">
        <v>43</v>
      </c>
      <c r="E911" s="10">
        <v>223</v>
      </c>
      <c r="F911" s="10">
        <v>121</v>
      </c>
      <c r="G911" s="10">
        <v>223</v>
      </c>
      <c r="H911" s="10">
        <v>112</v>
      </c>
      <c r="I911" s="10">
        <v>79</v>
      </c>
      <c r="J911" s="10">
        <v>42</v>
      </c>
      <c r="K911" s="9"/>
      <c r="L911" s="9" t="s">
        <v>18</v>
      </c>
      <c r="M911" s="9" t="str">
        <f>IF(טבלה14[[#This Row],[מספר סטודנטים בתואר 1]]&gt;500,"yes","no")</f>
        <v>no</v>
      </c>
      <c r="N911" s="12">
        <f>טבלה14[[#This Row],[מספר סטודנטים בתואר 1]]/SUBTOTAL(109,טבלה14[מספר סטודנטים בתואר 1])</f>
        <v>3.2437779103088133E-3</v>
      </c>
      <c r="O911" s="11">
        <f>IFERROR(((טבלה14[[#This Row],[מספר סטודנטים בתואר 1]]-טבלה14[[#This Row],[נשים תואר 1]])/טבלה14[[#This Row],[מספר סטודנטים בתואר 1]]),"")</f>
        <v>0.45739910313901344</v>
      </c>
      <c r="P911" s="11">
        <f>IFERROR(טבלה14[[#This Row],[נשים תואר 1]]/טבלה14[[#This Row],[מספר סטודנטים בתואר 1]],"")</f>
        <v>0.54260089686098656</v>
      </c>
      <c r="Q91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1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11" s="13">
        <f>SUMIFS(T:T,D:D,"2007/08",B:B,B911)-טבלה14[[#This Row],[דירוג]]</f>
        <v>-7</v>
      </c>
      <c r="T911" s="9">
        <v>72</v>
      </c>
    </row>
    <row r="912" spans="2:20" s="6" customFormat="1" ht="13.8" hidden="1" x14ac:dyDescent="0.3">
      <c r="B912" s="7" t="s">
        <v>117</v>
      </c>
      <c r="C912" s="8" t="s">
        <v>56</v>
      </c>
      <c r="D912" s="10" t="s">
        <v>43</v>
      </c>
      <c r="E912" s="10">
        <v>221</v>
      </c>
      <c r="F912" s="10">
        <v>92</v>
      </c>
      <c r="G912" s="10">
        <v>31</v>
      </c>
      <c r="H912" s="10">
        <v>12</v>
      </c>
      <c r="I912" s="10"/>
      <c r="J912" s="10" t="s">
        <v>21</v>
      </c>
      <c r="K912" s="9"/>
      <c r="L912" s="9" t="s">
        <v>18</v>
      </c>
      <c r="M912" s="9" t="str">
        <f>IF(טבלה14[[#This Row],[מספר סטודנטים בתואר 1]]&gt;500,"yes","no")</f>
        <v>no</v>
      </c>
      <c r="N912" s="12">
        <f>טבלה14[[#This Row],[מספר סטודנטים בתואר 1]]/SUBTOTAL(109,טבלה14[מספר סטודנטים בתואר 1])</f>
        <v>3.2146857317410216E-3</v>
      </c>
      <c r="O912" s="11">
        <f>IFERROR(((טבלה14[[#This Row],[מספר סטודנטים בתואר 1]]-טבלה14[[#This Row],[נשים תואר 1]])/טבלה14[[#This Row],[מספר סטודנטים בתואר 1]]),"")</f>
        <v>0.58371040723981904</v>
      </c>
      <c r="P912" s="11">
        <f>IFERROR(טבלה14[[#This Row],[נשים תואר 1]]/טבלה14[[#This Row],[מספר סטודנטים בתואר 1]],"")</f>
        <v>0.41628959276018102</v>
      </c>
      <c r="Q91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1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12" s="13">
        <f>SUMIFS(T:T,D:D,"2007/08",B:B,B912)-טבלה14[[#This Row],[דירוג]]</f>
        <v>14</v>
      </c>
      <c r="T912" s="9">
        <v>73</v>
      </c>
    </row>
    <row r="913" spans="2:20" s="6" customFormat="1" ht="13.8" hidden="1" x14ac:dyDescent="0.3">
      <c r="B913" s="7" t="s">
        <v>124</v>
      </c>
      <c r="C913" s="8" t="s">
        <v>58</v>
      </c>
      <c r="D913" s="9" t="s">
        <v>43</v>
      </c>
      <c r="E913" s="10">
        <v>212</v>
      </c>
      <c r="F913" s="10">
        <v>171</v>
      </c>
      <c r="G913" s="10"/>
      <c r="H913" s="10"/>
      <c r="I913" s="10"/>
      <c r="J913" s="10" t="s">
        <v>21</v>
      </c>
      <c r="K913" s="9"/>
      <c r="L913" s="9" t="s">
        <v>18</v>
      </c>
      <c r="M913" s="9" t="str">
        <f>IF(טבלה14[[#This Row],[מספר סטודנטים בתואר 1]]&gt;500,"yes","no")</f>
        <v>no</v>
      </c>
      <c r="N913" s="12">
        <f>טבלה14[[#This Row],[מספר סטודנטים בתואר 1]]/SUBTOTAL(109,טבלה14[מספר סטודנטים בתואר 1])</f>
        <v>3.0837709281859573E-3</v>
      </c>
      <c r="O913" s="11">
        <f>IFERROR(((טבלה14[[#This Row],[מספר סטודנטים בתואר 1]]-טבלה14[[#This Row],[נשים תואר 1]])/טבלה14[[#This Row],[מספר סטודנטים בתואר 1]]),"")</f>
        <v>0.19339622641509435</v>
      </c>
      <c r="P913" s="11">
        <f>IFERROR(טבלה14[[#This Row],[נשים תואר 1]]/טבלה14[[#This Row],[מספר סטודנטים בתואר 1]],"")</f>
        <v>0.80660377358490565</v>
      </c>
      <c r="Q91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91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13" s="13">
        <f>SUMIFS(T:T,D:D,"2007/08",B:B,B913)-טבלה14[[#This Row],[דירוג]]</f>
        <v>6</v>
      </c>
      <c r="T913" s="9">
        <v>74</v>
      </c>
    </row>
    <row r="914" spans="2:20" s="6" customFormat="1" ht="13.8" hidden="1" x14ac:dyDescent="0.3">
      <c r="B914" s="7" t="s">
        <v>118</v>
      </c>
      <c r="C914" s="8" t="s">
        <v>69</v>
      </c>
      <c r="D914" s="10" t="s">
        <v>43</v>
      </c>
      <c r="E914" s="10">
        <v>209</v>
      </c>
      <c r="F914" s="10">
        <v>183</v>
      </c>
      <c r="G914" s="10">
        <v>68</v>
      </c>
      <c r="H914" s="10">
        <v>60</v>
      </c>
      <c r="I914" s="10">
        <v>5</v>
      </c>
      <c r="J914" s="10">
        <v>4</v>
      </c>
      <c r="K914" s="9"/>
      <c r="L914" s="9" t="s">
        <v>18</v>
      </c>
      <c r="M914" s="9" t="str">
        <f>IF(טבלה14[[#This Row],[מספר סטודנטים בתואר 1]]&gt;500,"yes","no")</f>
        <v>no</v>
      </c>
      <c r="N914" s="12">
        <f>טבלה14[[#This Row],[מספר סטודנטים בתואר 1]]/SUBTOTAL(109,טבלה14[מספר סטודנטים בתואר 1])</f>
        <v>3.0401326603342691E-3</v>
      </c>
      <c r="O914" s="11">
        <f>IFERROR(((טבלה14[[#This Row],[מספר סטודנטים בתואר 1]]-טבלה14[[#This Row],[נשים תואר 1]])/טבלה14[[#This Row],[מספר סטודנטים בתואר 1]]),"")</f>
        <v>0.12440191387559808</v>
      </c>
      <c r="P914" s="11">
        <f>IFERROR(טבלה14[[#This Row],[נשים תואר 1]]/טבלה14[[#This Row],[מספר סטודנטים בתואר 1]],"")</f>
        <v>0.87559808612440193</v>
      </c>
      <c r="Q91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91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14" s="13">
        <f>SUMIFS(T:T,D:D,"2007/08",B:B,B914)-טבלה14[[#This Row],[דירוג]]</f>
        <v>81</v>
      </c>
      <c r="T914" s="9">
        <v>75</v>
      </c>
    </row>
    <row r="915" spans="2:20" s="6" customFormat="1" ht="13.8" hidden="1" x14ac:dyDescent="0.3">
      <c r="B915" s="7" t="s">
        <v>115</v>
      </c>
      <c r="C915" s="8" t="s">
        <v>48</v>
      </c>
      <c r="D915" s="9" t="s">
        <v>43</v>
      </c>
      <c r="E915" s="10">
        <v>205</v>
      </c>
      <c r="F915" s="10">
        <v>160</v>
      </c>
      <c r="G915" s="10">
        <v>54</v>
      </c>
      <c r="H915" s="10">
        <v>43</v>
      </c>
      <c r="I915" s="10">
        <v>33</v>
      </c>
      <c r="J915" s="10">
        <v>19</v>
      </c>
      <c r="K915" s="9"/>
      <c r="L915" s="9" t="s">
        <v>18</v>
      </c>
      <c r="M915" s="9" t="str">
        <f>IF(טבלה14[[#This Row],[מספר סטודנטים בתואר 1]]&gt;500,"yes","no")</f>
        <v>no</v>
      </c>
      <c r="N915" s="12">
        <f>טבלה14[[#This Row],[מספר סטודנטים בתואר 1]]/SUBTOTAL(109,טבלה14[מספר סטודנטים בתואר 1])</f>
        <v>2.9819483031986852E-3</v>
      </c>
      <c r="O915" s="11">
        <f>IFERROR(((טבלה14[[#This Row],[מספר סטודנטים בתואר 1]]-טבלה14[[#This Row],[נשים תואר 1]])/טבלה14[[#This Row],[מספר סטודנטים בתואר 1]]),"")</f>
        <v>0.21951219512195122</v>
      </c>
      <c r="P915" s="11">
        <f>IFERROR(טבלה14[[#This Row],[נשים תואר 1]]/טבלה14[[#This Row],[מספר סטודנטים בתואר 1]],"")</f>
        <v>0.78048780487804881</v>
      </c>
      <c r="Q91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91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15" s="13">
        <f>SUMIFS(T:T,D:D,"2007/08",B:B,B915)-טבלה14[[#This Row],[דירוג]]</f>
        <v>17</v>
      </c>
      <c r="T915" s="9">
        <v>76</v>
      </c>
    </row>
    <row r="916" spans="2:20" s="6" customFormat="1" ht="13.8" hidden="1" x14ac:dyDescent="0.3">
      <c r="B916" s="7" t="s">
        <v>123</v>
      </c>
      <c r="C916" s="8" t="s">
        <v>34</v>
      </c>
      <c r="D916" s="10" t="s">
        <v>43</v>
      </c>
      <c r="E916" s="10">
        <v>195</v>
      </c>
      <c r="F916" s="10">
        <v>130</v>
      </c>
      <c r="G916" s="10">
        <v>17</v>
      </c>
      <c r="H916" s="10">
        <v>10</v>
      </c>
      <c r="I916" s="10">
        <v>34</v>
      </c>
      <c r="J916" s="10">
        <v>20</v>
      </c>
      <c r="K916" s="9"/>
      <c r="L916" s="9" t="s">
        <v>18</v>
      </c>
      <c r="M916" s="9" t="str">
        <f>IF(טבלה14[[#This Row],[מספר סטודנטים בתואר 1]]&gt;500,"yes","no")</f>
        <v>no</v>
      </c>
      <c r="N916" s="12">
        <f>טבלה14[[#This Row],[מספר סטודנטים בתואר 1]]/SUBTOTAL(109,טבלה14[מספר סטודנטים בתואר 1])</f>
        <v>2.8364874103597249E-3</v>
      </c>
      <c r="O916" s="11">
        <f>IFERROR(((טבלה14[[#This Row],[מספר סטודנטים בתואר 1]]-טבלה14[[#This Row],[נשים תואר 1]])/טבלה14[[#This Row],[מספר סטודנטים בתואר 1]]),"")</f>
        <v>0.33333333333333331</v>
      </c>
      <c r="P916" s="11">
        <f>IFERROR(טבלה14[[#This Row],[נשים תואר 1]]/טבלה14[[#This Row],[מספר סטודנטים בתואר 1]],"")</f>
        <v>0.66666666666666663</v>
      </c>
      <c r="Q91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1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16" s="13">
        <f>SUMIFS(T:T,D:D,"2007/08",B:B,B916)-טבלה14[[#This Row],[דירוג]]</f>
        <v>5</v>
      </c>
      <c r="T916" s="9">
        <v>77</v>
      </c>
    </row>
    <row r="917" spans="2:20" s="6" customFormat="1" ht="13.8" hidden="1" x14ac:dyDescent="0.3">
      <c r="B917" s="7" t="s">
        <v>200</v>
      </c>
      <c r="C917" s="8" t="s">
        <v>52</v>
      </c>
      <c r="D917" s="9" t="s">
        <v>43</v>
      </c>
      <c r="E917" s="10">
        <v>189</v>
      </c>
      <c r="F917" s="10">
        <v>152</v>
      </c>
      <c r="G917" s="10">
        <v>190</v>
      </c>
      <c r="H917" s="10">
        <v>153</v>
      </c>
      <c r="I917" s="10">
        <v>59</v>
      </c>
      <c r="J917" s="10">
        <v>49</v>
      </c>
      <c r="K917" s="9"/>
      <c r="L917" s="9" t="s">
        <v>18</v>
      </c>
      <c r="M917" s="9" t="str">
        <f>IF(טבלה14[[#This Row],[מספר סטודנטים בתואר 1]]&gt;500,"yes","no")</f>
        <v>no</v>
      </c>
      <c r="N917" s="12">
        <f>טבלה14[[#This Row],[מספר סטודנטים בתואר 1]]/SUBTOTAL(109,טבלה14[מספר סטודנטים בתואר 1])</f>
        <v>2.7492108746563488E-3</v>
      </c>
      <c r="O917" s="11">
        <f>IFERROR(((טבלה14[[#This Row],[מספר סטודנטים בתואר 1]]-טבלה14[[#This Row],[נשים תואר 1]])/טבלה14[[#This Row],[מספר סטודנטים בתואר 1]]),"")</f>
        <v>0.19576719576719576</v>
      </c>
      <c r="P917" s="11">
        <f>IFERROR(טבלה14[[#This Row],[נשים תואר 1]]/טבלה14[[#This Row],[מספר סטודנטים בתואר 1]],"")</f>
        <v>0.80423280423280419</v>
      </c>
      <c r="Q91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91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17" s="13">
        <f>SUMIFS(T:T,D:D,"2007/08",B:B,B917)-טבלה14[[#This Row],[דירוג]]</f>
        <v>47</v>
      </c>
      <c r="T917" s="9">
        <v>78</v>
      </c>
    </row>
    <row r="918" spans="2:20" s="6" customFormat="1" ht="13.8" hidden="1" x14ac:dyDescent="0.3">
      <c r="B918" s="7" t="s">
        <v>197</v>
      </c>
      <c r="C918" s="8" t="s">
        <v>52</v>
      </c>
      <c r="D918" s="10" t="s">
        <v>43</v>
      </c>
      <c r="E918" s="10">
        <v>185</v>
      </c>
      <c r="F918" s="10">
        <v>161</v>
      </c>
      <c r="G918" s="10">
        <v>652</v>
      </c>
      <c r="H918" s="10">
        <v>452</v>
      </c>
      <c r="I918" s="10">
        <v>18</v>
      </c>
      <c r="J918" s="10">
        <v>13</v>
      </c>
      <c r="K918" s="9"/>
      <c r="L918" s="9" t="s">
        <v>18</v>
      </c>
      <c r="M918" s="9" t="str">
        <f>IF(טבלה14[[#This Row],[מספר סטודנטים בתואר 1]]&gt;500,"yes","no")</f>
        <v>no</v>
      </c>
      <c r="N918" s="12">
        <f>טבלה14[[#This Row],[מספר סטודנטים בתואר 1]]/SUBTOTAL(109,טבלה14[מספר סטודנטים בתואר 1])</f>
        <v>2.6910265175207645E-3</v>
      </c>
      <c r="O918" s="11">
        <f>IFERROR(((טבלה14[[#This Row],[מספר סטודנטים בתואר 1]]-טבלה14[[#This Row],[נשים תואר 1]])/טבלה14[[#This Row],[מספר סטודנטים בתואר 1]]),"")</f>
        <v>0.12972972972972974</v>
      </c>
      <c r="P918" s="11">
        <f>IFERROR(טבלה14[[#This Row],[נשים תואר 1]]/טבלה14[[#This Row],[מספר סטודנטים בתואר 1]],"")</f>
        <v>0.87027027027027026</v>
      </c>
      <c r="Q91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91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18" s="13">
        <f>SUMIFS(T:T,D:D,"2007/08",B:B,B918)-טבלה14[[#This Row],[דירוג]]</f>
        <v>10</v>
      </c>
      <c r="T918" s="9">
        <v>79</v>
      </c>
    </row>
    <row r="919" spans="2:20" s="6" customFormat="1" ht="13.8" hidden="1" x14ac:dyDescent="0.3">
      <c r="B919" s="7" t="s">
        <v>209</v>
      </c>
      <c r="C919" s="8" t="s">
        <v>39</v>
      </c>
      <c r="D919" s="9" t="s">
        <v>43</v>
      </c>
      <c r="E919" s="10">
        <v>185</v>
      </c>
      <c r="F919" s="10">
        <v>129</v>
      </c>
      <c r="G919" s="10">
        <v>21</v>
      </c>
      <c r="H919" s="10">
        <v>11</v>
      </c>
      <c r="I919" s="10">
        <v>15</v>
      </c>
      <c r="J919" s="10">
        <v>11</v>
      </c>
      <c r="K919" s="9"/>
      <c r="L919" s="9" t="s">
        <v>18</v>
      </c>
      <c r="M919" s="9" t="str">
        <f>IF(טבלה14[[#This Row],[מספר סטודנטים בתואר 1]]&gt;500,"yes","no")</f>
        <v>no</v>
      </c>
      <c r="N919" s="12">
        <f>טבלה14[[#This Row],[מספר סטודנטים בתואר 1]]/SUBTOTAL(109,טבלה14[מספר סטודנטים בתואר 1])</f>
        <v>2.6910265175207645E-3</v>
      </c>
      <c r="O919" s="11">
        <f>IFERROR(((טבלה14[[#This Row],[מספר סטודנטים בתואר 1]]-טבלה14[[#This Row],[נשים תואר 1]])/טבלה14[[#This Row],[מספר סטודנטים בתואר 1]]),"")</f>
        <v>0.30270270270270272</v>
      </c>
      <c r="P919" s="11">
        <f>IFERROR(טבלה14[[#This Row],[נשים תואר 1]]/טבלה14[[#This Row],[מספר סטודנטים בתואר 1]],"")</f>
        <v>0.69729729729729728</v>
      </c>
      <c r="Q91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1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19" s="13">
        <f>SUMIFS(T:T,D:D,"2007/08",B:B,B919)-טבלה14[[#This Row],[דירוג]]</f>
        <v>-80</v>
      </c>
      <c r="T919" s="9">
        <v>80</v>
      </c>
    </row>
    <row r="920" spans="2:20" s="6" customFormat="1" ht="13.8" hidden="1" x14ac:dyDescent="0.3">
      <c r="B920" s="7" t="s">
        <v>126</v>
      </c>
      <c r="C920" s="8" t="s">
        <v>25</v>
      </c>
      <c r="D920" s="10" t="s">
        <v>43</v>
      </c>
      <c r="E920" s="10">
        <v>179</v>
      </c>
      <c r="F920" s="10">
        <v>105</v>
      </c>
      <c r="G920" s="10">
        <v>343</v>
      </c>
      <c r="H920" s="10">
        <v>159</v>
      </c>
      <c r="I920" s="10">
        <v>101</v>
      </c>
      <c r="J920" s="10">
        <v>41</v>
      </c>
      <c r="K920" s="9"/>
      <c r="L920" s="9" t="s">
        <v>18</v>
      </c>
      <c r="M920" s="9" t="str">
        <f>IF(טבלה14[[#This Row],[מספר סטודנטים בתואר 1]]&gt;500,"yes","no")</f>
        <v>no</v>
      </c>
      <c r="N920" s="12">
        <f>טבלה14[[#This Row],[מספר סטודנטים בתואר 1]]/SUBTOTAL(109,טבלה14[מספר סטודנטים בתואר 1])</f>
        <v>2.6037499818173885E-3</v>
      </c>
      <c r="O920" s="11">
        <f>IFERROR(((טבלה14[[#This Row],[מספר סטודנטים בתואר 1]]-טבלה14[[#This Row],[נשים תואר 1]])/טבלה14[[#This Row],[מספר סטודנטים בתואר 1]]),"")</f>
        <v>0.41340782122905029</v>
      </c>
      <c r="P920" s="11">
        <f>IFERROR(טבלה14[[#This Row],[נשים תואר 1]]/טבלה14[[#This Row],[מספר סטודנטים בתואר 1]],"")</f>
        <v>0.58659217877094971</v>
      </c>
      <c r="Q92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2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20" s="13">
        <f>SUMIFS(T:T,D:D,"2007/08",B:B,B920)-טבלה14[[#This Row],[דירוג]]</f>
        <v>-26</v>
      </c>
      <c r="T920" s="9">
        <v>81</v>
      </c>
    </row>
    <row r="921" spans="2:20" s="6" customFormat="1" ht="13.8" hidden="1" x14ac:dyDescent="0.3">
      <c r="B921" s="7" t="s">
        <v>125</v>
      </c>
      <c r="C921" s="8" t="s">
        <v>56</v>
      </c>
      <c r="D921" s="9" t="s">
        <v>43</v>
      </c>
      <c r="E921" s="10">
        <v>173</v>
      </c>
      <c r="F921" s="10">
        <v>85</v>
      </c>
      <c r="G921" s="10">
        <v>102</v>
      </c>
      <c r="H921" s="10">
        <v>70</v>
      </c>
      <c r="I921" s="10">
        <v>71</v>
      </c>
      <c r="J921" s="10">
        <v>36</v>
      </c>
      <c r="K921" s="9"/>
      <c r="L921" s="9" t="s">
        <v>18</v>
      </c>
      <c r="M921" s="9" t="str">
        <f>IF(טבלה14[[#This Row],[מספר סטודנטים בתואר 1]]&gt;500,"yes","no")</f>
        <v>no</v>
      </c>
      <c r="N921" s="12">
        <f>טבלה14[[#This Row],[מספר סטודנטים בתואר 1]]/SUBTOTAL(109,טבלה14[מספר סטודנטים בתואר 1])</f>
        <v>2.5164734461140125E-3</v>
      </c>
      <c r="O921" s="11">
        <f>IFERROR(((טבלה14[[#This Row],[מספר סטודנטים בתואר 1]]-טבלה14[[#This Row],[נשים תואר 1]])/טבלה14[[#This Row],[מספר סטודנטים בתואר 1]]),"")</f>
        <v>0.50867052023121384</v>
      </c>
      <c r="P921" s="11">
        <f>IFERROR(טבלה14[[#This Row],[נשים תואר 1]]/טבלה14[[#This Row],[מספר סטודנטים בתואר 1]],"")</f>
        <v>0.4913294797687861</v>
      </c>
      <c r="Q92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2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21" s="13">
        <f>SUMIFS(T:T,D:D,"2007/08",B:B,B921)-טבלה14[[#This Row],[דירוג]]</f>
        <v>-15</v>
      </c>
      <c r="T921" s="9">
        <v>82</v>
      </c>
    </row>
    <row r="922" spans="2:20" s="6" customFormat="1" ht="13.8" hidden="1" x14ac:dyDescent="0.3">
      <c r="B922" s="7" t="s">
        <v>201</v>
      </c>
      <c r="C922" s="8" t="s">
        <v>58</v>
      </c>
      <c r="D922" s="10" t="s">
        <v>43</v>
      </c>
      <c r="E922" s="10">
        <v>171</v>
      </c>
      <c r="F922" s="10">
        <v>145</v>
      </c>
      <c r="G922" s="10">
        <v>11</v>
      </c>
      <c r="H922" s="10">
        <v>7</v>
      </c>
      <c r="I922" s="10"/>
      <c r="J922" s="10" t="s">
        <v>21</v>
      </c>
      <c r="K922" s="9"/>
      <c r="L922" s="9" t="s">
        <v>18</v>
      </c>
      <c r="M922" s="9" t="str">
        <f>IF(טבלה14[[#This Row],[מספר סטודנטים בתואר 1]]&gt;500,"yes","no")</f>
        <v>no</v>
      </c>
      <c r="N922" s="12">
        <f>טבלה14[[#This Row],[מספר סטודנטים בתואר 1]]/SUBTOTAL(109,טבלה14[מספר סטודנטים בתואר 1])</f>
        <v>2.4873812675462203E-3</v>
      </c>
      <c r="O922" s="11">
        <f>IFERROR(((טבלה14[[#This Row],[מספר סטודנטים בתואר 1]]-טבלה14[[#This Row],[נשים תואר 1]])/טבלה14[[#This Row],[מספר סטודנטים בתואר 1]]),"")</f>
        <v>0.15204678362573099</v>
      </c>
      <c r="P922" s="11">
        <f>IFERROR(טבלה14[[#This Row],[נשים תואר 1]]/טבלה14[[#This Row],[מספר סטודנטים בתואר 1]],"")</f>
        <v>0.84795321637426901</v>
      </c>
      <c r="Q92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92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22" s="13">
        <f>SUMIFS(T:T,D:D,"2007/08",B:B,B922)-טבלה14[[#This Row],[דירוג]]</f>
        <v>-15</v>
      </c>
      <c r="T922" s="9">
        <v>83</v>
      </c>
    </row>
    <row r="923" spans="2:20" s="6" customFormat="1" ht="13.8" hidden="1" x14ac:dyDescent="0.3">
      <c r="B923" s="7" t="s">
        <v>127</v>
      </c>
      <c r="C923" s="8" t="s">
        <v>34</v>
      </c>
      <c r="D923" s="9" t="s">
        <v>43</v>
      </c>
      <c r="E923" s="10">
        <v>167</v>
      </c>
      <c r="F923" s="10">
        <v>40</v>
      </c>
      <c r="G923" s="10">
        <v>48</v>
      </c>
      <c r="H923" s="10">
        <v>18</v>
      </c>
      <c r="I923" s="10">
        <v>14</v>
      </c>
      <c r="J923" s="10">
        <v>7</v>
      </c>
      <c r="K923" s="9"/>
      <c r="L923" s="9" t="s">
        <v>18</v>
      </c>
      <c r="M923" s="9" t="str">
        <f>IF(טבלה14[[#This Row],[מספר סטודנטים בתואר 1]]&gt;500,"yes","no")</f>
        <v>no</v>
      </c>
      <c r="N923" s="12">
        <f>טבלה14[[#This Row],[מספר סטודנטים בתואר 1]]/SUBTOTAL(109,טבלה14[מספר סטודנטים בתואר 1])</f>
        <v>2.429196910410636E-3</v>
      </c>
      <c r="O923" s="11">
        <f>IFERROR(((טבלה14[[#This Row],[מספר סטודנטים בתואר 1]]-טבלה14[[#This Row],[נשים תואר 1]])/טבלה14[[#This Row],[מספר סטודנטים בתואר 1]]),"")</f>
        <v>0.76047904191616766</v>
      </c>
      <c r="P923" s="11">
        <f>IFERROR(טבלה14[[#This Row],[נשים תואר 1]]/טבלה14[[#This Row],[מספר סטודנטים בתואר 1]],"")</f>
        <v>0.23952095808383234</v>
      </c>
      <c r="Q92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23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923" s="13">
        <f>SUMIFS(T:T,D:D,"2007/08",B:B,B923)-טבלה14[[#This Row],[דירוג]]</f>
        <v>43</v>
      </c>
      <c r="T923" s="9">
        <v>85</v>
      </c>
    </row>
    <row r="924" spans="2:20" s="6" customFormat="1" ht="13.8" hidden="1" x14ac:dyDescent="0.3">
      <c r="B924" s="7" t="s">
        <v>116</v>
      </c>
      <c r="C924" s="8" t="s">
        <v>48</v>
      </c>
      <c r="D924" s="10" t="s">
        <v>43</v>
      </c>
      <c r="E924" s="10">
        <v>167</v>
      </c>
      <c r="F924" s="10">
        <v>123</v>
      </c>
      <c r="G924" s="10">
        <v>91</v>
      </c>
      <c r="H924" s="10">
        <v>72</v>
      </c>
      <c r="I924" s="10">
        <v>10</v>
      </c>
      <c r="J924" s="10">
        <v>6</v>
      </c>
      <c r="K924" s="9"/>
      <c r="L924" s="9" t="s">
        <v>18</v>
      </c>
      <c r="M924" s="9" t="str">
        <f>IF(טבלה14[[#This Row],[מספר סטודנטים בתואר 1]]&gt;500,"yes","no")</f>
        <v>no</v>
      </c>
      <c r="N924" s="12">
        <f>טבלה14[[#This Row],[מספר סטודנטים בתואר 1]]/SUBTOTAL(109,טבלה14[מספר סטודנטים בתואר 1])</f>
        <v>2.429196910410636E-3</v>
      </c>
      <c r="O924" s="11">
        <f>IFERROR(((טבלה14[[#This Row],[מספר סטודנטים בתואר 1]]-טבלה14[[#This Row],[נשים תואר 1]])/טבלה14[[#This Row],[מספר סטודנטים בתואר 1]]),"")</f>
        <v>0.26347305389221559</v>
      </c>
      <c r="P924" s="11">
        <f>IFERROR(טבלה14[[#This Row],[נשים תואר 1]]/טבלה14[[#This Row],[מספר סטודנטים בתואר 1]],"")</f>
        <v>0.73652694610778446</v>
      </c>
      <c r="Q92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92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24" s="13">
        <f>SUMIFS(T:T,D:D,"2007/08",B:B,B924)-טבלה14[[#This Row],[דירוג]]</f>
        <v>-24</v>
      </c>
      <c r="T924" s="9">
        <v>84</v>
      </c>
    </row>
    <row r="925" spans="2:20" s="6" customFormat="1" ht="13.8" hidden="1" x14ac:dyDescent="0.3">
      <c r="B925" s="7" t="s">
        <v>202</v>
      </c>
      <c r="C925" s="8" t="s">
        <v>25</v>
      </c>
      <c r="D925" s="9" t="s">
        <v>43</v>
      </c>
      <c r="E925" s="10">
        <v>165</v>
      </c>
      <c r="F925" s="10">
        <v>102</v>
      </c>
      <c r="G925" s="10">
        <v>209</v>
      </c>
      <c r="H925" s="10">
        <v>111</v>
      </c>
      <c r="I925" s="10">
        <v>68</v>
      </c>
      <c r="J925" s="10">
        <v>37</v>
      </c>
      <c r="K925" s="9"/>
      <c r="L925" s="9" t="s">
        <v>18</v>
      </c>
      <c r="M925" s="9" t="str">
        <f>IF(טבלה14[[#This Row],[מספר סטודנטים בתואר 1]]&gt;500,"yes","no")</f>
        <v>no</v>
      </c>
      <c r="N925" s="12">
        <f>טבלה14[[#This Row],[מספר סטודנטים בתואר 1]]/SUBTOTAL(109,טבלה14[מספר סטודנטים בתואר 1])</f>
        <v>2.4001047318428443E-3</v>
      </c>
      <c r="O925" s="11">
        <f>IFERROR(((טבלה14[[#This Row],[מספר סטודנטים בתואר 1]]-טבלה14[[#This Row],[נשים תואר 1]])/טבלה14[[#This Row],[מספר סטודנטים בתואר 1]]),"")</f>
        <v>0.38181818181818183</v>
      </c>
      <c r="P925" s="11">
        <f>IFERROR(טבלה14[[#This Row],[נשים תואר 1]]/טבלה14[[#This Row],[מספר סטודנטים בתואר 1]],"")</f>
        <v>0.61818181818181817</v>
      </c>
      <c r="Q92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2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25" s="13">
        <f>SUMIFS(T:T,D:D,"2007/08",B:B,B925)-טבלה14[[#This Row],[דירוג]]</f>
        <v>-11</v>
      </c>
      <c r="T925" s="9">
        <v>86</v>
      </c>
    </row>
    <row r="926" spans="2:20" s="6" customFormat="1" ht="13.8" hidden="1" x14ac:dyDescent="0.3">
      <c r="B926" s="7" t="s">
        <v>86</v>
      </c>
      <c r="C926" s="8" t="s">
        <v>69</v>
      </c>
      <c r="D926" s="10" t="s">
        <v>43</v>
      </c>
      <c r="E926" s="10">
        <v>164</v>
      </c>
      <c r="F926" s="10">
        <v>81</v>
      </c>
      <c r="G926" s="10">
        <v>36</v>
      </c>
      <c r="H926" s="10">
        <v>10</v>
      </c>
      <c r="I926" s="10"/>
      <c r="J926" s="10" t="s">
        <v>21</v>
      </c>
      <c r="K926" s="9"/>
      <c r="L926" s="9" t="s">
        <v>18</v>
      </c>
      <c r="M926" s="9" t="str">
        <f>IF(טבלה14[[#This Row],[מספר סטודנטים בתואר 1]]&gt;500,"yes","no")</f>
        <v>no</v>
      </c>
      <c r="N926" s="12">
        <f>טבלה14[[#This Row],[מספר סטודנטים בתואר 1]]/SUBTOTAL(109,טבלה14[מספר סטודנטים בתואר 1])</f>
        <v>2.3855586425589482E-3</v>
      </c>
      <c r="O926" s="11">
        <f>IFERROR(((טבלה14[[#This Row],[מספר סטודנטים בתואר 1]]-טבלה14[[#This Row],[נשים תואר 1]])/טבלה14[[#This Row],[מספר סטודנטים בתואר 1]]),"")</f>
        <v>0.50609756097560976</v>
      </c>
      <c r="P926" s="11">
        <f>IFERROR(טבלה14[[#This Row],[נשים תואר 1]]/טבלה14[[#This Row],[מספר סטודנטים בתואר 1]],"")</f>
        <v>0.49390243902439024</v>
      </c>
      <c r="Q92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2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26" s="13">
        <f>SUMIFS(T:T,D:D,"2007/08",B:B,B926)-טבלה14[[#This Row],[דירוג]]</f>
        <v>-40</v>
      </c>
      <c r="T926" s="9">
        <v>87</v>
      </c>
    </row>
    <row r="927" spans="2:20" s="6" customFormat="1" ht="13.8" hidden="1" x14ac:dyDescent="0.3">
      <c r="B927" s="7" t="s">
        <v>207</v>
      </c>
      <c r="C927" s="8" t="s">
        <v>34</v>
      </c>
      <c r="D927" s="9" t="s">
        <v>43</v>
      </c>
      <c r="E927" s="10">
        <v>162</v>
      </c>
      <c r="F927" s="10">
        <v>30</v>
      </c>
      <c r="G927" s="10">
        <v>15</v>
      </c>
      <c r="H927" s="10">
        <v>3</v>
      </c>
      <c r="I927" s="10">
        <v>8</v>
      </c>
      <c r="J927" s="10" t="s">
        <v>21</v>
      </c>
      <c r="K927" s="9"/>
      <c r="L927" s="9" t="s">
        <v>18</v>
      </c>
      <c r="M927" s="9" t="str">
        <f>IF(טבלה14[[#This Row],[מספר סטודנטים בתואר 1]]&gt;500,"yes","no")</f>
        <v>no</v>
      </c>
      <c r="N927" s="12">
        <f>טבלה14[[#This Row],[מספר סטודנטים בתואר 1]]/SUBTOTAL(109,טבלה14[מספר סטודנטים בתואר 1])</f>
        <v>2.356466463991156E-3</v>
      </c>
      <c r="O927" s="11">
        <f>IFERROR(((טבלה14[[#This Row],[מספר סטודנטים בתואר 1]]-טבלה14[[#This Row],[נשים תואר 1]])/טבלה14[[#This Row],[מספר סטודנטים בתואר 1]]),"")</f>
        <v>0.81481481481481477</v>
      </c>
      <c r="P927" s="11">
        <f>IFERROR(טבלה14[[#This Row],[נשים תואר 1]]/טבלה14[[#This Row],[מספר סטודנטים בתואר 1]],"")</f>
        <v>0.18518518518518517</v>
      </c>
      <c r="Q92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27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927" s="13">
        <f>SUMIFS(T:T,D:D,"2007/08",B:B,B927)-טבלה14[[#This Row],[דירוג]]</f>
        <v>-25</v>
      </c>
      <c r="T927" s="9">
        <v>88</v>
      </c>
    </row>
    <row r="928" spans="2:20" s="6" customFormat="1" ht="13.8" hidden="1" x14ac:dyDescent="0.3">
      <c r="B928" s="7" t="s">
        <v>101</v>
      </c>
      <c r="C928" s="8" t="s">
        <v>16</v>
      </c>
      <c r="D928" s="10" t="s">
        <v>43</v>
      </c>
      <c r="E928" s="10">
        <v>161</v>
      </c>
      <c r="F928" s="10">
        <v>84</v>
      </c>
      <c r="G928" s="10">
        <v>46</v>
      </c>
      <c r="H928" s="10">
        <v>20</v>
      </c>
      <c r="I928" s="10">
        <v>34</v>
      </c>
      <c r="J928" s="10">
        <v>15</v>
      </c>
      <c r="K928" s="9"/>
      <c r="L928" s="9" t="s">
        <v>18</v>
      </c>
      <c r="M928" s="9" t="str">
        <f>IF(טבלה14[[#This Row],[מספר סטודנטים בתואר 1]]&gt;500,"yes","no")</f>
        <v>no</v>
      </c>
      <c r="N928" s="12">
        <f>טבלה14[[#This Row],[מספר סטודנטים בתואר 1]]/SUBTOTAL(109,טבלה14[מספר סטודנטים בתואר 1])</f>
        <v>2.34192037470726E-3</v>
      </c>
      <c r="O928" s="11">
        <f>IFERROR(((טבלה14[[#This Row],[מספר סטודנטים בתואר 1]]-טבלה14[[#This Row],[נשים תואר 1]])/טבלה14[[#This Row],[מספר סטודנטים בתואר 1]]),"")</f>
        <v>0.47826086956521741</v>
      </c>
      <c r="P928" s="11">
        <f>IFERROR(טבלה14[[#This Row],[נשים תואר 1]]/טבלה14[[#This Row],[מספר סטודנטים בתואר 1]],"")</f>
        <v>0.52173913043478259</v>
      </c>
      <c r="Q92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2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28" s="13">
        <f>SUMIFS(T:T,D:D,"2007/08",B:B,B928)-טבלה14[[#This Row],[דירוג]]</f>
        <v>5</v>
      </c>
      <c r="T928" s="9">
        <v>89</v>
      </c>
    </row>
    <row r="929" spans="2:20" s="6" customFormat="1" ht="13.8" hidden="1" x14ac:dyDescent="0.3">
      <c r="B929" s="7" t="s">
        <v>208</v>
      </c>
      <c r="C929" s="8" t="s">
        <v>34</v>
      </c>
      <c r="D929" s="9" t="s">
        <v>43</v>
      </c>
      <c r="E929" s="10">
        <v>160</v>
      </c>
      <c r="F929" s="10">
        <v>30</v>
      </c>
      <c r="G929" s="10">
        <v>23</v>
      </c>
      <c r="H929" s="10">
        <v>10</v>
      </c>
      <c r="I929" s="10">
        <v>12</v>
      </c>
      <c r="J929" s="10">
        <v>4</v>
      </c>
      <c r="K929" s="9"/>
      <c r="L929" s="9" t="s">
        <v>18</v>
      </c>
      <c r="M929" s="9" t="str">
        <f>IF(טבלה14[[#This Row],[מספר סטודנטים בתואר 1]]&gt;500,"yes","no")</f>
        <v>no</v>
      </c>
      <c r="N929" s="12">
        <f>טבלה14[[#This Row],[מספר סטודנטים בתואר 1]]/SUBTOTAL(109,טבלה14[מספר סטודנטים בתואר 1])</f>
        <v>2.3273742854233639E-3</v>
      </c>
      <c r="O929" s="11">
        <f>IFERROR(((טבלה14[[#This Row],[מספר סטודנטים בתואר 1]]-טבלה14[[#This Row],[נשים תואר 1]])/טבלה14[[#This Row],[מספר סטודנטים בתואר 1]]),"")</f>
        <v>0.8125</v>
      </c>
      <c r="P929" s="11">
        <f>IFERROR(טבלה14[[#This Row],[נשים תואר 1]]/טבלה14[[#This Row],[מספר סטודנטים בתואר 1]],"")</f>
        <v>0.1875</v>
      </c>
      <c r="Q92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29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929" s="13">
        <f>SUMIFS(T:T,D:D,"2007/08",B:B,B929)-טבלה14[[#This Row],[דירוג]]</f>
        <v>2</v>
      </c>
      <c r="T929" s="9">
        <v>90</v>
      </c>
    </row>
    <row r="930" spans="2:20" s="6" customFormat="1" ht="13.8" hidden="1" x14ac:dyDescent="0.3">
      <c r="B930" s="7" t="s">
        <v>96</v>
      </c>
      <c r="C930" s="8" t="s">
        <v>28</v>
      </c>
      <c r="D930" s="10" t="s">
        <v>37</v>
      </c>
      <c r="E930" s="10">
        <v>389</v>
      </c>
      <c r="F930" s="10">
        <v>185</v>
      </c>
      <c r="G930" s="10">
        <v>39</v>
      </c>
      <c r="H930" s="10">
        <v>17</v>
      </c>
      <c r="I930" s="10">
        <v>21</v>
      </c>
      <c r="J930" s="10">
        <v>10</v>
      </c>
      <c r="K930" s="9"/>
      <c r="L930" s="9" t="s">
        <v>18</v>
      </c>
      <c r="M930" s="9" t="str">
        <f>IF(טבלה14[[#This Row],[מספר סטודנטים בתואר 1]]&gt;500,"yes","no")</f>
        <v>no</v>
      </c>
      <c r="N930" s="12">
        <f>טבלה14[[#This Row],[מספר סטודנטים בתואר 1]]/SUBTOTAL(109,טבלה14[מספר סטודנטים בתואר 1])</f>
        <v>5.6584287314355537E-3</v>
      </c>
      <c r="O930" s="11">
        <f>IFERROR(((טבלה14[[#This Row],[מספר סטודנטים בתואר 1]]-טבלה14[[#This Row],[נשים תואר 1]])/טבלה14[[#This Row],[מספר סטודנטים בתואר 1]]),"")</f>
        <v>0.52442159383033415</v>
      </c>
      <c r="P930" s="11">
        <f>IFERROR(טבלה14[[#This Row],[נשים תואר 1]]/טבלה14[[#This Row],[מספר סטודנטים בתואר 1]],"")</f>
        <v>0.47557840616966579</v>
      </c>
      <c r="Q93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3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30" s="13">
        <f>SUMIFS(T:T,D:D,"2007/08",B:B,B930)-טבלה14[[#This Row],[דירוג]]</f>
        <v>9</v>
      </c>
      <c r="T930" s="9">
        <v>55</v>
      </c>
    </row>
    <row r="931" spans="2:20" s="6" customFormat="1" ht="13.8" hidden="1" x14ac:dyDescent="0.3">
      <c r="B931" s="7" t="s">
        <v>215</v>
      </c>
      <c r="C931" s="8" t="s">
        <v>52</v>
      </c>
      <c r="D931" s="9" t="s">
        <v>43</v>
      </c>
      <c r="E931" s="10">
        <v>153</v>
      </c>
      <c r="F931" s="10">
        <v>150</v>
      </c>
      <c r="G931" s="10">
        <v>581</v>
      </c>
      <c r="H931" s="10">
        <v>551</v>
      </c>
      <c r="I931" s="10">
        <v>50</v>
      </c>
      <c r="J931" s="10">
        <v>43</v>
      </c>
      <c r="K931" s="9"/>
      <c r="L931" s="9" t="s">
        <v>18</v>
      </c>
      <c r="M931" s="9" t="str">
        <f>IF(טבלה14[[#This Row],[מספר סטודנטים בתואר 1]]&gt;500,"yes","no")</f>
        <v>no</v>
      </c>
      <c r="N931" s="12">
        <f>טבלה14[[#This Row],[מספר סטודנטים בתואר 1]]/SUBTOTAL(109,טבלה14[מספר סטודנטים בתואר 1])</f>
        <v>2.2255516604360918E-3</v>
      </c>
      <c r="O931" s="11">
        <f>IFERROR(((טבלה14[[#This Row],[מספר סטודנטים בתואר 1]]-טבלה14[[#This Row],[נשים תואר 1]])/טבלה14[[#This Row],[מספר סטודנטים בתואר 1]]),"")</f>
        <v>1.9607843137254902E-2</v>
      </c>
      <c r="P931" s="11">
        <f>IFERROR(טבלה14[[#This Row],[נשים תואר 1]]/טבלה14[[#This Row],[מספר סטודנטים בתואר 1]],"")</f>
        <v>0.98039215686274506</v>
      </c>
      <c r="Q93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93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31" s="13">
        <f>SUMIFS(T:T,D:D,"2007/08",B:B,B931)-טבלה14[[#This Row],[דירוג]]</f>
        <v>-19</v>
      </c>
      <c r="T931" s="9">
        <v>92</v>
      </c>
    </row>
    <row r="932" spans="2:20" s="6" customFormat="1" ht="13.8" hidden="1" x14ac:dyDescent="0.3">
      <c r="B932" s="7" t="s">
        <v>214</v>
      </c>
      <c r="C932" s="8" t="s">
        <v>45</v>
      </c>
      <c r="D932" s="10" t="s">
        <v>43</v>
      </c>
      <c r="E932" s="10">
        <v>148</v>
      </c>
      <c r="F932" s="10">
        <v>52</v>
      </c>
      <c r="G932" s="10">
        <v>53</v>
      </c>
      <c r="H932" s="10">
        <v>12</v>
      </c>
      <c r="I932" s="10">
        <v>47</v>
      </c>
      <c r="J932" s="10">
        <v>20</v>
      </c>
      <c r="K932" s="9"/>
      <c r="L932" s="9" t="s">
        <v>18</v>
      </c>
      <c r="M932" s="9" t="str">
        <f>IF(טבלה14[[#This Row],[מספר סטודנטים בתואר 1]]&gt;500,"yes","no")</f>
        <v>no</v>
      </c>
      <c r="N932" s="12">
        <f>טבלה14[[#This Row],[מספר סטודנטים בתואר 1]]/SUBTOTAL(109,טבלה14[מספר סטודנטים בתואר 1])</f>
        <v>2.1528212140166118E-3</v>
      </c>
      <c r="O932" s="11">
        <f>IFERROR(((טבלה14[[#This Row],[מספר סטודנטים בתואר 1]]-טבלה14[[#This Row],[נשים תואר 1]])/טבלה14[[#This Row],[מספר סטודנטים בתואר 1]]),"")</f>
        <v>0.64864864864864868</v>
      </c>
      <c r="P932" s="11">
        <f>IFERROR(טבלה14[[#This Row],[נשים תואר 1]]/טבלה14[[#This Row],[מספר סטודנטים בתואר 1]],"")</f>
        <v>0.35135135135135137</v>
      </c>
      <c r="Q93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3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32" s="13">
        <f>SUMIFS(T:T,D:D,"2007/08",B:B,B932)-טבלה14[[#This Row],[דירוג]]</f>
        <v>3</v>
      </c>
      <c r="T932" s="9">
        <v>93</v>
      </c>
    </row>
    <row r="933" spans="2:20" s="6" customFormat="1" ht="13.8" hidden="1" x14ac:dyDescent="0.3">
      <c r="B933" s="7" t="s">
        <v>219</v>
      </c>
      <c r="C933" s="8" t="s">
        <v>34</v>
      </c>
      <c r="D933" s="9" t="s">
        <v>43</v>
      </c>
      <c r="E933" s="10">
        <v>141</v>
      </c>
      <c r="F933" s="10">
        <v>60</v>
      </c>
      <c r="G933" s="10">
        <v>82</v>
      </c>
      <c r="H933" s="10">
        <v>37</v>
      </c>
      <c r="I933" s="10">
        <v>24</v>
      </c>
      <c r="J933" s="10">
        <v>13</v>
      </c>
      <c r="K933" s="9"/>
      <c r="L933" s="9" t="s">
        <v>18</v>
      </c>
      <c r="M933" s="9" t="str">
        <f>IF(טבלה14[[#This Row],[מספר סטודנטים בתואר 1]]&gt;500,"yes","no")</f>
        <v>no</v>
      </c>
      <c r="N933" s="12">
        <f>טבלה14[[#This Row],[מספר סטודנטים בתואר 1]]/SUBTOTAL(109,טבלה14[מספר סטודנטים בתואר 1])</f>
        <v>2.0509985890293393E-3</v>
      </c>
      <c r="O933" s="11">
        <f>IFERROR(((טבלה14[[#This Row],[מספר סטודנטים בתואר 1]]-טבלה14[[#This Row],[נשים תואר 1]])/טבלה14[[#This Row],[מספר סטודנטים בתואר 1]]),"")</f>
        <v>0.57446808510638303</v>
      </c>
      <c r="P933" s="11">
        <f>IFERROR(טבלה14[[#This Row],[נשים תואר 1]]/טבלה14[[#This Row],[מספר סטודנטים בתואר 1]],"")</f>
        <v>0.42553191489361702</v>
      </c>
      <c r="Q93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3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33" s="13">
        <f>SUMIFS(T:T,D:D,"2007/08",B:B,B933)-טבלה14[[#This Row],[דירוג]]</f>
        <v>8</v>
      </c>
      <c r="T933" s="9">
        <v>94</v>
      </c>
    </row>
    <row r="934" spans="2:20" s="6" customFormat="1" ht="13.8" hidden="1" x14ac:dyDescent="0.3">
      <c r="B934" s="7" t="s">
        <v>238</v>
      </c>
      <c r="C934" s="8" t="s">
        <v>25</v>
      </c>
      <c r="D934" s="10" t="s">
        <v>43</v>
      </c>
      <c r="E934" s="10">
        <v>132</v>
      </c>
      <c r="F934" s="10">
        <v>87</v>
      </c>
      <c r="G934" s="10">
        <v>198</v>
      </c>
      <c r="H934" s="10">
        <v>122</v>
      </c>
      <c r="I934" s="10">
        <v>42</v>
      </c>
      <c r="J934" s="10">
        <v>29</v>
      </c>
      <c r="K934" s="9"/>
      <c r="L934" s="9" t="s">
        <v>18</v>
      </c>
      <c r="M934" s="9" t="str">
        <f>IF(טבלה14[[#This Row],[מספר סטודנטים בתואר 1]]&gt;500,"yes","no")</f>
        <v>no</v>
      </c>
      <c r="N934" s="12">
        <f>טבלה14[[#This Row],[מספר סטודנטים בתואר 1]]/SUBTOTAL(109,טבלה14[מספר סטודנטים בתואר 1])</f>
        <v>1.9200837854742752E-3</v>
      </c>
      <c r="O934" s="11">
        <f>IFERROR(((טבלה14[[#This Row],[מספר סטודנטים בתואר 1]]-טבלה14[[#This Row],[נשים תואר 1]])/טבלה14[[#This Row],[מספר סטודנטים בתואר 1]]),"")</f>
        <v>0.34090909090909088</v>
      </c>
      <c r="P934" s="11">
        <f>IFERROR(טבלה14[[#This Row],[נשים תואר 1]]/טבלה14[[#This Row],[מספר סטודנטים בתואר 1]],"")</f>
        <v>0.65909090909090906</v>
      </c>
      <c r="Q93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3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34" s="13">
        <f>SUMIFS(T:T,D:D,"2007/08",B:B,B934)-טבלה14[[#This Row],[דירוג]]</f>
        <v>-14</v>
      </c>
      <c r="T934" s="9">
        <v>95</v>
      </c>
    </row>
    <row r="935" spans="2:20" s="6" customFormat="1" ht="13.8" hidden="1" x14ac:dyDescent="0.3">
      <c r="B935" s="7" t="s">
        <v>198</v>
      </c>
      <c r="C935" s="8" t="s">
        <v>48</v>
      </c>
      <c r="D935" s="9" t="s">
        <v>43</v>
      </c>
      <c r="E935" s="10">
        <v>131</v>
      </c>
      <c r="F935" s="10">
        <v>46</v>
      </c>
      <c r="G935" s="10">
        <v>60</v>
      </c>
      <c r="H935" s="10">
        <v>25</v>
      </c>
      <c r="I935" s="10">
        <v>33</v>
      </c>
      <c r="J935" s="10">
        <v>19</v>
      </c>
      <c r="K935" s="9"/>
      <c r="L935" s="9" t="s">
        <v>18</v>
      </c>
      <c r="M935" s="9" t="str">
        <f>IF(טבלה14[[#This Row],[מספר סטודנטים בתואר 1]]&gt;500,"yes","no")</f>
        <v>no</v>
      </c>
      <c r="N935" s="12">
        <f>טבלה14[[#This Row],[מספר סטודנטים בתואר 1]]/SUBTOTAL(109,טבלה14[מספר סטודנטים בתואר 1])</f>
        <v>1.9055376961903791E-3</v>
      </c>
      <c r="O935" s="11">
        <f>IFERROR(((טבלה14[[#This Row],[מספר סטודנטים בתואר 1]]-טבלה14[[#This Row],[נשים תואר 1]])/טבלה14[[#This Row],[מספר סטודנטים בתואר 1]]),"")</f>
        <v>0.64885496183206104</v>
      </c>
      <c r="P935" s="11">
        <f>IFERROR(טבלה14[[#This Row],[נשים תואר 1]]/טבלה14[[#This Row],[מספר סטודנטים בתואר 1]],"")</f>
        <v>0.35114503816793891</v>
      </c>
      <c r="Q93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3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35" s="13">
        <f>SUMIFS(T:T,D:D,"2007/08",B:B,B935)-טבלה14[[#This Row],[דירוג]]</f>
        <v>9</v>
      </c>
      <c r="T935" s="9">
        <v>97</v>
      </c>
    </row>
    <row r="936" spans="2:20" s="6" customFormat="1" ht="13.8" hidden="1" x14ac:dyDescent="0.3">
      <c r="B936" s="7" t="s">
        <v>213</v>
      </c>
      <c r="C936" s="8" t="s">
        <v>56</v>
      </c>
      <c r="D936" s="10" t="s">
        <v>43</v>
      </c>
      <c r="E936" s="10">
        <v>131</v>
      </c>
      <c r="F936" s="10">
        <v>109</v>
      </c>
      <c r="G936" s="10">
        <v>112</v>
      </c>
      <c r="H936" s="10">
        <v>95</v>
      </c>
      <c r="I936" s="10">
        <v>4</v>
      </c>
      <c r="J936" s="10">
        <v>4</v>
      </c>
      <c r="K936" s="9"/>
      <c r="L936" s="9" t="s">
        <v>18</v>
      </c>
      <c r="M936" s="9" t="str">
        <f>IF(טבלה14[[#This Row],[מספר סטודנטים בתואר 1]]&gt;500,"yes","no")</f>
        <v>no</v>
      </c>
      <c r="N936" s="12">
        <f>טבלה14[[#This Row],[מספר סטודנטים בתואר 1]]/SUBTOTAL(109,טבלה14[מספר סטודנטים בתואר 1])</f>
        <v>1.9055376961903791E-3</v>
      </c>
      <c r="O936" s="11">
        <f>IFERROR(((טבלה14[[#This Row],[מספר סטודנטים בתואר 1]]-טבלה14[[#This Row],[נשים תואר 1]])/טבלה14[[#This Row],[מספר סטודנטים בתואר 1]]),"")</f>
        <v>0.16793893129770993</v>
      </c>
      <c r="P936" s="11">
        <f>IFERROR(טבלה14[[#This Row],[נשים תואר 1]]/טבלה14[[#This Row],[מספר סטודנטים בתואר 1]],"")</f>
        <v>0.83206106870229013</v>
      </c>
      <c r="Q93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93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36" s="13">
        <f>SUMIFS(T:T,D:D,"2007/08",B:B,B936)-טבלה14[[#This Row],[דירוג]]</f>
        <v>-17</v>
      </c>
      <c r="T936" s="9">
        <v>96</v>
      </c>
    </row>
    <row r="937" spans="2:20" s="6" customFormat="1" ht="13.8" hidden="1" x14ac:dyDescent="0.3">
      <c r="B937" s="7" t="s">
        <v>225</v>
      </c>
      <c r="C937" s="8" t="s">
        <v>25</v>
      </c>
      <c r="D937" s="9" t="s">
        <v>43</v>
      </c>
      <c r="E937" s="10">
        <v>124</v>
      </c>
      <c r="F937" s="10">
        <v>75</v>
      </c>
      <c r="G937" s="10">
        <v>92</v>
      </c>
      <c r="H937" s="10">
        <v>50</v>
      </c>
      <c r="I937" s="10">
        <v>54</v>
      </c>
      <c r="J937" s="10">
        <v>16</v>
      </c>
      <c r="K937" s="9"/>
      <c r="L937" s="9" t="s">
        <v>18</v>
      </c>
      <c r="M937" s="9" t="str">
        <f>IF(טבלה14[[#This Row],[מספר סטודנטים בתואר 1]]&gt;500,"yes","no")</f>
        <v>no</v>
      </c>
      <c r="N937" s="12">
        <f>טבלה14[[#This Row],[מספר סטודנטים בתואר 1]]/SUBTOTAL(109,טבלה14[מספר סטודנטים בתואר 1])</f>
        <v>1.803715071203107E-3</v>
      </c>
      <c r="O937" s="11">
        <f>IFERROR(((טבלה14[[#This Row],[מספר סטודנטים בתואר 1]]-טבלה14[[#This Row],[נשים תואר 1]])/טבלה14[[#This Row],[מספר סטודנטים בתואר 1]]),"")</f>
        <v>0.39516129032258063</v>
      </c>
      <c r="P937" s="11">
        <f>IFERROR(טבלה14[[#This Row],[נשים תואר 1]]/טבלה14[[#This Row],[מספר סטודנטים בתואר 1]],"")</f>
        <v>0.60483870967741937</v>
      </c>
      <c r="Q93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3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37" s="13">
        <f>SUMIFS(T:T,D:D,"2007/08",B:B,B937)-טבלה14[[#This Row],[דירוג]]</f>
        <v>-13</v>
      </c>
      <c r="T937" s="9">
        <v>98</v>
      </c>
    </row>
    <row r="938" spans="2:20" s="6" customFormat="1" ht="13.8" hidden="1" x14ac:dyDescent="0.3">
      <c r="B938" s="7" t="s">
        <v>245</v>
      </c>
      <c r="C938" s="8" t="s">
        <v>39</v>
      </c>
      <c r="D938" s="10" t="s">
        <v>43</v>
      </c>
      <c r="E938" s="10">
        <v>114</v>
      </c>
      <c r="F938" s="10">
        <v>79</v>
      </c>
      <c r="G938" s="10">
        <v>75</v>
      </c>
      <c r="H938" s="10">
        <v>43</v>
      </c>
      <c r="I938" s="10"/>
      <c r="J938" s="10" t="s">
        <v>21</v>
      </c>
      <c r="K938" s="9"/>
      <c r="L938" s="9" t="s">
        <v>18</v>
      </c>
      <c r="M938" s="9" t="str">
        <f>IF(טבלה14[[#This Row],[מספר סטודנטים בתואר 1]]&gt;500,"yes","no")</f>
        <v>no</v>
      </c>
      <c r="N938" s="12">
        <f>טבלה14[[#This Row],[מספר סטודנטים בתואר 1]]/SUBTOTAL(109,טבלה14[מספר סטודנטים בתואר 1])</f>
        <v>1.6582541783641469E-3</v>
      </c>
      <c r="O938" s="11">
        <f>IFERROR(((טבלה14[[#This Row],[מספר סטודנטים בתואר 1]]-טבלה14[[#This Row],[נשים תואר 1]])/טבלה14[[#This Row],[מספר סטודנטים בתואר 1]]),"")</f>
        <v>0.30701754385964913</v>
      </c>
      <c r="P938" s="11">
        <f>IFERROR(טבלה14[[#This Row],[נשים תואר 1]]/טבלה14[[#This Row],[מספר סטודנטים בתואר 1]],"")</f>
        <v>0.69298245614035092</v>
      </c>
      <c r="Q93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3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38" s="13">
        <f>SUMIFS(T:T,D:D,"2007/08",B:B,B938)-טבלה14[[#This Row],[דירוג]]</f>
        <v>-99</v>
      </c>
      <c r="T938" s="9">
        <v>99</v>
      </c>
    </row>
    <row r="939" spans="2:20" s="6" customFormat="1" ht="13.8" hidden="1" x14ac:dyDescent="0.3">
      <c r="B939" s="7" t="s">
        <v>221</v>
      </c>
      <c r="C939" s="8" t="s">
        <v>45</v>
      </c>
      <c r="D939" s="9" t="s">
        <v>43</v>
      </c>
      <c r="E939" s="10">
        <v>106</v>
      </c>
      <c r="F939" s="10">
        <v>40</v>
      </c>
      <c r="G939" s="10"/>
      <c r="H939" s="10"/>
      <c r="I939" s="10"/>
      <c r="J939" s="10" t="s">
        <v>21</v>
      </c>
      <c r="K939" s="9"/>
      <c r="L939" s="9" t="s">
        <v>18</v>
      </c>
      <c r="M939" s="9" t="str">
        <f>IF(טבלה14[[#This Row],[מספר סטודנטים בתואר 1]]&gt;500,"yes","no")</f>
        <v>no</v>
      </c>
      <c r="N939" s="12">
        <f>טבלה14[[#This Row],[מספר סטודנטים בתואר 1]]/SUBTOTAL(109,טבלה14[מספר סטודנטים בתואר 1])</f>
        <v>1.5418854640929787E-3</v>
      </c>
      <c r="O939" s="11">
        <f>IFERROR(((טבלה14[[#This Row],[מספר סטודנטים בתואר 1]]-טבלה14[[#This Row],[נשים תואר 1]])/טבלה14[[#This Row],[מספר סטודנטים בתואר 1]]),"")</f>
        <v>0.62264150943396224</v>
      </c>
      <c r="P939" s="11">
        <f>IFERROR(טבלה14[[#This Row],[נשים תואר 1]]/טבלה14[[#This Row],[מספר סטודנטים בתואר 1]],"")</f>
        <v>0.37735849056603776</v>
      </c>
      <c r="Q93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3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39" s="13">
        <f>SUMIFS(T:T,D:D,"2007/08",B:B,B939)-טבלה14[[#This Row],[דירוג]]</f>
        <v>17</v>
      </c>
      <c r="T939" s="9">
        <v>100</v>
      </c>
    </row>
    <row r="940" spans="2:20" s="6" customFormat="1" ht="13.8" hidden="1" x14ac:dyDescent="0.3">
      <c r="B940" s="7" t="s">
        <v>218</v>
      </c>
      <c r="C940" s="8" t="s">
        <v>34</v>
      </c>
      <c r="D940" s="10" t="s">
        <v>43</v>
      </c>
      <c r="E940" s="10">
        <v>106</v>
      </c>
      <c r="F940" s="10">
        <v>73</v>
      </c>
      <c r="G940" s="10">
        <v>9</v>
      </c>
      <c r="H940" s="10">
        <v>4</v>
      </c>
      <c r="I940" s="10"/>
      <c r="J940" s="10" t="s">
        <v>21</v>
      </c>
      <c r="K940" s="9"/>
      <c r="L940" s="9" t="s">
        <v>18</v>
      </c>
      <c r="M940" s="9" t="str">
        <f>IF(טבלה14[[#This Row],[מספר סטודנטים בתואר 1]]&gt;500,"yes","no")</f>
        <v>no</v>
      </c>
      <c r="N940" s="12">
        <f>טבלה14[[#This Row],[מספר סטודנטים בתואר 1]]/SUBTOTAL(109,טבלה14[מספר סטודנטים בתואר 1])</f>
        <v>1.5418854640929787E-3</v>
      </c>
      <c r="O940" s="11">
        <f>IFERROR(((טבלה14[[#This Row],[מספר סטודנטים בתואר 1]]-טבלה14[[#This Row],[נשים תואר 1]])/טבלה14[[#This Row],[מספר סטודנטים בתואר 1]]),"")</f>
        <v>0.31132075471698112</v>
      </c>
      <c r="P940" s="11">
        <f>IFERROR(טבלה14[[#This Row],[נשים תואר 1]]/טבלה14[[#This Row],[מספר סטודנטים בתואר 1]],"")</f>
        <v>0.68867924528301883</v>
      </c>
      <c r="Q94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4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40" s="13">
        <f>SUMIFS(T:T,D:D,"2007/08",B:B,B940)-טבלה14[[#This Row],[דירוג]]</f>
        <v>6</v>
      </c>
      <c r="T940" s="9">
        <v>101</v>
      </c>
    </row>
    <row r="941" spans="2:20" s="6" customFormat="1" ht="13.8" hidden="1" x14ac:dyDescent="0.3">
      <c r="B941" s="7" t="s">
        <v>217</v>
      </c>
      <c r="C941" s="8" t="s">
        <v>16</v>
      </c>
      <c r="D941" s="9" t="s">
        <v>43</v>
      </c>
      <c r="E941" s="10">
        <v>100</v>
      </c>
      <c r="F941" s="10">
        <v>46</v>
      </c>
      <c r="G941" s="10">
        <v>32</v>
      </c>
      <c r="H941" s="10">
        <v>12</v>
      </c>
      <c r="I941" s="10">
        <v>6</v>
      </c>
      <c r="J941" s="10"/>
      <c r="K941" s="9"/>
      <c r="L941" s="9" t="s">
        <v>18</v>
      </c>
      <c r="M941" s="9" t="str">
        <f>IF(טבלה14[[#This Row],[מספר סטודנטים בתואר 1]]&gt;500,"yes","no")</f>
        <v>no</v>
      </c>
      <c r="N941" s="12">
        <f>טבלה14[[#This Row],[מספר סטודנטים בתואר 1]]/SUBTOTAL(109,טבלה14[מספר סטודנטים בתואר 1])</f>
        <v>1.4546089283896024E-3</v>
      </c>
      <c r="O941" s="11">
        <f>IFERROR(((טבלה14[[#This Row],[מספר סטודנטים בתואר 1]]-טבלה14[[#This Row],[נשים תואר 1]])/טבלה14[[#This Row],[מספר סטודנטים בתואר 1]]),"")</f>
        <v>0.54</v>
      </c>
      <c r="P941" s="11">
        <f>IFERROR(טבלה14[[#This Row],[נשים תואר 1]]/טבלה14[[#This Row],[מספר סטודנטים בתואר 1]],"")</f>
        <v>0.46</v>
      </c>
      <c r="Q94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4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41" s="13">
        <f>SUMIFS(T:T,D:D,"2007/08",B:B,B941)-טבלה14[[#This Row],[דירוג]]</f>
        <v>-11</v>
      </c>
      <c r="T941" s="9">
        <v>102</v>
      </c>
    </row>
    <row r="942" spans="2:20" s="6" customFormat="1" ht="13.8" hidden="1" x14ac:dyDescent="0.3">
      <c r="B942" s="7" t="s">
        <v>222</v>
      </c>
      <c r="C942" s="8" t="s">
        <v>48</v>
      </c>
      <c r="D942" s="10" t="s">
        <v>43</v>
      </c>
      <c r="E942" s="10">
        <v>98</v>
      </c>
      <c r="F942" s="10">
        <v>18</v>
      </c>
      <c r="G942" s="10">
        <v>19</v>
      </c>
      <c r="H942" s="10">
        <v>3</v>
      </c>
      <c r="I942" s="10">
        <v>25</v>
      </c>
      <c r="J942" s="10">
        <v>8</v>
      </c>
      <c r="K942" s="9"/>
      <c r="L942" s="9" t="s">
        <v>18</v>
      </c>
      <c r="M942" s="9" t="str">
        <f>IF(טבלה14[[#This Row],[מספר סטודנטים בתואר 1]]&gt;500,"yes","no")</f>
        <v>no</v>
      </c>
      <c r="N942" s="12">
        <f>טבלה14[[#This Row],[מספר סטודנטים בתואר 1]]/SUBTOTAL(109,טבלה14[מספר סטודנטים בתואר 1])</f>
        <v>1.4255167498218105E-3</v>
      </c>
      <c r="O942" s="11">
        <f>IFERROR(((טבלה14[[#This Row],[מספר סטודנטים בתואר 1]]-טבלה14[[#This Row],[נשים תואר 1]])/טבלה14[[#This Row],[מספר סטודנטים בתואר 1]]),"")</f>
        <v>0.81632653061224492</v>
      </c>
      <c r="P942" s="11">
        <f>IFERROR(טבלה14[[#This Row],[נשים תואר 1]]/טבלה14[[#This Row],[מספר סטודנטים בתואר 1]],"")</f>
        <v>0.18367346938775511</v>
      </c>
      <c r="Q94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42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942" s="13">
        <f>SUMIFS(T:T,D:D,"2007/08",B:B,B942)-טבלה14[[#This Row],[דירוג]]</f>
        <v>7</v>
      </c>
      <c r="T942" s="9">
        <v>103</v>
      </c>
    </row>
    <row r="943" spans="2:20" s="6" customFormat="1" ht="13.8" hidden="1" x14ac:dyDescent="0.3">
      <c r="B943" s="7" t="s">
        <v>223</v>
      </c>
      <c r="C943" s="8" t="s">
        <v>25</v>
      </c>
      <c r="D943" s="9" t="s">
        <v>43</v>
      </c>
      <c r="E943" s="10">
        <v>98</v>
      </c>
      <c r="F943" s="10">
        <v>57</v>
      </c>
      <c r="G943" s="10">
        <v>23</v>
      </c>
      <c r="H943" s="10">
        <v>16</v>
      </c>
      <c r="I943" s="10">
        <v>113</v>
      </c>
      <c r="J943" s="10">
        <v>60</v>
      </c>
      <c r="K943" s="9"/>
      <c r="L943" s="9" t="s">
        <v>18</v>
      </c>
      <c r="M943" s="9" t="str">
        <f>IF(טבלה14[[#This Row],[מספר סטודנטים בתואר 1]]&gt;500,"yes","no")</f>
        <v>no</v>
      </c>
      <c r="N943" s="12">
        <f>טבלה14[[#This Row],[מספר סטודנטים בתואר 1]]/SUBTOTAL(109,טבלה14[מספר סטודנטים בתואר 1])</f>
        <v>1.4255167498218105E-3</v>
      </c>
      <c r="O943" s="11">
        <f>IFERROR(((טבלה14[[#This Row],[מספר סטודנטים בתואר 1]]-טבלה14[[#This Row],[נשים תואר 1]])/טבלה14[[#This Row],[מספר סטודנטים בתואר 1]]),"")</f>
        <v>0.41836734693877553</v>
      </c>
      <c r="P943" s="11">
        <f>IFERROR(טבלה14[[#This Row],[נשים תואר 1]]/טבלה14[[#This Row],[מספר סטודנטים בתואר 1]],"")</f>
        <v>0.58163265306122447</v>
      </c>
      <c r="Q94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4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43" s="13">
        <f>SUMIFS(T:T,D:D,"2007/08",B:B,B943)-טבלה14[[#This Row],[דירוג]]</f>
        <v>-46</v>
      </c>
      <c r="T943" s="9">
        <v>104</v>
      </c>
    </row>
    <row r="944" spans="2:20" s="6" customFormat="1" ht="13.8" hidden="1" x14ac:dyDescent="0.3">
      <c r="B944" s="7" t="s">
        <v>109</v>
      </c>
      <c r="C944" s="8" t="s">
        <v>52</v>
      </c>
      <c r="D944" s="10" t="s">
        <v>43</v>
      </c>
      <c r="E944" s="10">
        <v>96</v>
      </c>
      <c r="F944" s="10">
        <v>88</v>
      </c>
      <c r="G944" s="10">
        <v>679</v>
      </c>
      <c r="H944" s="10">
        <v>628</v>
      </c>
      <c r="I944" s="10">
        <v>43</v>
      </c>
      <c r="J944" s="10">
        <v>37</v>
      </c>
      <c r="K944" s="9"/>
      <c r="L944" s="9" t="s">
        <v>18</v>
      </c>
      <c r="M944" s="9" t="str">
        <f>IF(טבלה14[[#This Row],[מספר סטודנטים בתואר 1]]&gt;500,"yes","no")</f>
        <v>no</v>
      </c>
      <c r="N944" s="12">
        <f>טבלה14[[#This Row],[מספר סטודנטים בתואר 1]]/SUBTOTAL(109,טבלה14[מספר סטודנטים בתואר 1])</f>
        <v>1.3964245712540183E-3</v>
      </c>
      <c r="O944" s="11">
        <f>IFERROR(((טבלה14[[#This Row],[מספר סטודנטים בתואר 1]]-טבלה14[[#This Row],[נשים תואר 1]])/טבלה14[[#This Row],[מספר סטודנטים בתואר 1]]),"")</f>
        <v>8.3333333333333329E-2</v>
      </c>
      <c r="P944" s="11">
        <f>IFERROR(טבלה14[[#This Row],[נשים תואר 1]]/טבלה14[[#This Row],[מספר סטודנטים בתואר 1]],"")</f>
        <v>0.91666666666666663</v>
      </c>
      <c r="Q94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94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44" s="13">
        <f>SUMIFS(T:T,D:D,"2007/08",B:B,B944)-טבלה14[[#This Row],[דירוג]]</f>
        <v>-28</v>
      </c>
      <c r="T944" s="9">
        <v>105</v>
      </c>
    </row>
    <row r="945" spans="2:20" s="6" customFormat="1" ht="13.8" hidden="1" x14ac:dyDescent="0.3">
      <c r="B945" s="7" t="s">
        <v>220</v>
      </c>
      <c r="C945" s="8" t="s">
        <v>45</v>
      </c>
      <c r="D945" s="9" t="s">
        <v>43</v>
      </c>
      <c r="E945" s="10">
        <v>91</v>
      </c>
      <c r="F945" s="10">
        <v>30</v>
      </c>
      <c r="G945" s="10">
        <v>38</v>
      </c>
      <c r="H945" s="10">
        <v>8</v>
      </c>
      <c r="I945" s="10">
        <v>26</v>
      </c>
      <c r="J945" s="10">
        <v>11</v>
      </c>
      <c r="K945" s="9"/>
      <c r="L945" s="9" t="s">
        <v>18</v>
      </c>
      <c r="M945" s="9" t="str">
        <f>IF(טבלה14[[#This Row],[מספר סטודנטים בתואר 1]]&gt;500,"yes","no")</f>
        <v>no</v>
      </c>
      <c r="N945" s="12">
        <f>טבלה14[[#This Row],[מספר סטודנטים בתואר 1]]/SUBTOTAL(109,טבלה14[מספר סטודנטים בתואר 1])</f>
        <v>1.3236941248345381E-3</v>
      </c>
      <c r="O945" s="11">
        <f>IFERROR(((טבלה14[[#This Row],[מספר סטודנטים בתואר 1]]-טבלה14[[#This Row],[נשים תואר 1]])/טבלה14[[#This Row],[מספר סטודנטים בתואר 1]]),"")</f>
        <v>0.67032967032967028</v>
      </c>
      <c r="P945" s="11">
        <f>IFERROR(טבלה14[[#This Row],[נשים תואר 1]]/טבלה14[[#This Row],[מספר סטודנטים בתואר 1]],"")</f>
        <v>0.32967032967032966</v>
      </c>
      <c r="Q94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4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45" s="13">
        <f>SUMIFS(T:T,D:D,"2007/08",B:B,B945)-טבלה14[[#This Row],[דירוג]]</f>
        <v>5</v>
      </c>
      <c r="T945" s="9">
        <v>106</v>
      </c>
    </row>
    <row r="946" spans="2:20" s="6" customFormat="1" ht="13.8" hidden="1" x14ac:dyDescent="0.3">
      <c r="B946" s="7" t="s">
        <v>228</v>
      </c>
      <c r="C946" s="8" t="s">
        <v>48</v>
      </c>
      <c r="D946" s="10" t="s">
        <v>43</v>
      </c>
      <c r="E946" s="10">
        <v>89</v>
      </c>
      <c r="F946" s="10">
        <v>52</v>
      </c>
      <c r="G946" s="10">
        <v>317</v>
      </c>
      <c r="H946" s="10">
        <v>188</v>
      </c>
      <c r="I946" s="10">
        <v>170</v>
      </c>
      <c r="J946" s="10">
        <v>83</v>
      </c>
      <c r="K946" s="9"/>
      <c r="L946" s="9" t="s">
        <v>18</v>
      </c>
      <c r="M946" s="9" t="str">
        <f>IF(טבלה14[[#This Row],[מספר סטודנטים בתואר 1]]&gt;500,"yes","no")</f>
        <v>no</v>
      </c>
      <c r="N946" s="12">
        <f>טבלה14[[#This Row],[מספר סטודנטים בתואר 1]]/SUBTOTAL(109,טבלה14[מספר סטודנטים בתואר 1])</f>
        <v>1.2946019462667462E-3</v>
      </c>
      <c r="O946" s="11">
        <f>IFERROR(((טבלה14[[#This Row],[מספר סטודנטים בתואר 1]]-טבלה14[[#This Row],[נשים תואר 1]])/טבלה14[[#This Row],[מספר סטודנטים בתואר 1]]),"")</f>
        <v>0.4157303370786517</v>
      </c>
      <c r="P946" s="11">
        <f>IFERROR(טבלה14[[#This Row],[נשים תואר 1]]/טבלה14[[#This Row],[מספר סטודנטים בתואר 1]],"")</f>
        <v>0.5842696629213483</v>
      </c>
      <c r="Q94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4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46" s="13">
        <f>SUMIFS(T:T,D:D,"2007/08",B:B,B946)-טבלה14[[#This Row],[דירוג]]</f>
        <v>6</v>
      </c>
      <c r="T946" s="9">
        <v>107</v>
      </c>
    </row>
    <row r="947" spans="2:20" s="6" customFormat="1" ht="13.8" hidden="1" x14ac:dyDescent="0.3">
      <c r="B947" s="7" t="s">
        <v>211</v>
      </c>
      <c r="C947" s="8" t="s">
        <v>45</v>
      </c>
      <c r="D947" s="9" t="s">
        <v>43</v>
      </c>
      <c r="E947" s="10">
        <v>81</v>
      </c>
      <c r="F947" s="10">
        <v>17</v>
      </c>
      <c r="G947" s="10"/>
      <c r="H947" s="10"/>
      <c r="I947" s="10"/>
      <c r="J947" s="10" t="s">
        <v>21</v>
      </c>
      <c r="K947" s="9"/>
      <c r="L947" s="9" t="s">
        <v>18</v>
      </c>
      <c r="M947" s="9" t="str">
        <f>IF(טבלה14[[#This Row],[מספר סטודנטים בתואר 1]]&gt;500,"yes","no")</f>
        <v>no</v>
      </c>
      <c r="N947" s="12">
        <f>טבלה14[[#This Row],[מספר סטודנטים בתואר 1]]/SUBTOTAL(109,טבלה14[מספר סטודנטים בתואר 1])</f>
        <v>1.178233231995578E-3</v>
      </c>
      <c r="O947" s="11">
        <f>IFERROR(((טבלה14[[#This Row],[מספר סטודנטים בתואר 1]]-טבלה14[[#This Row],[נשים תואר 1]])/טבלה14[[#This Row],[מספר סטודנטים בתואר 1]]),"")</f>
        <v>0.79012345679012341</v>
      </c>
      <c r="P947" s="11">
        <f>IFERROR(טבלה14[[#This Row],[נשים תואר 1]]/טבלה14[[#This Row],[מספר סטודנטים בתואר 1]],"")</f>
        <v>0.20987654320987653</v>
      </c>
      <c r="Q94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47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947" s="13">
        <f>SUMIFS(T:T,D:D,"2007/08",B:B,B947)-טבלה14[[#This Row],[דירוג]]</f>
        <v>-108</v>
      </c>
      <c r="T947" s="9">
        <v>108</v>
      </c>
    </row>
    <row r="948" spans="2:20" s="6" customFormat="1" ht="13.8" hidden="1" x14ac:dyDescent="0.3">
      <c r="B948" s="7" t="s">
        <v>224</v>
      </c>
      <c r="C948" s="8" t="s">
        <v>39</v>
      </c>
      <c r="D948" s="10" t="s">
        <v>43</v>
      </c>
      <c r="E948" s="10">
        <v>78</v>
      </c>
      <c r="F948" s="10">
        <v>60</v>
      </c>
      <c r="G948" s="10">
        <v>17</v>
      </c>
      <c r="H948" s="10">
        <v>14</v>
      </c>
      <c r="I948" s="10">
        <v>4</v>
      </c>
      <c r="J948" s="10">
        <v>4</v>
      </c>
      <c r="K948" s="9"/>
      <c r="L948" s="9" t="s">
        <v>18</v>
      </c>
      <c r="M948" s="9" t="str">
        <f>IF(טבלה14[[#This Row],[מספר סטודנטים בתואר 1]]&gt;500,"yes","no")</f>
        <v>no</v>
      </c>
      <c r="N948" s="12">
        <f>טבלה14[[#This Row],[מספר סטודנטים בתואר 1]]/SUBTOTAL(109,טבלה14[מספר סטודנטים בתואר 1])</f>
        <v>1.13459496414389E-3</v>
      </c>
      <c r="O948" s="11">
        <f>IFERROR(((טבלה14[[#This Row],[מספר סטודנטים בתואר 1]]-טבלה14[[#This Row],[נשים תואר 1]])/טבלה14[[#This Row],[מספר סטודנטים בתואר 1]]),"")</f>
        <v>0.23076923076923078</v>
      </c>
      <c r="P948" s="11">
        <f>IFERROR(טבלה14[[#This Row],[נשים תואר 1]]/טבלה14[[#This Row],[מספר סטודנטים בתואר 1]],"")</f>
        <v>0.76923076923076927</v>
      </c>
      <c r="Q94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94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48" s="13">
        <f>SUMIFS(T:T,D:D,"2007/08",B:B,B948)-טבלה14[[#This Row],[דירוג]]</f>
        <v>-43</v>
      </c>
      <c r="T948" s="9">
        <v>109</v>
      </c>
    </row>
    <row r="949" spans="2:20" s="6" customFormat="1" ht="13.8" hidden="1" x14ac:dyDescent="0.3">
      <c r="B949" s="7" t="s">
        <v>226</v>
      </c>
      <c r="C949" s="8" t="s">
        <v>16</v>
      </c>
      <c r="D949" s="9" t="s">
        <v>43</v>
      </c>
      <c r="E949" s="10">
        <v>75</v>
      </c>
      <c r="F949" s="10">
        <v>72</v>
      </c>
      <c r="G949" s="10">
        <v>224</v>
      </c>
      <c r="H949" s="10">
        <v>213</v>
      </c>
      <c r="I949" s="10">
        <v>70</v>
      </c>
      <c r="J949" s="10">
        <v>65</v>
      </c>
      <c r="K949" s="9"/>
      <c r="L949" s="9" t="s">
        <v>18</v>
      </c>
      <c r="M949" s="9" t="str">
        <f>IF(טבלה14[[#This Row],[מספר סטודנטים בתואר 1]]&gt;500,"yes","no")</f>
        <v>no</v>
      </c>
      <c r="N949" s="12">
        <f>טבלה14[[#This Row],[מספר סטודנטים בתואר 1]]/SUBTOTAL(109,טבלה14[מספר סטודנטים בתואר 1])</f>
        <v>1.0909566962922018E-3</v>
      </c>
      <c r="O949" s="11">
        <f>IFERROR(((טבלה14[[#This Row],[מספר סטודנטים בתואר 1]]-טבלה14[[#This Row],[נשים תואר 1]])/טבלה14[[#This Row],[מספר סטודנטים בתואר 1]]),"")</f>
        <v>0.04</v>
      </c>
      <c r="P949" s="11">
        <f>IFERROR(טבלה14[[#This Row],[נשים תואר 1]]/טבלה14[[#This Row],[מספר סטודנטים בתואר 1]],"")</f>
        <v>0.96</v>
      </c>
      <c r="Q94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94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49" s="13">
        <f>SUMIFS(T:T,D:D,"2007/08",B:B,B949)-טבלה14[[#This Row],[דירוג]]</f>
        <v>-5</v>
      </c>
      <c r="T949" s="9">
        <v>110</v>
      </c>
    </row>
    <row r="950" spans="2:20" s="6" customFormat="1" ht="13.8" hidden="1" x14ac:dyDescent="0.3">
      <c r="B950" s="7" t="s">
        <v>210</v>
      </c>
      <c r="C950" s="8" t="s">
        <v>58</v>
      </c>
      <c r="D950" s="10" t="s">
        <v>43</v>
      </c>
      <c r="E950" s="10">
        <v>74</v>
      </c>
      <c r="F950" s="10">
        <v>41</v>
      </c>
      <c r="G950" s="10">
        <v>60</v>
      </c>
      <c r="H950" s="10">
        <v>46</v>
      </c>
      <c r="I950" s="10"/>
      <c r="J950" s="10" t="s">
        <v>21</v>
      </c>
      <c r="K950" s="9"/>
      <c r="L950" s="9" t="s">
        <v>18</v>
      </c>
      <c r="M950" s="9" t="str">
        <f>IF(טבלה14[[#This Row],[מספר סטודנטים בתואר 1]]&gt;500,"yes","no")</f>
        <v>no</v>
      </c>
      <c r="N950" s="12">
        <f>טבלה14[[#This Row],[מספר סטודנטים בתואר 1]]/SUBTOTAL(109,טבלה14[מספר סטודנטים בתואר 1])</f>
        <v>1.0764106070083059E-3</v>
      </c>
      <c r="O950" s="11">
        <f>IFERROR(((טבלה14[[#This Row],[מספר סטודנטים בתואר 1]]-טבלה14[[#This Row],[נשים תואר 1]])/טבלה14[[#This Row],[מספר סטודנטים בתואר 1]]),"")</f>
        <v>0.44594594594594594</v>
      </c>
      <c r="P950" s="11">
        <f>IFERROR(טבלה14[[#This Row],[נשים תואר 1]]/טבלה14[[#This Row],[מספר סטודנטים בתואר 1]],"")</f>
        <v>0.55405405405405406</v>
      </c>
      <c r="Q95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5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50" s="13">
        <f>SUMIFS(T:T,D:D,"2007/08",B:B,B950)-טבלה14[[#This Row],[דירוג]]</f>
        <v>-11</v>
      </c>
      <c r="T950" s="9">
        <v>111</v>
      </c>
    </row>
    <row r="951" spans="2:20" s="6" customFormat="1" ht="13.8" hidden="1" x14ac:dyDescent="0.3">
      <c r="B951" s="7" t="s">
        <v>227</v>
      </c>
      <c r="C951" s="8" t="s">
        <v>52</v>
      </c>
      <c r="D951" s="9" t="s">
        <v>43</v>
      </c>
      <c r="E951" s="10">
        <v>65</v>
      </c>
      <c r="F951" s="10">
        <v>62</v>
      </c>
      <c r="G951" s="10">
        <v>136</v>
      </c>
      <c r="H951" s="10">
        <v>130</v>
      </c>
      <c r="I951" s="10">
        <v>21</v>
      </c>
      <c r="J951" s="10">
        <v>18</v>
      </c>
      <c r="K951" s="9"/>
      <c r="L951" s="9" t="s">
        <v>18</v>
      </c>
      <c r="M951" s="9" t="str">
        <f>IF(טבלה14[[#This Row],[מספר סטודנטים בתואר 1]]&gt;500,"yes","no")</f>
        <v>no</v>
      </c>
      <c r="N951" s="12">
        <f>טבלה14[[#This Row],[מספר סטודנטים בתואר 1]]/SUBTOTAL(109,טבלה14[מספר סטודנטים בתואר 1])</f>
        <v>9.4549580345324163E-4</v>
      </c>
      <c r="O951" s="11">
        <f>IFERROR(((טבלה14[[#This Row],[מספר סטודנטים בתואר 1]]-טבלה14[[#This Row],[נשים תואר 1]])/טבלה14[[#This Row],[מספר סטודנטים בתואר 1]]),"")</f>
        <v>4.6153846153846156E-2</v>
      </c>
      <c r="P951" s="11">
        <f>IFERROR(טבלה14[[#This Row],[נשים תואר 1]]/טבלה14[[#This Row],[מספר סטודנטים בתואר 1]],"")</f>
        <v>0.9538461538461539</v>
      </c>
      <c r="Q95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95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51" s="13">
        <f>SUMIFS(T:T,D:D,"2007/08",B:B,B951)-טבלה14[[#This Row],[דירוג]]</f>
        <v>-112</v>
      </c>
      <c r="T951" s="9">
        <v>112</v>
      </c>
    </row>
    <row r="952" spans="2:20" s="6" customFormat="1" ht="13.8" hidden="1" x14ac:dyDescent="0.3">
      <c r="B952" s="7" t="s">
        <v>120</v>
      </c>
      <c r="C952" s="8" t="s">
        <v>69</v>
      </c>
      <c r="D952" s="10" t="s">
        <v>43</v>
      </c>
      <c r="E952" s="10">
        <v>63</v>
      </c>
      <c r="F952" s="10">
        <v>21</v>
      </c>
      <c r="G952" s="10">
        <v>141</v>
      </c>
      <c r="H952" s="10">
        <v>46</v>
      </c>
      <c r="I952" s="10">
        <v>4</v>
      </c>
      <c r="J952" s="10">
        <v>4</v>
      </c>
      <c r="K952" s="9"/>
      <c r="L952" s="9" t="s">
        <v>18</v>
      </c>
      <c r="M952" s="9" t="str">
        <f>IF(טבלה14[[#This Row],[מספר סטודנטים בתואר 1]]&gt;500,"yes","no")</f>
        <v>no</v>
      </c>
      <c r="N952" s="12">
        <f>טבלה14[[#This Row],[מספר סטודנטים בתואר 1]]/SUBTOTAL(109,טבלה14[מספר סטודנטים בתואר 1])</f>
        <v>9.1640362488544958E-4</v>
      </c>
      <c r="O952" s="11">
        <f>IFERROR(((טבלה14[[#This Row],[מספר סטודנטים בתואר 1]]-טבלה14[[#This Row],[נשים תואר 1]])/טבלה14[[#This Row],[מספר סטודנטים בתואר 1]]),"")</f>
        <v>0.66666666666666663</v>
      </c>
      <c r="P952" s="11">
        <f>IFERROR(טבלה14[[#This Row],[נשים תואר 1]]/טבלה14[[#This Row],[מספר סטודנטים בתואר 1]],"")</f>
        <v>0.33333333333333331</v>
      </c>
      <c r="Q95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5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52" s="13">
        <f>SUMIFS(T:T,D:D,"2007/08",B:B,B952)-טבלה14[[#This Row],[דירוג]]</f>
        <v>47</v>
      </c>
      <c r="T952" s="9">
        <v>113</v>
      </c>
    </row>
    <row r="953" spans="2:20" s="6" customFormat="1" ht="13.8" hidden="1" x14ac:dyDescent="0.3">
      <c r="B953" s="7" t="s">
        <v>236</v>
      </c>
      <c r="C953" s="8" t="s">
        <v>34</v>
      </c>
      <c r="D953" s="9" t="s">
        <v>43</v>
      </c>
      <c r="E953" s="10">
        <v>62</v>
      </c>
      <c r="F953" s="10">
        <v>16</v>
      </c>
      <c r="G953" s="10"/>
      <c r="H953" s="10"/>
      <c r="I953" s="10"/>
      <c r="J953" s="10" t="s">
        <v>21</v>
      </c>
      <c r="K953" s="9"/>
      <c r="L953" s="9" t="s">
        <v>18</v>
      </c>
      <c r="M953" s="9" t="str">
        <f>IF(טבלה14[[#This Row],[מספר סטודנטים בתואר 1]]&gt;500,"yes","no")</f>
        <v>no</v>
      </c>
      <c r="N953" s="12">
        <f>טבלה14[[#This Row],[מספר סטודנטים בתואר 1]]/SUBTOTAL(109,טבלה14[מספר סטודנטים בתואר 1])</f>
        <v>9.018575356015535E-4</v>
      </c>
      <c r="O953" s="11">
        <f>IFERROR(((טבלה14[[#This Row],[מספר סטודנטים בתואר 1]]-טבלה14[[#This Row],[נשים תואר 1]])/טבלה14[[#This Row],[מספר סטודנטים בתואר 1]]),"")</f>
        <v>0.74193548387096775</v>
      </c>
      <c r="P953" s="11">
        <f>IFERROR(טבלה14[[#This Row],[נשים תואר 1]]/טבלה14[[#This Row],[מספר סטודנטים בתואר 1]],"")</f>
        <v>0.25806451612903225</v>
      </c>
      <c r="Q95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53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953" s="13">
        <f>SUMIFS(T:T,D:D,"2007/08",B:B,B953)-טבלה14[[#This Row],[דירוג]]</f>
        <v>-114</v>
      </c>
      <c r="T953" s="9">
        <v>114</v>
      </c>
    </row>
    <row r="954" spans="2:20" s="6" customFormat="1" ht="13.8" hidden="1" x14ac:dyDescent="0.3">
      <c r="B954" s="7" t="s">
        <v>229</v>
      </c>
      <c r="C954" s="8" t="s">
        <v>56</v>
      </c>
      <c r="D954" s="10" t="s">
        <v>43</v>
      </c>
      <c r="E954" s="10">
        <v>59</v>
      </c>
      <c r="F954" s="10">
        <v>56</v>
      </c>
      <c r="G954" s="10"/>
      <c r="H954" s="10"/>
      <c r="I954" s="10">
        <v>9</v>
      </c>
      <c r="J954" s="10">
        <v>6</v>
      </c>
      <c r="K954" s="9"/>
      <c r="L954" s="9" t="s">
        <v>18</v>
      </c>
      <c r="M954" s="9" t="str">
        <f>IF(טבלה14[[#This Row],[מספר סטודנטים בתואר 1]]&gt;500,"yes","no")</f>
        <v>no</v>
      </c>
      <c r="N954" s="12">
        <f>טבלה14[[#This Row],[מספר סטודנטים בתואר 1]]/SUBTOTAL(109,טבלה14[מספר סטודנטים בתואר 1])</f>
        <v>8.5821926774986548E-4</v>
      </c>
      <c r="O954" s="11">
        <f>IFERROR(((טבלה14[[#This Row],[מספר סטודנטים בתואר 1]]-טבלה14[[#This Row],[נשים תואר 1]])/טבלה14[[#This Row],[מספר סטודנטים בתואר 1]]),"")</f>
        <v>5.0847457627118647E-2</v>
      </c>
      <c r="P954" s="11">
        <f>IFERROR(טבלה14[[#This Row],[נשים תואר 1]]/טבלה14[[#This Row],[מספר סטודנטים בתואר 1]],"")</f>
        <v>0.94915254237288138</v>
      </c>
      <c r="Q95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95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54" s="13">
        <f>SUMIFS(T:T,D:D,"2007/08",B:B,B954)-טבלה14[[#This Row],[דירוג]]</f>
        <v>-115</v>
      </c>
      <c r="T954" s="9">
        <v>115</v>
      </c>
    </row>
    <row r="955" spans="2:20" s="6" customFormat="1" ht="13.8" hidden="1" x14ac:dyDescent="0.3">
      <c r="B955" s="7" t="s">
        <v>205</v>
      </c>
      <c r="C955" s="8" t="s">
        <v>39</v>
      </c>
      <c r="D955" s="9" t="s">
        <v>43</v>
      </c>
      <c r="E955" s="10">
        <v>57</v>
      </c>
      <c r="F955" s="10">
        <v>30</v>
      </c>
      <c r="G955" s="10"/>
      <c r="H955" s="10"/>
      <c r="I955" s="10"/>
      <c r="J955" s="10" t="s">
        <v>21</v>
      </c>
      <c r="K955" s="9"/>
      <c r="L955" s="9" t="s">
        <v>18</v>
      </c>
      <c r="M955" s="9" t="str">
        <f>IF(טבלה14[[#This Row],[מספר סטודנטים בתואר 1]]&gt;500,"yes","no")</f>
        <v>no</v>
      </c>
      <c r="N955" s="12">
        <f>טבלה14[[#This Row],[מספר סטודנטים בתואר 1]]/SUBTOTAL(109,טבלה14[מספר סטודנטים בתואר 1])</f>
        <v>8.2912708918207343E-4</v>
      </c>
      <c r="O955" s="11">
        <f>IFERROR(((טבלה14[[#This Row],[מספר סטודנטים בתואר 1]]-טבלה14[[#This Row],[נשים תואר 1]])/טבלה14[[#This Row],[מספר סטודנטים בתואר 1]]),"")</f>
        <v>0.47368421052631576</v>
      </c>
      <c r="P955" s="11">
        <f>IFERROR(טבלה14[[#This Row],[נשים תואר 1]]/טבלה14[[#This Row],[מספר סטודנטים בתואר 1]],"")</f>
        <v>0.52631578947368418</v>
      </c>
      <c r="Q95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5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55" s="13">
        <f>SUMIFS(T:T,D:D,"2007/08",B:B,B955)-טבלה14[[#This Row],[דירוג]]</f>
        <v>-54</v>
      </c>
      <c r="T955" s="9">
        <v>116</v>
      </c>
    </row>
    <row r="956" spans="2:20" s="6" customFormat="1" ht="13.8" hidden="1" x14ac:dyDescent="0.3">
      <c r="B956" s="7" t="s">
        <v>232</v>
      </c>
      <c r="C956" s="8" t="s">
        <v>39</v>
      </c>
      <c r="D956" s="10" t="s">
        <v>43</v>
      </c>
      <c r="E956" s="10">
        <v>46</v>
      </c>
      <c r="F956" s="10">
        <v>28</v>
      </c>
      <c r="G956" s="10">
        <v>17</v>
      </c>
      <c r="H956" s="10">
        <v>6</v>
      </c>
      <c r="I956" s="10">
        <v>4</v>
      </c>
      <c r="J956" s="10"/>
      <c r="K956" s="9"/>
      <c r="L956" s="9" t="s">
        <v>18</v>
      </c>
      <c r="M956" s="9" t="str">
        <f>IF(טבלה14[[#This Row],[מספר סטודנטים בתואר 1]]&gt;500,"yes","no")</f>
        <v>no</v>
      </c>
      <c r="N956" s="12">
        <f>טבלה14[[#This Row],[מספר סטודנטים בתואר 1]]/SUBTOTAL(109,טבלה14[מספר סטודנטים בתואר 1])</f>
        <v>6.6912010705921711E-4</v>
      </c>
      <c r="O956" s="11">
        <f>IFERROR(((טבלה14[[#This Row],[מספר סטודנטים בתואר 1]]-טבלה14[[#This Row],[נשים תואר 1]])/טבלה14[[#This Row],[מספר סטודנטים בתואר 1]]),"")</f>
        <v>0.39130434782608697</v>
      </c>
      <c r="P956" s="11">
        <f>IFERROR(טבלה14[[#This Row],[נשים תואר 1]]/טבלה14[[#This Row],[מספר סטודנטים בתואר 1]],"")</f>
        <v>0.60869565217391308</v>
      </c>
      <c r="Q95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5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56" s="13">
        <f>SUMIFS(T:T,D:D,"2007/08",B:B,B956)-טבלה14[[#This Row],[דירוג]]</f>
        <v>-8</v>
      </c>
      <c r="T956" s="9">
        <v>117</v>
      </c>
    </row>
    <row r="957" spans="2:20" s="6" customFormat="1" ht="13.8" hidden="1" x14ac:dyDescent="0.3">
      <c r="B957" s="7" t="s">
        <v>206</v>
      </c>
      <c r="C957" s="8" t="s">
        <v>48</v>
      </c>
      <c r="D957" s="9" t="s">
        <v>43</v>
      </c>
      <c r="E957" s="10">
        <v>43</v>
      </c>
      <c r="F957" s="10">
        <v>27</v>
      </c>
      <c r="G957" s="10"/>
      <c r="H957" s="10"/>
      <c r="I957" s="10"/>
      <c r="J957" s="10" t="s">
        <v>21</v>
      </c>
      <c r="K957" s="9"/>
      <c r="L957" s="9" t="s">
        <v>18</v>
      </c>
      <c r="M957" s="9" t="str">
        <f>IF(טבלה14[[#This Row],[מספר סטודנטים בתואר 1]]&gt;500,"yes","no")</f>
        <v>no</v>
      </c>
      <c r="N957" s="12">
        <f>טבלה14[[#This Row],[מספר סטודנטים בתואר 1]]/SUBTOTAL(109,טבלה14[מספר סטודנטים בתואר 1])</f>
        <v>6.254818392075291E-4</v>
      </c>
      <c r="O957" s="11">
        <f>IFERROR(((טבלה14[[#This Row],[מספר סטודנטים בתואר 1]]-טבלה14[[#This Row],[נשים תואר 1]])/טבלה14[[#This Row],[מספר סטודנטים בתואר 1]]),"")</f>
        <v>0.37209302325581395</v>
      </c>
      <c r="P957" s="11">
        <f>IFERROR(טבלה14[[#This Row],[נשים תואר 1]]/טבלה14[[#This Row],[מספר סטודנטים בתואר 1]],"")</f>
        <v>0.62790697674418605</v>
      </c>
      <c r="Q95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5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57" s="13">
        <f>SUMIFS(T:T,D:D,"2007/08",B:B,B957)-טבלה14[[#This Row],[דירוג]]</f>
        <v>8</v>
      </c>
      <c r="T957" s="9">
        <v>118</v>
      </c>
    </row>
    <row r="958" spans="2:20" s="6" customFormat="1" ht="13.8" hidden="1" x14ac:dyDescent="0.3">
      <c r="B958" s="7" t="s">
        <v>19</v>
      </c>
      <c r="C958" s="8" t="s">
        <v>20</v>
      </c>
      <c r="D958" s="10" t="s">
        <v>43</v>
      </c>
      <c r="E958" s="10">
        <v>41</v>
      </c>
      <c r="F958" s="10">
        <v>36</v>
      </c>
      <c r="G958" s="10"/>
      <c r="H958" s="10"/>
      <c r="I958" s="10"/>
      <c r="J958" s="10" t="s">
        <v>21</v>
      </c>
      <c r="K958" s="9"/>
      <c r="L958" s="9" t="s">
        <v>18</v>
      </c>
      <c r="M958" s="9" t="str">
        <f>IF(טבלה14[[#This Row],[מספר סטודנטים בתואר 1]]&gt;500,"yes","no")</f>
        <v>no</v>
      </c>
      <c r="N958" s="12">
        <f>טבלה14[[#This Row],[מספר סטודנטים בתואר 1]]/SUBTOTAL(109,טבלה14[מספר סטודנטים בתואר 1])</f>
        <v>5.9638966063973705E-4</v>
      </c>
      <c r="O958" s="11">
        <f>IFERROR(((טבלה14[[#This Row],[מספר סטודנטים בתואר 1]]-טבלה14[[#This Row],[נשים תואר 1]])/טבלה14[[#This Row],[מספר סטודנטים בתואר 1]]),"")</f>
        <v>0.12195121951219512</v>
      </c>
      <c r="P958" s="11">
        <f>IFERROR(טבלה14[[#This Row],[נשים תואר 1]]/טבלה14[[#This Row],[מספר סטודנטים בתואר 1]],"")</f>
        <v>0.87804878048780488</v>
      </c>
      <c r="Q95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95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58" s="13">
        <f>SUMIFS(T:T,D:D,"2007/08",B:B,B958)-טבלה14[[#This Row],[דירוג]]</f>
        <v>-103</v>
      </c>
      <c r="T958" s="9">
        <v>119</v>
      </c>
    </row>
    <row r="959" spans="2:20" s="6" customFormat="1" ht="13.8" hidden="1" x14ac:dyDescent="0.3">
      <c r="B959" s="7" t="s">
        <v>231</v>
      </c>
      <c r="C959" s="8" t="s">
        <v>25</v>
      </c>
      <c r="D959" s="9" t="s">
        <v>43</v>
      </c>
      <c r="E959" s="10">
        <v>39</v>
      </c>
      <c r="F959" s="10">
        <v>21</v>
      </c>
      <c r="G959" s="10">
        <v>44</v>
      </c>
      <c r="H959" s="10">
        <v>13</v>
      </c>
      <c r="I959" s="10">
        <v>9</v>
      </c>
      <c r="J959" s="10">
        <v>5</v>
      </c>
      <c r="K959" s="9"/>
      <c r="L959" s="9" t="s">
        <v>18</v>
      </c>
      <c r="M959" s="9" t="str">
        <f>IF(טבלה14[[#This Row],[מספר סטודנטים בתואר 1]]&gt;500,"yes","no")</f>
        <v>no</v>
      </c>
      <c r="N959" s="12">
        <f>טבלה14[[#This Row],[מספר סטודנטים בתואר 1]]/SUBTOTAL(109,טבלה14[מספר סטודנטים בתואר 1])</f>
        <v>5.67297482071945E-4</v>
      </c>
      <c r="O959" s="11">
        <f>IFERROR(((טבלה14[[#This Row],[מספר סטודנטים בתואר 1]]-טבלה14[[#This Row],[נשים תואר 1]])/טבלה14[[#This Row],[מספר סטודנטים בתואר 1]]),"")</f>
        <v>0.46153846153846156</v>
      </c>
      <c r="P959" s="11">
        <f>IFERROR(טבלה14[[#This Row],[נשים תואר 1]]/טבלה14[[#This Row],[מספר סטודנטים בתואר 1]],"")</f>
        <v>0.53846153846153844</v>
      </c>
      <c r="Q95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5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59" s="13">
        <f>SUMIFS(T:T,D:D,"2007/08",B:B,B959)-טבלה14[[#This Row],[דירוג]]</f>
        <v>-121</v>
      </c>
      <c r="T959" s="9">
        <v>121</v>
      </c>
    </row>
    <row r="960" spans="2:20" s="6" customFormat="1" ht="13.8" hidden="1" x14ac:dyDescent="0.3">
      <c r="B960" s="7" t="s">
        <v>243</v>
      </c>
      <c r="C960" s="8" t="s">
        <v>39</v>
      </c>
      <c r="D960" s="10" t="s">
        <v>43</v>
      </c>
      <c r="E960" s="10">
        <v>39</v>
      </c>
      <c r="F960" s="10">
        <v>26</v>
      </c>
      <c r="G960" s="10">
        <v>79</v>
      </c>
      <c r="H960" s="10">
        <v>44</v>
      </c>
      <c r="I960" s="10">
        <v>18</v>
      </c>
      <c r="J960" s="10">
        <v>12</v>
      </c>
      <c r="K960" s="9"/>
      <c r="L960" s="9" t="s">
        <v>18</v>
      </c>
      <c r="M960" s="9" t="str">
        <f>IF(טבלה14[[#This Row],[מספר סטודנטים בתואר 1]]&gt;500,"yes","no")</f>
        <v>no</v>
      </c>
      <c r="N960" s="12">
        <f>טבלה14[[#This Row],[מספר סטודנטים בתואר 1]]/SUBTOTAL(109,טבלה14[מספר סטודנטים בתואר 1])</f>
        <v>5.67297482071945E-4</v>
      </c>
      <c r="O960" s="11">
        <f>IFERROR(((טבלה14[[#This Row],[מספר סטודנטים בתואר 1]]-טבלה14[[#This Row],[נשים תואר 1]])/טבלה14[[#This Row],[מספר סטודנטים בתואר 1]]),"")</f>
        <v>0.33333333333333331</v>
      </c>
      <c r="P960" s="11">
        <f>IFERROR(טבלה14[[#This Row],[נשים תואר 1]]/טבלה14[[#This Row],[מספר סטודנטים בתואר 1]],"")</f>
        <v>0.66666666666666663</v>
      </c>
      <c r="Q96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6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60" s="13">
        <f>SUMIFS(T:T,D:D,"2007/08",B:B,B960)-טבלה14[[#This Row],[דירוג]]</f>
        <v>-122</v>
      </c>
      <c r="T960" s="9">
        <v>122</v>
      </c>
    </row>
    <row r="961" spans="2:20" s="6" customFormat="1" ht="13.8" hidden="1" x14ac:dyDescent="0.3">
      <c r="B961" s="7" t="s">
        <v>230</v>
      </c>
      <c r="C961" s="8" t="s">
        <v>45</v>
      </c>
      <c r="D961" s="9" t="s">
        <v>43</v>
      </c>
      <c r="E961" s="10">
        <v>39</v>
      </c>
      <c r="F961" s="10">
        <v>32</v>
      </c>
      <c r="G961" s="10">
        <v>5</v>
      </c>
      <c r="H961" s="10"/>
      <c r="I961" s="10"/>
      <c r="J961" s="10" t="s">
        <v>21</v>
      </c>
      <c r="K961" s="9"/>
      <c r="L961" s="9" t="s">
        <v>18</v>
      </c>
      <c r="M961" s="9" t="str">
        <f>IF(טבלה14[[#This Row],[מספר סטודנטים בתואר 1]]&gt;500,"yes","no")</f>
        <v>no</v>
      </c>
      <c r="N961" s="12">
        <f>טבלה14[[#This Row],[מספר סטודנטים בתואר 1]]/SUBTOTAL(109,טבלה14[מספר סטודנטים בתואר 1])</f>
        <v>5.67297482071945E-4</v>
      </c>
      <c r="O961" s="11">
        <f>IFERROR(((טבלה14[[#This Row],[מספר סטודנטים בתואר 1]]-טבלה14[[#This Row],[נשים תואר 1]])/טבלה14[[#This Row],[מספר סטודנטים בתואר 1]]),"")</f>
        <v>0.17948717948717949</v>
      </c>
      <c r="P961" s="11">
        <f>IFERROR(טבלה14[[#This Row],[נשים תואר 1]]/טבלה14[[#This Row],[מספר סטודנטים בתואר 1]],"")</f>
        <v>0.82051282051282048</v>
      </c>
      <c r="Q96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96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61" s="13">
        <f>SUMIFS(T:T,D:D,"2007/08",B:B,B961)-טבלה14[[#This Row],[דירוג]]</f>
        <v>-120</v>
      </c>
      <c r="T961" s="9">
        <v>120</v>
      </c>
    </row>
    <row r="962" spans="2:20" s="6" customFormat="1" ht="13.8" hidden="1" x14ac:dyDescent="0.3">
      <c r="B962" s="7" t="s">
        <v>258</v>
      </c>
      <c r="C962" s="8" t="s">
        <v>34</v>
      </c>
      <c r="D962" s="10" t="s">
        <v>43</v>
      </c>
      <c r="E962" s="10">
        <v>37</v>
      </c>
      <c r="F962" s="10">
        <v>10</v>
      </c>
      <c r="G962" s="10">
        <v>118</v>
      </c>
      <c r="H962" s="10">
        <v>18</v>
      </c>
      <c r="I962" s="10">
        <v>47</v>
      </c>
      <c r="J962" s="10">
        <v>9</v>
      </c>
      <c r="K962" s="9"/>
      <c r="L962" s="9" t="s">
        <v>18</v>
      </c>
      <c r="M962" s="9" t="str">
        <f>IF(טבלה14[[#This Row],[מספר סטודנטים בתואר 1]]&gt;500,"yes","no")</f>
        <v>no</v>
      </c>
      <c r="N962" s="12">
        <f>טבלה14[[#This Row],[מספר סטודנטים בתואר 1]]/SUBTOTAL(109,טבלה14[מספר סטודנטים בתואר 1])</f>
        <v>5.3820530350415295E-4</v>
      </c>
      <c r="O962" s="11">
        <f>IFERROR(((טבלה14[[#This Row],[מספר סטודנטים בתואר 1]]-טבלה14[[#This Row],[נשים תואר 1]])/טבלה14[[#This Row],[מספר סטודנטים בתואר 1]]),"")</f>
        <v>0.72972972972972971</v>
      </c>
      <c r="P962" s="11">
        <f>IFERROR(טבלה14[[#This Row],[נשים תואר 1]]/טבלה14[[#This Row],[מספר סטודנטים בתואר 1]],"")</f>
        <v>0.27027027027027029</v>
      </c>
      <c r="Q96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62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962" s="13">
        <f>SUMIFS(T:T,D:D,"2007/08",B:B,B962)-טבלה14[[#This Row],[דירוג]]</f>
        <v>23</v>
      </c>
      <c r="T962" s="9">
        <v>123</v>
      </c>
    </row>
    <row r="963" spans="2:20" s="6" customFormat="1" ht="13.8" hidden="1" x14ac:dyDescent="0.3">
      <c r="B963" s="7" t="s">
        <v>212</v>
      </c>
      <c r="C963" s="8" t="s">
        <v>34</v>
      </c>
      <c r="D963" s="9" t="s">
        <v>43</v>
      </c>
      <c r="E963" s="10">
        <v>36</v>
      </c>
      <c r="F963" s="10">
        <v>20</v>
      </c>
      <c r="G963" s="10"/>
      <c r="H963" s="10"/>
      <c r="I963" s="10"/>
      <c r="J963" s="10" t="s">
        <v>21</v>
      </c>
      <c r="K963" s="9"/>
      <c r="L963" s="9" t="s">
        <v>18</v>
      </c>
      <c r="M963" s="9" t="str">
        <f>IF(טבלה14[[#This Row],[מספר סטודנטים בתואר 1]]&gt;500,"yes","no")</f>
        <v>no</v>
      </c>
      <c r="N963" s="12">
        <f>טבלה14[[#This Row],[מספר סטודנטים בתואר 1]]/SUBTOTAL(109,טבלה14[מספר סטודנטים בתואר 1])</f>
        <v>5.2365921422025687E-4</v>
      </c>
      <c r="O963" s="11">
        <f>IFERROR(((טבלה14[[#This Row],[מספר סטודנטים בתואר 1]]-טבלה14[[#This Row],[נשים תואר 1]])/טבלה14[[#This Row],[מספר סטודנטים בתואר 1]]),"")</f>
        <v>0.44444444444444442</v>
      </c>
      <c r="P963" s="11">
        <f>IFERROR(טבלה14[[#This Row],[נשים תואר 1]]/טבלה14[[#This Row],[מספר סטודנטים בתואר 1]],"")</f>
        <v>0.55555555555555558</v>
      </c>
      <c r="Q96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6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63" s="13">
        <f>SUMIFS(T:T,D:D,"2007/08",B:B,B963)-טבלה14[[#This Row],[דירוג]]</f>
        <v>-3</v>
      </c>
      <c r="T963" s="9">
        <v>124</v>
      </c>
    </row>
    <row r="964" spans="2:20" s="6" customFormat="1" ht="13.8" hidden="1" x14ac:dyDescent="0.3">
      <c r="B964" s="7" t="s">
        <v>239</v>
      </c>
      <c r="C964" s="8" t="s">
        <v>39</v>
      </c>
      <c r="D964" s="10" t="s">
        <v>43</v>
      </c>
      <c r="E964" s="10">
        <v>36</v>
      </c>
      <c r="F964" s="10">
        <v>25</v>
      </c>
      <c r="G964" s="10"/>
      <c r="H964" s="10"/>
      <c r="I964" s="10"/>
      <c r="J964" s="10" t="s">
        <v>21</v>
      </c>
      <c r="K964" s="9"/>
      <c r="L964" s="9" t="s">
        <v>18</v>
      </c>
      <c r="M964" s="9" t="str">
        <f>IF(טבלה14[[#This Row],[מספר סטודנטים בתואר 1]]&gt;500,"yes","no")</f>
        <v>no</v>
      </c>
      <c r="N964" s="12">
        <f>טבלה14[[#This Row],[מספר סטודנטים בתואר 1]]/SUBTOTAL(109,טבלה14[מספר סטודנטים בתואר 1])</f>
        <v>5.2365921422025687E-4</v>
      </c>
      <c r="O964" s="11">
        <f>IFERROR(((טבלה14[[#This Row],[מספר סטודנטים בתואר 1]]-טבלה14[[#This Row],[נשים תואר 1]])/טבלה14[[#This Row],[מספר סטודנטים בתואר 1]]),"")</f>
        <v>0.30555555555555558</v>
      </c>
      <c r="P964" s="11">
        <f>IFERROR(טבלה14[[#This Row],[נשים תואר 1]]/טבלה14[[#This Row],[מספר סטודנטים בתואר 1]],"")</f>
        <v>0.69444444444444442</v>
      </c>
      <c r="Q96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6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64" s="13">
        <f>SUMIFS(T:T,D:D,"2007/08",B:B,B964)-טבלה14[[#This Row],[דירוג]]</f>
        <v>-125</v>
      </c>
      <c r="T964" s="9">
        <v>125</v>
      </c>
    </row>
    <row r="965" spans="2:20" s="6" customFormat="1" ht="13.8" hidden="1" x14ac:dyDescent="0.3">
      <c r="B965" s="7" t="s">
        <v>233</v>
      </c>
      <c r="C965" s="8" t="s">
        <v>25</v>
      </c>
      <c r="D965" s="9" t="s">
        <v>43</v>
      </c>
      <c r="E965" s="10">
        <v>33</v>
      </c>
      <c r="F965" s="10">
        <v>14</v>
      </c>
      <c r="G965" s="10">
        <v>86</v>
      </c>
      <c r="H965" s="10">
        <v>37</v>
      </c>
      <c r="I965" s="10">
        <v>40</v>
      </c>
      <c r="J965" s="10">
        <v>9</v>
      </c>
      <c r="K965" s="9"/>
      <c r="L965" s="9" t="s">
        <v>18</v>
      </c>
      <c r="M965" s="9" t="str">
        <f>IF(טבלה14[[#This Row],[מספר סטודנטים בתואר 1]]&gt;500,"yes","no")</f>
        <v>no</v>
      </c>
      <c r="N965" s="12">
        <f>טבלה14[[#This Row],[מספר סטודנטים בתואר 1]]/SUBTOTAL(109,טבלה14[מספר סטודנטים בתואר 1])</f>
        <v>4.800209463685688E-4</v>
      </c>
      <c r="O965" s="11">
        <f>IFERROR(((טבלה14[[#This Row],[מספר סטודנטים בתואר 1]]-טבלה14[[#This Row],[נשים תואר 1]])/טבלה14[[#This Row],[מספר סטודנטים בתואר 1]]),"")</f>
        <v>0.5757575757575758</v>
      </c>
      <c r="P965" s="11">
        <f>IFERROR(טבלה14[[#This Row],[נשים תואר 1]]/טבלה14[[#This Row],[מספר סטודנטים בתואר 1]],"")</f>
        <v>0.42424242424242425</v>
      </c>
      <c r="Q96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6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65" s="13">
        <f>SUMIFS(T:T,D:D,"2007/08",B:B,B965)-טבלה14[[#This Row],[דירוג]]</f>
        <v>-18</v>
      </c>
      <c r="T965" s="9">
        <v>126</v>
      </c>
    </row>
    <row r="966" spans="2:20" s="6" customFormat="1" ht="13.8" hidden="1" x14ac:dyDescent="0.3">
      <c r="B966" s="7" t="s">
        <v>235</v>
      </c>
      <c r="C966" s="8" t="s">
        <v>45</v>
      </c>
      <c r="D966" s="10" t="s">
        <v>43</v>
      </c>
      <c r="E966" s="10">
        <v>29</v>
      </c>
      <c r="F966" s="10">
        <v>7</v>
      </c>
      <c r="G966" s="10">
        <v>9</v>
      </c>
      <c r="H966" s="10">
        <v>3</v>
      </c>
      <c r="I966" s="10">
        <v>32</v>
      </c>
      <c r="J966" s="10">
        <v>12</v>
      </c>
      <c r="K966" s="9"/>
      <c r="L966" s="9" t="s">
        <v>18</v>
      </c>
      <c r="M966" s="9" t="str">
        <f>IF(טבלה14[[#This Row],[מספר סטודנטים בתואר 1]]&gt;500,"yes","no")</f>
        <v>no</v>
      </c>
      <c r="N966" s="12">
        <f>טבלה14[[#This Row],[מספר סטודנטים בתואר 1]]/SUBTOTAL(109,טבלה14[מספר סטודנטים בתואר 1])</f>
        <v>4.218365892329847E-4</v>
      </c>
      <c r="O966" s="11">
        <f>IFERROR(((טבלה14[[#This Row],[מספר סטודנטים בתואר 1]]-טבלה14[[#This Row],[נשים תואר 1]])/טבלה14[[#This Row],[מספר סטודנטים בתואר 1]]),"")</f>
        <v>0.75862068965517238</v>
      </c>
      <c r="P966" s="11">
        <f>IFERROR(טבלה14[[#This Row],[נשים תואר 1]]/טבלה14[[#This Row],[מספר סטודנטים בתואר 1]],"")</f>
        <v>0.2413793103448276</v>
      </c>
      <c r="Q96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66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966" s="13">
        <f>SUMIFS(T:T,D:D,"2007/08",B:B,B966)-טבלה14[[#This Row],[דירוג]]</f>
        <v>-127</v>
      </c>
      <c r="T966" s="9">
        <v>127</v>
      </c>
    </row>
    <row r="967" spans="2:20" s="6" customFormat="1" ht="13.8" hidden="1" x14ac:dyDescent="0.3">
      <c r="B967" s="7" t="s">
        <v>246</v>
      </c>
      <c r="C967" s="8" t="s">
        <v>48</v>
      </c>
      <c r="D967" s="9" t="s">
        <v>43</v>
      </c>
      <c r="E967" s="10">
        <v>24</v>
      </c>
      <c r="F967" s="10">
        <v>10</v>
      </c>
      <c r="G967" s="10">
        <v>4</v>
      </c>
      <c r="H967" s="10"/>
      <c r="I967" s="10"/>
      <c r="J967" s="10" t="s">
        <v>21</v>
      </c>
      <c r="K967" s="9"/>
      <c r="L967" s="9" t="s">
        <v>18</v>
      </c>
      <c r="M967" s="9" t="str">
        <f>IF(טבלה14[[#This Row],[מספר סטודנטים בתואר 1]]&gt;500,"yes","no")</f>
        <v>no</v>
      </c>
      <c r="N967" s="12">
        <f>טבלה14[[#This Row],[מספר סטודנטים בתואר 1]]/SUBTOTAL(109,טבלה14[מספר סטודנטים בתואר 1])</f>
        <v>3.4910614281350458E-4</v>
      </c>
      <c r="O967" s="11">
        <f>IFERROR(((טבלה14[[#This Row],[מספר סטודנטים בתואר 1]]-טבלה14[[#This Row],[נשים תואר 1]])/טבלה14[[#This Row],[מספר סטודנטים בתואר 1]]),"")</f>
        <v>0.58333333333333337</v>
      </c>
      <c r="P967" s="11">
        <f>IFERROR(טבלה14[[#This Row],[נשים תואר 1]]/טבלה14[[#This Row],[מספר סטודנטים בתואר 1]],"")</f>
        <v>0.41666666666666669</v>
      </c>
      <c r="Q96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6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67" s="13">
        <f>SUMIFS(T:T,D:D,"2007/08",B:B,B967)-טבלה14[[#This Row],[דירוג]]</f>
        <v>-9</v>
      </c>
      <c r="T967" s="9">
        <v>129</v>
      </c>
    </row>
    <row r="968" spans="2:20" s="6" customFormat="1" ht="13.8" hidden="1" x14ac:dyDescent="0.3">
      <c r="B968" s="7" t="s">
        <v>242</v>
      </c>
      <c r="C968" s="8" t="s">
        <v>48</v>
      </c>
      <c r="D968" s="10" t="s">
        <v>43</v>
      </c>
      <c r="E968" s="10">
        <v>24</v>
      </c>
      <c r="F968" s="10">
        <v>16</v>
      </c>
      <c r="G968" s="10">
        <v>91</v>
      </c>
      <c r="H968" s="10">
        <v>61</v>
      </c>
      <c r="I968" s="10">
        <v>153</v>
      </c>
      <c r="J968" s="10">
        <v>97</v>
      </c>
      <c r="K968" s="9"/>
      <c r="L968" s="9" t="s">
        <v>18</v>
      </c>
      <c r="M968" s="9" t="str">
        <f>IF(טבלה14[[#This Row],[מספר סטודנטים בתואר 1]]&gt;500,"yes","no")</f>
        <v>no</v>
      </c>
      <c r="N968" s="12">
        <f>טבלה14[[#This Row],[מספר סטודנטים בתואר 1]]/SUBTOTAL(109,טבלה14[מספר סטודנטים בתואר 1])</f>
        <v>3.4910614281350458E-4</v>
      </c>
      <c r="O968" s="11">
        <f>IFERROR(((טבלה14[[#This Row],[מספר סטודנטים בתואר 1]]-טבלה14[[#This Row],[נשים תואר 1]])/טבלה14[[#This Row],[מספר סטודנטים בתואר 1]]),"")</f>
        <v>0.33333333333333331</v>
      </c>
      <c r="P968" s="11">
        <f>IFERROR(טבלה14[[#This Row],[נשים תואר 1]]/טבלה14[[#This Row],[מספר סטודנטים בתואר 1]],"")</f>
        <v>0.66666666666666663</v>
      </c>
      <c r="Q96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6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68" s="13">
        <f>SUMIFS(T:T,D:D,"2007/08",B:B,B968)-טבלה14[[#This Row],[דירוג]]</f>
        <v>-25</v>
      </c>
      <c r="T968" s="9">
        <v>128</v>
      </c>
    </row>
    <row r="969" spans="2:20" s="6" customFormat="1" ht="13.8" hidden="1" x14ac:dyDescent="0.3">
      <c r="B969" s="7" t="s">
        <v>241</v>
      </c>
      <c r="C969" s="8" t="s">
        <v>45</v>
      </c>
      <c r="D969" s="9" t="s">
        <v>43</v>
      </c>
      <c r="E969" s="10">
        <v>18</v>
      </c>
      <c r="F969" s="10">
        <v>5</v>
      </c>
      <c r="G969" s="10"/>
      <c r="H969" s="10"/>
      <c r="I969" s="10"/>
      <c r="J969" s="10" t="s">
        <v>21</v>
      </c>
      <c r="K969" s="9"/>
      <c r="L969" s="9" t="s">
        <v>18</v>
      </c>
      <c r="M969" s="9" t="str">
        <f>IF(טבלה14[[#This Row],[מספר סטודנטים בתואר 1]]&gt;500,"yes","no")</f>
        <v>no</v>
      </c>
      <c r="N969" s="12">
        <f>טבלה14[[#This Row],[מספר סטודנטים בתואר 1]]/SUBTOTAL(109,טבלה14[מספר סטודנטים בתואר 1])</f>
        <v>2.6182960711012844E-4</v>
      </c>
      <c r="O969" s="11">
        <f>IFERROR(((טבלה14[[#This Row],[מספר סטודנטים בתואר 1]]-טבלה14[[#This Row],[נשים תואר 1]])/טבלה14[[#This Row],[מספר סטודנטים בתואר 1]]),"")</f>
        <v>0.72222222222222221</v>
      </c>
      <c r="P969" s="11">
        <f>IFERROR(טבלה14[[#This Row],[נשים תואר 1]]/טבלה14[[#This Row],[מספר סטודנטים בתואר 1]],"")</f>
        <v>0.27777777777777779</v>
      </c>
      <c r="Q96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69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969" s="13">
        <f>SUMIFS(T:T,D:D,"2007/08",B:B,B969)-טבלה14[[#This Row],[דירוג]]</f>
        <v>-18</v>
      </c>
      <c r="T969" s="9">
        <v>130</v>
      </c>
    </row>
    <row r="970" spans="2:20" s="6" customFormat="1" ht="13.8" hidden="1" x14ac:dyDescent="0.3">
      <c r="B970" s="7" t="s">
        <v>234</v>
      </c>
      <c r="C970" s="8" t="s">
        <v>25</v>
      </c>
      <c r="D970" s="10" t="s">
        <v>43</v>
      </c>
      <c r="E970" s="10">
        <v>15</v>
      </c>
      <c r="F970" s="10">
        <v>7</v>
      </c>
      <c r="G970" s="10">
        <v>40</v>
      </c>
      <c r="H970" s="10">
        <v>20</v>
      </c>
      <c r="I970" s="10">
        <v>48</v>
      </c>
      <c r="J970" s="10">
        <v>21</v>
      </c>
      <c r="K970" s="9"/>
      <c r="L970" s="9" t="s">
        <v>18</v>
      </c>
      <c r="M970" s="9" t="str">
        <f>IF(טבלה14[[#This Row],[מספר סטודנטים בתואר 1]]&gt;500,"yes","no")</f>
        <v>no</v>
      </c>
      <c r="N970" s="12">
        <f>טבלה14[[#This Row],[מספר סטודנטים בתואר 1]]/SUBTOTAL(109,טבלה14[מספר סטודנטים בתואר 1])</f>
        <v>2.1819133925844036E-4</v>
      </c>
      <c r="O970" s="11">
        <f>IFERROR(((טבלה14[[#This Row],[מספר סטודנטים בתואר 1]]-טבלה14[[#This Row],[נשים תואר 1]])/טבלה14[[#This Row],[מספר סטודנטים בתואר 1]]),"")</f>
        <v>0.53333333333333333</v>
      </c>
      <c r="P970" s="11">
        <f>IFERROR(טבלה14[[#This Row],[נשים תואר 1]]/טבלה14[[#This Row],[מספר סטודנטים בתואר 1]],"")</f>
        <v>0.46666666666666667</v>
      </c>
      <c r="Q97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7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70" s="13">
        <f>SUMIFS(T:T,D:D,"2007/08",B:B,B970)-טבלה14[[#This Row],[דירוג]]</f>
        <v>-15</v>
      </c>
      <c r="T970" s="9">
        <v>131</v>
      </c>
    </row>
    <row r="971" spans="2:20" s="6" customFormat="1" ht="13.8" hidden="1" x14ac:dyDescent="0.3">
      <c r="B971" s="7" t="s">
        <v>159</v>
      </c>
      <c r="C971" s="8" t="s">
        <v>25</v>
      </c>
      <c r="D971" s="9" t="s">
        <v>43</v>
      </c>
      <c r="E971" s="10">
        <v>9</v>
      </c>
      <c r="F971" s="10">
        <v>5</v>
      </c>
      <c r="G971" s="10">
        <v>90</v>
      </c>
      <c r="H971" s="10">
        <v>50</v>
      </c>
      <c r="I971" s="10">
        <v>24</v>
      </c>
      <c r="J971" s="10">
        <v>9</v>
      </c>
      <c r="K971" s="9"/>
      <c r="L971" s="9" t="s">
        <v>18</v>
      </c>
      <c r="M971" s="9" t="str">
        <f>IF(טבלה14[[#This Row],[מספר סטודנטים בתואר 1]]&gt;500,"yes","no")</f>
        <v>no</v>
      </c>
      <c r="N971" s="12">
        <f>טבלה14[[#This Row],[מספר סטודנטים בתואר 1]]/SUBTOTAL(109,טבלה14[מספר סטודנטים בתואר 1])</f>
        <v>1.3091480355506422E-4</v>
      </c>
      <c r="O971" s="11">
        <f>IFERROR(((טבלה14[[#This Row],[מספר סטודנטים בתואר 1]]-טבלה14[[#This Row],[נשים תואר 1]])/טבלה14[[#This Row],[מספר סטודנטים בתואר 1]]),"")</f>
        <v>0.44444444444444442</v>
      </c>
      <c r="P971" s="11">
        <f>IFERROR(טבלה14[[#This Row],[נשים תואר 1]]/טבלה14[[#This Row],[מספר סטודנטים בתואר 1]],"")</f>
        <v>0.55555555555555558</v>
      </c>
      <c r="Q97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97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971" s="13">
        <f>SUMIFS(T:T,D:D,"2007/08",B:B,B971)-טבלה14[[#This Row],[דירוג]]</f>
        <v>-44</v>
      </c>
      <c r="T971" s="9">
        <v>132</v>
      </c>
    </row>
    <row r="972" spans="2:20" s="6" customFormat="1" ht="13.8" hidden="1" x14ac:dyDescent="0.3">
      <c r="B972" s="7" t="s">
        <v>128</v>
      </c>
      <c r="C972" s="8" t="s">
        <v>45</v>
      </c>
      <c r="D972" s="10" t="s">
        <v>43</v>
      </c>
      <c r="E972" s="10"/>
      <c r="F972" s="10"/>
      <c r="G972" s="10">
        <v>10</v>
      </c>
      <c r="H972" s="10">
        <v>4</v>
      </c>
      <c r="I972" s="10">
        <v>10</v>
      </c>
      <c r="J972" s="10">
        <v>7</v>
      </c>
      <c r="K972" s="9"/>
      <c r="L972" s="9"/>
      <c r="M972" s="9" t="str">
        <f>IF(טבלה14[[#This Row],[מספר סטודנטים בתואר 1]]&gt;500,"yes","no")</f>
        <v>no</v>
      </c>
      <c r="N972" s="12">
        <f>טבלה14[[#This Row],[מספר סטודנטים בתואר 1]]/SUBTOTAL(109,טבלה14[מספר סטודנטים בתואר 1])</f>
        <v>0</v>
      </c>
      <c r="O972" s="11" t="str">
        <f>IFERROR(((טבלה14[[#This Row],[מספר סטודנטים בתואר 1]]-טבלה14[[#This Row],[נשים תואר 1]])/טבלה14[[#This Row],[מספר סטודנטים בתואר 1]]),"")</f>
        <v/>
      </c>
      <c r="P972" s="11" t="str">
        <f>IFERROR(טבלה14[[#This Row],[נשים תואר 1]]/טבלה14[[#This Row],[מספר סטודנטים בתואר 1]],"")</f>
        <v/>
      </c>
      <c r="Q97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97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972" s="13">
        <f>SUMIFS(T:T,D:D,"2007/08",B:B,B972)-טבלה14[[#This Row],[דירוג]]</f>
        <v>-149</v>
      </c>
      <c r="T972" s="9">
        <v>149</v>
      </c>
    </row>
    <row r="973" spans="2:20" s="6" customFormat="1" ht="13.8" hidden="1" x14ac:dyDescent="0.3">
      <c r="B973" s="7" t="s">
        <v>249</v>
      </c>
      <c r="C973" s="8" t="s">
        <v>39</v>
      </c>
      <c r="D973" s="9" t="s">
        <v>43</v>
      </c>
      <c r="E973" s="10"/>
      <c r="F973" s="10"/>
      <c r="G973" s="10">
        <v>10</v>
      </c>
      <c r="H973" s="10">
        <v>7</v>
      </c>
      <c r="I973" s="10">
        <v>5</v>
      </c>
      <c r="J973" s="10" t="s">
        <v>21</v>
      </c>
      <c r="K973" s="9"/>
      <c r="L973" s="9"/>
      <c r="M973" s="9" t="str">
        <f>IF(טבלה14[[#This Row],[מספר סטודנטים בתואר 1]]&gt;500,"yes","no")</f>
        <v>no</v>
      </c>
      <c r="N973" s="12">
        <f>טבלה14[[#This Row],[מספר סטודנטים בתואר 1]]/SUBTOTAL(109,טבלה14[מספר סטודנטים בתואר 1])</f>
        <v>0</v>
      </c>
      <c r="O973" s="11" t="str">
        <f>IFERROR(((טבלה14[[#This Row],[מספר סטודנטים בתואר 1]]-טבלה14[[#This Row],[נשים תואר 1]])/טבלה14[[#This Row],[מספר סטודנטים בתואר 1]]),"")</f>
        <v/>
      </c>
      <c r="P973" s="11" t="str">
        <f>IFERROR(טבלה14[[#This Row],[נשים תואר 1]]/טבלה14[[#This Row],[מספר סטודנטים בתואר 1]],"")</f>
        <v/>
      </c>
      <c r="Q97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97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973" s="13">
        <f>SUMIFS(T:T,D:D,"2007/08",B:B,B973)-טבלה14[[#This Row],[דירוג]]</f>
        <v>-192</v>
      </c>
      <c r="T973" s="9">
        <v>192</v>
      </c>
    </row>
    <row r="974" spans="2:20" s="6" customFormat="1" ht="13.8" hidden="1" x14ac:dyDescent="0.3">
      <c r="B974" s="7" t="s">
        <v>129</v>
      </c>
      <c r="C974" s="8" t="s">
        <v>48</v>
      </c>
      <c r="D974" s="10" t="s">
        <v>43</v>
      </c>
      <c r="E974" s="10"/>
      <c r="F974" s="10"/>
      <c r="G974" s="10">
        <v>43</v>
      </c>
      <c r="H974" s="10">
        <v>24</v>
      </c>
      <c r="I974" s="10"/>
      <c r="J974" s="10" t="s">
        <v>21</v>
      </c>
      <c r="K974" s="9"/>
      <c r="L974" s="9"/>
      <c r="M974" s="9" t="str">
        <f>IF(טבלה14[[#This Row],[מספר סטודנטים בתואר 1]]&gt;500,"yes","no")</f>
        <v>no</v>
      </c>
      <c r="N974" s="12">
        <f>טבלה14[[#This Row],[מספר סטודנטים בתואר 1]]/SUBTOTAL(109,טבלה14[מספר סטודנטים בתואר 1])</f>
        <v>0</v>
      </c>
      <c r="O974" s="11" t="str">
        <f>IFERROR(((טבלה14[[#This Row],[מספר סטודנטים בתואר 1]]-טבלה14[[#This Row],[נשים תואר 1]])/טבלה14[[#This Row],[מספר סטודנטים בתואר 1]]),"")</f>
        <v/>
      </c>
      <c r="P974" s="11" t="str">
        <f>IFERROR(טבלה14[[#This Row],[נשים תואר 1]]/טבלה14[[#This Row],[מספר סטודנטים בתואר 1]],"")</f>
        <v/>
      </c>
      <c r="Q97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97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974" s="13">
        <f>SUMIFS(T:T,D:D,"2007/08",B:B,B974)-טבלה14[[#This Row],[דירוג]]</f>
        <v>-4</v>
      </c>
      <c r="T974" s="9">
        <v>133</v>
      </c>
    </row>
    <row r="975" spans="2:20" s="6" customFormat="1" ht="13.8" hidden="1" x14ac:dyDescent="0.3">
      <c r="B975" s="7" t="s">
        <v>130</v>
      </c>
      <c r="C975" s="8" t="s">
        <v>48</v>
      </c>
      <c r="D975" s="9" t="s">
        <v>43</v>
      </c>
      <c r="E975" s="10"/>
      <c r="F975" s="10"/>
      <c r="G975" s="10">
        <v>7</v>
      </c>
      <c r="H975" s="10">
        <v>5</v>
      </c>
      <c r="I975" s="10">
        <v>17</v>
      </c>
      <c r="J975" s="10">
        <v>15</v>
      </c>
      <c r="K975" s="9"/>
      <c r="L975" s="9"/>
      <c r="M975" s="9" t="str">
        <f>IF(טבלה14[[#This Row],[מספר סטודנטים בתואר 1]]&gt;500,"yes","no")</f>
        <v>no</v>
      </c>
      <c r="N975" s="12">
        <f>טבלה14[[#This Row],[מספר סטודנטים בתואר 1]]/SUBTOTAL(109,טבלה14[מספר סטודנטים בתואר 1])</f>
        <v>0</v>
      </c>
      <c r="O975" s="11" t="str">
        <f>IFERROR(((טבלה14[[#This Row],[מספר סטודנטים בתואר 1]]-טבלה14[[#This Row],[נשים תואר 1]])/טבלה14[[#This Row],[מספר סטודנטים בתואר 1]]),"")</f>
        <v/>
      </c>
      <c r="P975" s="11" t="str">
        <f>IFERROR(טבלה14[[#This Row],[נשים תואר 1]]/טבלה14[[#This Row],[מספר סטודנטים בתואר 1]],"")</f>
        <v/>
      </c>
      <c r="Q97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97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975" s="13">
        <f>SUMIFS(T:T,D:D,"2007/08",B:B,B975)-טבלה14[[#This Row],[דירוג]]</f>
        <v>-4</v>
      </c>
      <c r="T975" s="9">
        <v>134</v>
      </c>
    </row>
    <row r="976" spans="2:20" s="6" customFormat="1" ht="13.8" hidden="1" x14ac:dyDescent="0.3">
      <c r="B976" s="7" t="s">
        <v>131</v>
      </c>
      <c r="C976" s="8" t="s">
        <v>48</v>
      </c>
      <c r="D976" s="10" t="s">
        <v>43</v>
      </c>
      <c r="E976" s="10"/>
      <c r="F976" s="10"/>
      <c r="G976" s="10">
        <v>71</v>
      </c>
      <c r="H976" s="10">
        <v>33</v>
      </c>
      <c r="I976" s="10">
        <v>44</v>
      </c>
      <c r="J976" s="10">
        <v>23</v>
      </c>
      <c r="K976" s="9"/>
      <c r="L976" s="9"/>
      <c r="M976" s="9" t="str">
        <f>IF(טבלה14[[#This Row],[מספר סטודנטים בתואר 1]]&gt;500,"yes","no")</f>
        <v>no</v>
      </c>
      <c r="N976" s="12">
        <f>טבלה14[[#This Row],[מספר סטודנטים בתואר 1]]/SUBTOTAL(109,טבלה14[מספר סטודנטים בתואר 1])</f>
        <v>0</v>
      </c>
      <c r="O976" s="11" t="str">
        <f>IFERROR(((טבלה14[[#This Row],[מספר סטודנטים בתואר 1]]-טבלה14[[#This Row],[נשים תואר 1]])/טבלה14[[#This Row],[מספר סטודנטים בתואר 1]]),"")</f>
        <v/>
      </c>
      <c r="P976" s="11" t="str">
        <f>IFERROR(טבלה14[[#This Row],[נשים תואר 1]]/טבלה14[[#This Row],[מספר סטודנטים בתואר 1]],"")</f>
        <v/>
      </c>
      <c r="Q97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97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976" s="13">
        <f>SUMIFS(T:T,D:D,"2007/08",B:B,B976)-טבלה14[[#This Row],[דירוג]]</f>
        <v>-4</v>
      </c>
      <c r="T976" s="9">
        <v>135</v>
      </c>
    </row>
    <row r="977" spans="2:20" s="6" customFormat="1" ht="13.8" hidden="1" x14ac:dyDescent="0.3">
      <c r="B977" s="7" t="s">
        <v>132</v>
      </c>
      <c r="C977" s="8" t="s">
        <v>34</v>
      </c>
      <c r="D977" s="9" t="s">
        <v>43</v>
      </c>
      <c r="E977" s="10"/>
      <c r="F977" s="10"/>
      <c r="G977" s="10">
        <v>4</v>
      </c>
      <c r="H977" s="10"/>
      <c r="I977" s="10">
        <v>10</v>
      </c>
      <c r="J977" s="10">
        <v>3</v>
      </c>
      <c r="K977" s="9"/>
      <c r="L977" s="9"/>
      <c r="M977" s="9" t="str">
        <f>IF(טבלה14[[#This Row],[מספר סטודנטים בתואר 1]]&gt;500,"yes","no")</f>
        <v>no</v>
      </c>
      <c r="N977" s="12">
        <f>טבלה14[[#This Row],[מספר סטודנטים בתואר 1]]/SUBTOTAL(109,טבלה14[מספר סטודנטים בתואר 1])</f>
        <v>0</v>
      </c>
      <c r="O977" s="11" t="str">
        <f>IFERROR(((טבלה14[[#This Row],[מספר סטודנטים בתואר 1]]-טבלה14[[#This Row],[נשים תואר 1]])/טבלה14[[#This Row],[מספר סטודנטים בתואר 1]]),"")</f>
        <v/>
      </c>
      <c r="P977" s="11" t="str">
        <f>IFERROR(טבלה14[[#This Row],[נשים תואר 1]]/טבלה14[[#This Row],[מספר סטודנטים בתואר 1]],"")</f>
        <v/>
      </c>
      <c r="Q97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97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977" s="13">
        <f>SUMIFS(T:T,D:D,"2007/08",B:B,B977)-טבלה14[[#This Row],[דירוג]]</f>
        <v>-156</v>
      </c>
      <c r="T977" s="9">
        <v>156</v>
      </c>
    </row>
    <row r="978" spans="2:20" s="6" customFormat="1" ht="13.8" hidden="1" x14ac:dyDescent="0.3">
      <c r="B978" s="7" t="s">
        <v>133</v>
      </c>
      <c r="C978" s="8" t="s">
        <v>48</v>
      </c>
      <c r="D978" s="10" t="s">
        <v>43</v>
      </c>
      <c r="E978" s="10"/>
      <c r="F978" s="10"/>
      <c r="G978" s="10">
        <v>28</v>
      </c>
      <c r="H978" s="10">
        <v>15</v>
      </c>
      <c r="I978" s="10">
        <v>22</v>
      </c>
      <c r="J978" s="10">
        <v>9</v>
      </c>
      <c r="K978" s="9"/>
      <c r="L978" s="9"/>
      <c r="M978" s="9" t="str">
        <f>IF(טבלה14[[#This Row],[מספר סטודנטים בתואר 1]]&gt;500,"yes","no")</f>
        <v>no</v>
      </c>
      <c r="N978" s="12">
        <f>טבלה14[[#This Row],[מספר סטודנטים בתואר 1]]/SUBTOTAL(109,טבלה14[מספר סטודנטים בתואר 1])</f>
        <v>0</v>
      </c>
      <c r="O978" s="11" t="str">
        <f>IFERROR(((טבלה14[[#This Row],[מספר סטודנטים בתואר 1]]-טבלה14[[#This Row],[נשים תואר 1]])/טבלה14[[#This Row],[מספר סטודנטים בתואר 1]]),"")</f>
        <v/>
      </c>
      <c r="P978" s="11" t="str">
        <f>IFERROR(טבלה14[[#This Row],[נשים תואר 1]]/טבלה14[[#This Row],[מספר סטודנטים בתואר 1]],"")</f>
        <v/>
      </c>
      <c r="Q97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97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978" s="13">
        <f>SUMIFS(T:T,D:D,"2007/08",B:B,B978)-טבלה14[[#This Row],[דירוג]]</f>
        <v>-136</v>
      </c>
      <c r="T978" s="9">
        <v>136</v>
      </c>
    </row>
    <row r="979" spans="2:20" s="6" customFormat="1" ht="13.8" hidden="1" x14ac:dyDescent="0.3">
      <c r="B979" s="7" t="s">
        <v>259</v>
      </c>
      <c r="C979" s="8" t="s">
        <v>39</v>
      </c>
      <c r="D979" s="9" t="s">
        <v>43</v>
      </c>
      <c r="E979" s="10"/>
      <c r="F979" s="10"/>
      <c r="G979" s="10">
        <v>30</v>
      </c>
      <c r="H979" s="10">
        <v>16</v>
      </c>
      <c r="I979" s="10">
        <v>149</v>
      </c>
      <c r="J979" s="10">
        <v>100</v>
      </c>
      <c r="K979" s="9"/>
      <c r="L979" s="9"/>
      <c r="M979" s="9" t="str">
        <f>IF(טבלה14[[#This Row],[מספר סטודנטים בתואר 1]]&gt;500,"yes","no")</f>
        <v>no</v>
      </c>
      <c r="N979" s="12">
        <f>טבלה14[[#This Row],[מספר סטודנטים בתואר 1]]/SUBTOTAL(109,טבלה14[מספר סטודנטים בתואר 1])</f>
        <v>0</v>
      </c>
      <c r="O979" s="11" t="str">
        <f>IFERROR(((טבלה14[[#This Row],[מספר סטודנטים בתואר 1]]-טבלה14[[#This Row],[נשים תואר 1]])/טבלה14[[#This Row],[מספר סטודנטים בתואר 1]]),"")</f>
        <v/>
      </c>
      <c r="P979" s="11" t="str">
        <f>IFERROR(טבלה14[[#This Row],[נשים תואר 1]]/טבלה14[[#This Row],[מספר סטודנטים בתואר 1]],"")</f>
        <v/>
      </c>
      <c r="Q97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97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979" s="13">
        <f>SUMIFS(T:T,D:D,"2007/08",B:B,B979)-טבלה14[[#This Row],[דירוג]]</f>
        <v>-193</v>
      </c>
      <c r="T979" s="9">
        <v>193</v>
      </c>
    </row>
    <row r="980" spans="2:20" s="6" customFormat="1" ht="13.8" hidden="1" x14ac:dyDescent="0.3">
      <c r="B980" s="7" t="s">
        <v>135</v>
      </c>
      <c r="C980" s="8" t="s">
        <v>58</v>
      </c>
      <c r="D980" s="10" t="s">
        <v>43</v>
      </c>
      <c r="E980" s="10"/>
      <c r="F980" s="10"/>
      <c r="G980" s="10">
        <v>931</v>
      </c>
      <c r="H980" s="10">
        <v>726</v>
      </c>
      <c r="I980" s="10">
        <v>53</v>
      </c>
      <c r="J980" s="10">
        <v>40</v>
      </c>
      <c r="K980" s="9"/>
      <c r="L980" s="9"/>
      <c r="M980" s="9" t="str">
        <f>IF(טבלה14[[#This Row],[מספר סטודנטים בתואר 1]]&gt;500,"yes","no")</f>
        <v>no</v>
      </c>
      <c r="N980" s="12">
        <f>טבלה14[[#This Row],[מספר סטודנטים בתואר 1]]/SUBTOTAL(109,טבלה14[מספר סטודנטים בתואר 1])</f>
        <v>0</v>
      </c>
      <c r="O980" s="11" t="str">
        <f>IFERROR(((טבלה14[[#This Row],[מספר סטודנטים בתואר 1]]-טבלה14[[#This Row],[נשים תואר 1]])/טבלה14[[#This Row],[מספר סטודנטים בתואר 1]]),"")</f>
        <v/>
      </c>
      <c r="P980" s="11" t="str">
        <f>IFERROR(טבלה14[[#This Row],[נשים תואר 1]]/טבלה14[[#This Row],[מספר סטודנטים בתואר 1]],"")</f>
        <v/>
      </c>
      <c r="Q98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98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980" s="13">
        <f>SUMIFS(T:T,D:D,"2007/08",B:B,B980)-טבלה14[[#This Row],[דירוג]]</f>
        <v>-27</v>
      </c>
      <c r="T980" s="9">
        <v>180</v>
      </c>
    </row>
    <row r="981" spans="2:20" s="6" customFormat="1" ht="13.8" hidden="1" x14ac:dyDescent="0.3">
      <c r="B981" s="7" t="s">
        <v>136</v>
      </c>
      <c r="C981" s="8" t="s">
        <v>58</v>
      </c>
      <c r="D981" s="9" t="s">
        <v>43</v>
      </c>
      <c r="E981" s="10"/>
      <c r="F981" s="10"/>
      <c r="G981" s="10">
        <v>133</v>
      </c>
      <c r="H981" s="10">
        <v>115</v>
      </c>
      <c r="I981" s="10">
        <v>18</v>
      </c>
      <c r="J981" s="10">
        <v>15</v>
      </c>
      <c r="K981" s="9"/>
      <c r="L981" s="9"/>
      <c r="M981" s="9" t="str">
        <f>IF(טבלה14[[#This Row],[מספר סטודנטים בתואר 1]]&gt;500,"yes","no")</f>
        <v>no</v>
      </c>
      <c r="N981" s="12">
        <f>טבלה14[[#This Row],[מספר סטודנטים בתואר 1]]/SUBTOTAL(109,טבלה14[מספר סטודנטים בתואר 1])</f>
        <v>0</v>
      </c>
      <c r="O981" s="11" t="str">
        <f>IFERROR(((טבלה14[[#This Row],[מספר סטודנטים בתואר 1]]-טבלה14[[#This Row],[נשים תואר 1]])/טבלה14[[#This Row],[מספר סטודנטים בתואר 1]]),"")</f>
        <v/>
      </c>
      <c r="P981" s="11" t="str">
        <f>IFERROR(טבלה14[[#This Row],[נשים תואר 1]]/טבלה14[[#This Row],[מספר סטודנטים בתואר 1]],"")</f>
        <v/>
      </c>
      <c r="Q98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98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981" s="13">
        <f>SUMIFS(T:T,D:D,"2007/08",B:B,B981)-טבלה14[[#This Row],[דירוג]]</f>
        <v>-27</v>
      </c>
      <c r="T981" s="9">
        <v>181</v>
      </c>
    </row>
    <row r="982" spans="2:20" s="6" customFormat="1" ht="13.8" hidden="1" x14ac:dyDescent="0.3">
      <c r="B982" s="7" t="s">
        <v>260</v>
      </c>
      <c r="C982" s="8" t="s">
        <v>58</v>
      </c>
      <c r="D982" s="10" t="s">
        <v>43</v>
      </c>
      <c r="E982" s="10"/>
      <c r="F982" s="10"/>
      <c r="G982" s="10">
        <v>34</v>
      </c>
      <c r="H982" s="10">
        <v>20</v>
      </c>
      <c r="I982" s="10"/>
      <c r="J982" s="10" t="s">
        <v>21</v>
      </c>
      <c r="K982" s="9"/>
      <c r="L982" s="9"/>
      <c r="M982" s="9" t="str">
        <f>IF(טבלה14[[#This Row],[מספר סטודנטים בתואר 1]]&gt;500,"yes","no")</f>
        <v>no</v>
      </c>
      <c r="N982" s="12">
        <f>טבלה14[[#This Row],[מספר סטודנטים בתואר 1]]/SUBTOTAL(109,טבלה14[מספר סטודנטים בתואר 1])</f>
        <v>0</v>
      </c>
      <c r="O982" s="11" t="str">
        <f>IFERROR(((טבלה14[[#This Row],[מספר סטודנטים בתואר 1]]-טבלה14[[#This Row],[נשים תואר 1]])/טבלה14[[#This Row],[מספר סטודנטים בתואר 1]]),"")</f>
        <v/>
      </c>
      <c r="P982" s="11" t="str">
        <f>IFERROR(טבלה14[[#This Row],[נשים תואר 1]]/טבלה14[[#This Row],[מספר סטודנטים בתואר 1]],"")</f>
        <v/>
      </c>
      <c r="Q98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98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982" s="13">
        <f>SUMIFS(T:T,D:D,"2007/08",B:B,B982)-טבלה14[[#This Row],[דירוג]]</f>
        <v>-182</v>
      </c>
      <c r="T982" s="9">
        <v>182</v>
      </c>
    </row>
    <row r="983" spans="2:20" s="6" customFormat="1" ht="13.8" hidden="1" x14ac:dyDescent="0.3">
      <c r="B983" s="7" t="s">
        <v>137</v>
      </c>
      <c r="C983" s="8" t="s">
        <v>34</v>
      </c>
      <c r="D983" s="9" t="s">
        <v>43</v>
      </c>
      <c r="E983" s="10"/>
      <c r="F983" s="10"/>
      <c r="G983" s="10">
        <v>19</v>
      </c>
      <c r="H983" s="10"/>
      <c r="I983" s="10"/>
      <c r="J983" s="10" t="s">
        <v>21</v>
      </c>
      <c r="K983" s="9"/>
      <c r="L983" s="9"/>
      <c r="M983" s="9" t="str">
        <f>IF(טבלה14[[#This Row],[מספר סטודנטים בתואר 1]]&gt;500,"yes","no")</f>
        <v>no</v>
      </c>
      <c r="N983" s="12">
        <f>טבלה14[[#This Row],[מספר סטודנטים בתואר 1]]/SUBTOTAL(109,טבלה14[מספר סטודנטים בתואר 1])</f>
        <v>0</v>
      </c>
      <c r="O983" s="11" t="str">
        <f>IFERROR(((טבלה14[[#This Row],[מספר סטודנטים בתואר 1]]-טבלה14[[#This Row],[נשים תואר 1]])/טבלה14[[#This Row],[מספר סטודנטים בתואר 1]]),"")</f>
        <v/>
      </c>
      <c r="P983" s="11" t="str">
        <f>IFERROR(טבלה14[[#This Row],[נשים תואר 1]]/טבלה14[[#This Row],[מספר סטודנטים בתואר 1]],"")</f>
        <v/>
      </c>
      <c r="Q98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98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983" s="13">
        <f>SUMIFS(T:T,D:D,"2007/08",B:B,B983)-טבלה14[[#This Row],[דירוג]]</f>
        <v>-157</v>
      </c>
      <c r="T983" s="9">
        <v>157</v>
      </c>
    </row>
    <row r="984" spans="2:20" s="6" customFormat="1" ht="13.8" hidden="1" x14ac:dyDescent="0.3">
      <c r="B984" s="7" t="s">
        <v>138</v>
      </c>
      <c r="C984" s="8" t="s">
        <v>45</v>
      </c>
      <c r="D984" s="10" t="s">
        <v>43</v>
      </c>
      <c r="E984" s="10"/>
      <c r="F984" s="10"/>
      <c r="G984" s="10">
        <v>33</v>
      </c>
      <c r="H984" s="10">
        <v>10</v>
      </c>
      <c r="I984" s="10">
        <v>21</v>
      </c>
      <c r="J984" s="10">
        <v>10</v>
      </c>
      <c r="K984" s="9"/>
      <c r="L984" s="9"/>
      <c r="M984" s="9" t="str">
        <f>IF(טבלה14[[#This Row],[מספר סטודנטים בתואר 1]]&gt;500,"yes","no")</f>
        <v>no</v>
      </c>
      <c r="N984" s="12">
        <f>טבלה14[[#This Row],[מספר סטודנטים בתואר 1]]/SUBTOTAL(109,טבלה14[מספר סטודנטים בתואר 1])</f>
        <v>0</v>
      </c>
      <c r="O984" s="11" t="str">
        <f>IFERROR(((טבלה14[[#This Row],[מספר סטודנטים בתואר 1]]-טבלה14[[#This Row],[נשים תואר 1]])/טבלה14[[#This Row],[מספר סטודנטים בתואר 1]]),"")</f>
        <v/>
      </c>
      <c r="P984" s="11" t="str">
        <f>IFERROR(טבלה14[[#This Row],[נשים תואר 1]]/טבלה14[[#This Row],[מספר סטודנטים בתואר 1]],"")</f>
        <v/>
      </c>
      <c r="Q98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98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984" s="13">
        <f>SUMIFS(T:T,D:D,"2007/08",B:B,B984)-טבלה14[[#This Row],[דירוג]]</f>
        <v>-150</v>
      </c>
      <c r="T984" s="9">
        <v>150</v>
      </c>
    </row>
    <row r="985" spans="2:20" s="6" customFormat="1" ht="13.8" hidden="1" x14ac:dyDescent="0.3">
      <c r="B985" s="7" t="s">
        <v>139</v>
      </c>
      <c r="C985" s="8" t="s">
        <v>48</v>
      </c>
      <c r="D985" s="9" t="s">
        <v>43</v>
      </c>
      <c r="E985" s="10"/>
      <c r="F985" s="10"/>
      <c r="G985" s="10">
        <v>42</v>
      </c>
      <c r="H985" s="10">
        <v>12</v>
      </c>
      <c r="I985" s="10">
        <v>15</v>
      </c>
      <c r="J985" s="10">
        <v>8</v>
      </c>
      <c r="K985" s="9"/>
      <c r="L985" s="9"/>
      <c r="M985" s="9" t="str">
        <f>IF(טבלה14[[#This Row],[מספר סטודנטים בתואר 1]]&gt;500,"yes","no")</f>
        <v>no</v>
      </c>
      <c r="N985" s="12">
        <f>טבלה14[[#This Row],[מספר סטודנטים בתואר 1]]/SUBTOTAL(109,טבלה14[מספר סטודנטים בתואר 1])</f>
        <v>0</v>
      </c>
      <c r="O985" s="11" t="str">
        <f>IFERROR(((טבלה14[[#This Row],[מספר סטודנטים בתואר 1]]-טבלה14[[#This Row],[נשים תואר 1]])/טבלה14[[#This Row],[מספר סטודנטים בתואר 1]]),"")</f>
        <v/>
      </c>
      <c r="P985" s="11" t="str">
        <f>IFERROR(טבלה14[[#This Row],[נשים תואר 1]]/טבלה14[[#This Row],[מספר סטודנטים בתואר 1]],"")</f>
        <v/>
      </c>
      <c r="Q98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98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985" s="13">
        <f>SUMIFS(T:T,D:D,"2007/08",B:B,B985)-טבלה14[[#This Row],[דירוג]]</f>
        <v>-5</v>
      </c>
      <c r="T985" s="9">
        <v>137</v>
      </c>
    </row>
    <row r="986" spans="2:20" s="6" customFormat="1" ht="13.8" hidden="1" x14ac:dyDescent="0.3">
      <c r="B986" s="7" t="s">
        <v>140</v>
      </c>
      <c r="C986" s="8" t="s">
        <v>48</v>
      </c>
      <c r="D986" s="10" t="s">
        <v>43</v>
      </c>
      <c r="E986" s="10"/>
      <c r="F986" s="10"/>
      <c r="G986" s="10">
        <v>17</v>
      </c>
      <c r="H986" s="10">
        <v>6</v>
      </c>
      <c r="I986" s="10"/>
      <c r="J986" s="10" t="s">
        <v>21</v>
      </c>
      <c r="K986" s="9"/>
      <c r="L986" s="9"/>
      <c r="M986" s="9" t="str">
        <f>IF(טבלה14[[#This Row],[מספר סטודנטים בתואר 1]]&gt;500,"yes","no")</f>
        <v>no</v>
      </c>
      <c r="N986" s="12">
        <f>טבלה14[[#This Row],[מספר סטודנטים בתואר 1]]/SUBTOTAL(109,טבלה14[מספר סטודנטים בתואר 1])</f>
        <v>0</v>
      </c>
      <c r="O986" s="11" t="str">
        <f>IFERROR(((טבלה14[[#This Row],[מספר סטודנטים בתואר 1]]-טבלה14[[#This Row],[נשים תואר 1]])/טבלה14[[#This Row],[מספר סטודנטים בתואר 1]]),"")</f>
        <v/>
      </c>
      <c r="P986" s="11" t="str">
        <f>IFERROR(טבלה14[[#This Row],[נשים תואר 1]]/טבלה14[[#This Row],[מספר סטודנטים בתואר 1]],"")</f>
        <v/>
      </c>
      <c r="Q98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98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986" s="13">
        <f>SUMIFS(T:T,D:D,"2007/08",B:B,B986)-טבלה14[[#This Row],[דירוג]]</f>
        <v>-138</v>
      </c>
      <c r="T986" s="9">
        <v>138</v>
      </c>
    </row>
    <row r="987" spans="2:20" s="6" customFormat="1" ht="13.8" hidden="1" x14ac:dyDescent="0.3">
      <c r="B987" s="7" t="s">
        <v>141</v>
      </c>
      <c r="C987" s="8" t="s">
        <v>48</v>
      </c>
      <c r="D987" s="9" t="s">
        <v>43</v>
      </c>
      <c r="E987" s="10"/>
      <c r="F987" s="10"/>
      <c r="G987" s="10">
        <v>79</v>
      </c>
      <c r="H987" s="10">
        <v>43</v>
      </c>
      <c r="I987" s="10">
        <v>190</v>
      </c>
      <c r="J987" s="10">
        <v>118</v>
      </c>
      <c r="K987" s="9"/>
      <c r="L987" s="9"/>
      <c r="M987" s="9" t="str">
        <f>IF(טבלה14[[#This Row],[מספר סטודנטים בתואר 1]]&gt;500,"yes","no")</f>
        <v>no</v>
      </c>
      <c r="N987" s="12">
        <f>טבלה14[[#This Row],[מספר סטודנטים בתואר 1]]/SUBTOTAL(109,טבלה14[מספר סטודנטים בתואר 1])</f>
        <v>0</v>
      </c>
      <c r="O987" s="11" t="str">
        <f>IFERROR(((טבלה14[[#This Row],[מספר סטודנטים בתואר 1]]-טבלה14[[#This Row],[נשים תואר 1]])/טבלה14[[#This Row],[מספר סטודנטים בתואר 1]]),"")</f>
        <v/>
      </c>
      <c r="P987" s="11" t="str">
        <f>IFERROR(טבלה14[[#This Row],[נשים תואר 1]]/טבלה14[[#This Row],[מספר סטודנטים בתואר 1]],"")</f>
        <v/>
      </c>
      <c r="Q98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98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987" s="13">
        <f>SUMIFS(T:T,D:D,"2007/08",B:B,B987)-טבלה14[[#This Row],[דירוג]]</f>
        <v>-6</v>
      </c>
      <c r="T987" s="9">
        <v>139</v>
      </c>
    </row>
    <row r="988" spans="2:20" s="6" customFormat="1" ht="13.8" hidden="1" x14ac:dyDescent="0.3">
      <c r="B988" s="7" t="s">
        <v>142</v>
      </c>
      <c r="C988" s="8" t="s">
        <v>48</v>
      </c>
      <c r="D988" s="10" t="s">
        <v>43</v>
      </c>
      <c r="E988" s="10"/>
      <c r="F988" s="10"/>
      <c r="G988" s="10">
        <v>20</v>
      </c>
      <c r="H988" s="10">
        <v>6</v>
      </c>
      <c r="I988" s="10">
        <v>19</v>
      </c>
      <c r="J988" s="10">
        <v>5</v>
      </c>
      <c r="K988" s="9"/>
      <c r="L988" s="9"/>
      <c r="M988" s="9" t="str">
        <f>IF(טבלה14[[#This Row],[מספר סטודנטים בתואר 1]]&gt;500,"yes","no")</f>
        <v>no</v>
      </c>
      <c r="N988" s="12">
        <f>טבלה14[[#This Row],[מספר סטודנטים בתואר 1]]/SUBTOTAL(109,טבלה14[מספר סטודנטים בתואר 1])</f>
        <v>0</v>
      </c>
      <c r="O988" s="11" t="str">
        <f>IFERROR(((טבלה14[[#This Row],[מספר סטודנטים בתואר 1]]-טבלה14[[#This Row],[נשים תואר 1]])/טבלה14[[#This Row],[מספר סטודנטים בתואר 1]]),"")</f>
        <v/>
      </c>
      <c r="P988" s="11" t="str">
        <f>IFERROR(טבלה14[[#This Row],[נשים תואר 1]]/טבלה14[[#This Row],[מספר סטודנטים בתואר 1]],"")</f>
        <v/>
      </c>
      <c r="Q98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98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988" s="13">
        <f>SUMIFS(T:T,D:D,"2007/08",B:B,B988)-טבלה14[[#This Row],[דירוג]]</f>
        <v>-6</v>
      </c>
      <c r="T988" s="9">
        <v>140</v>
      </c>
    </row>
    <row r="989" spans="2:20" s="6" customFormat="1" ht="13.8" hidden="1" x14ac:dyDescent="0.3">
      <c r="B989" s="7" t="s">
        <v>143</v>
      </c>
      <c r="C989" s="8" t="s">
        <v>52</v>
      </c>
      <c r="D989" s="9" t="s">
        <v>43</v>
      </c>
      <c r="E989" s="10"/>
      <c r="F989" s="10"/>
      <c r="G989" s="10">
        <v>256</v>
      </c>
      <c r="H989" s="10">
        <v>213</v>
      </c>
      <c r="I989" s="10">
        <v>21</v>
      </c>
      <c r="J989" s="10">
        <v>17</v>
      </c>
      <c r="K989" s="9"/>
      <c r="L989" s="9"/>
      <c r="M989" s="9" t="str">
        <f>IF(טבלה14[[#This Row],[מספר סטודנטים בתואר 1]]&gt;500,"yes","no")</f>
        <v>no</v>
      </c>
      <c r="N989" s="12">
        <f>טבלה14[[#This Row],[מספר סטודנטים בתואר 1]]/SUBTOTAL(109,טבלה14[מספר סטודנטים בתואר 1])</f>
        <v>0</v>
      </c>
      <c r="O989" s="11" t="str">
        <f>IFERROR(((טבלה14[[#This Row],[מספר סטודנטים בתואר 1]]-טבלה14[[#This Row],[נשים תואר 1]])/טבלה14[[#This Row],[מספר סטודנטים בתואר 1]]),"")</f>
        <v/>
      </c>
      <c r="P989" s="11" t="str">
        <f>IFERROR(טבלה14[[#This Row],[נשים תואר 1]]/טבלה14[[#This Row],[מספר סטודנטים בתואר 1]],"")</f>
        <v/>
      </c>
      <c r="Q98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98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989" s="13">
        <f>SUMIFS(T:T,D:D,"2007/08",B:B,B989)-טבלה14[[#This Row],[דירוג]]</f>
        <v>-18</v>
      </c>
      <c r="T989" s="9">
        <v>166</v>
      </c>
    </row>
    <row r="990" spans="2:20" s="6" customFormat="1" ht="13.8" hidden="1" x14ac:dyDescent="0.3">
      <c r="B990" s="7" t="s">
        <v>144</v>
      </c>
      <c r="C990" s="8" t="s">
        <v>52</v>
      </c>
      <c r="D990" s="10" t="s">
        <v>43</v>
      </c>
      <c r="E990" s="10"/>
      <c r="F990" s="10"/>
      <c r="G990" s="10">
        <v>57</v>
      </c>
      <c r="H990" s="10">
        <v>37</v>
      </c>
      <c r="I990" s="10">
        <v>5</v>
      </c>
      <c r="J990" s="10">
        <v>3</v>
      </c>
      <c r="K990" s="9"/>
      <c r="L990" s="9"/>
      <c r="M990" s="9" t="str">
        <f>IF(טבלה14[[#This Row],[מספר סטודנטים בתואר 1]]&gt;500,"yes","no")</f>
        <v>no</v>
      </c>
      <c r="N990" s="12">
        <f>טבלה14[[#This Row],[מספר סטודנטים בתואר 1]]/SUBTOTAL(109,טבלה14[מספר סטודנטים בתואר 1])</f>
        <v>0</v>
      </c>
      <c r="O990" s="11" t="str">
        <f>IFERROR(((טבלה14[[#This Row],[מספר סטודנטים בתואר 1]]-טבלה14[[#This Row],[נשים תואר 1]])/טבלה14[[#This Row],[מספר סטודנטים בתואר 1]]),"")</f>
        <v/>
      </c>
      <c r="P990" s="11" t="str">
        <f>IFERROR(טבלה14[[#This Row],[נשים תואר 1]]/טבלה14[[#This Row],[מספר סטודנטים בתואר 1]],"")</f>
        <v/>
      </c>
      <c r="Q99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99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990" s="13">
        <f>SUMIFS(T:T,D:D,"2007/08",B:B,B990)-טבלה14[[#This Row],[דירוג]]</f>
        <v>-167</v>
      </c>
      <c r="T990" s="9">
        <v>167</v>
      </c>
    </row>
    <row r="991" spans="2:20" s="6" customFormat="1" ht="13.8" hidden="1" x14ac:dyDescent="0.3">
      <c r="B991" s="7" t="s">
        <v>145</v>
      </c>
      <c r="C991" s="8" t="s">
        <v>52</v>
      </c>
      <c r="D991" s="9" t="s">
        <v>43</v>
      </c>
      <c r="E991" s="10"/>
      <c r="F991" s="10"/>
      <c r="G991" s="10">
        <v>48</v>
      </c>
      <c r="H991" s="10">
        <v>46</v>
      </c>
      <c r="I991" s="10"/>
      <c r="J991" s="10" t="s">
        <v>21</v>
      </c>
      <c r="K991" s="9"/>
      <c r="L991" s="9"/>
      <c r="M991" s="9" t="str">
        <f>IF(טבלה14[[#This Row],[מספר סטודנטים בתואר 1]]&gt;500,"yes","no")</f>
        <v>no</v>
      </c>
      <c r="N991" s="12">
        <f>טבלה14[[#This Row],[מספר סטודנטים בתואר 1]]/SUBTOTAL(109,טבלה14[מספר סטודנטים בתואר 1])</f>
        <v>0</v>
      </c>
      <c r="O991" s="11" t="str">
        <f>IFERROR(((טבלה14[[#This Row],[מספר סטודנטים בתואר 1]]-טבלה14[[#This Row],[נשים תואר 1]])/טבלה14[[#This Row],[מספר סטודנטים בתואר 1]]),"")</f>
        <v/>
      </c>
      <c r="P991" s="11" t="str">
        <f>IFERROR(טבלה14[[#This Row],[נשים תואר 1]]/טבלה14[[#This Row],[מספר סטודנטים בתואר 1]],"")</f>
        <v/>
      </c>
      <c r="Q99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99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991" s="13">
        <f>SUMIFS(T:T,D:D,"2007/08",B:B,B991)-טבלה14[[#This Row],[דירוג]]</f>
        <v>-168</v>
      </c>
      <c r="T991" s="9">
        <v>168</v>
      </c>
    </row>
    <row r="992" spans="2:20" s="6" customFormat="1" ht="13.8" hidden="1" x14ac:dyDescent="0.3">
      <c r="B992" s="7" t="s">
        <v>146</v>
      </c>
      <c r="C992" s="8" t="s">
        <v>45</v>
      </c>
      <c r="D992" s="10" t="s">
        <v>43</v>
      </c>
      <c r="E992" s="10"/>
      <c r="F992" s="10"/>
      <c r="G992" s="10">
        <v>41</v>
      </c>
      <c r="H992" s="10">
        <v>17</v>
      </c>
      <c r="I992" s="10">
        <v>10</v>
      </c>
      <c r="J992" s="10"/>
      <c r="K992" s="9"/>
      <c r="L992" s="9"/>
      <c r="M992" s="9" t="str">
        <f>IF(טבלה14[[#This Row],[מספר סטודנטים בתואר 1]]&gt;500,"yes","no")</f>
        <v>no</v>
      </c>
      <c r="N992" s="12">
        <f>טבלה14[[#This Row],[מספר סטודנטים בתואר 1]]/SUBTOTAL(109,טבלה14[מספר סטודנטים בתואר 1])</f>
        <v>0</v>
      </c>
      <c r="O992" s="11" t="str">
        <f>IFERROR(((טבלה14[[#This Row],[מספר סטודנטים בתואר 1]]-טבלה14[[#This Row],[נשים תואר 1]])/טבלה14[[#This Row],[מספר סטודנטים בתואר 1]]),"")</f>
        <v/>
      </c>
      <c r="P992" s="11" t="str">
        <f>IFERROR(טבלה14[[#This Row],[נשים תואר 1]]/טבלה14[[#This Row],[מספר סטודנטים בתואר 1]],"")</f>
        <v/>
      </c>
      <c r="Q99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99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992" s="13">
        <f>SUMIFS(T:T,D:D,"2007/08",B:B,B992)-טבלה14[[#This Row],[דירוג]]</f>
        <v>-151</v>
      </c>
      <c r="T992" s="9">
        <v>151</v>
      </c>
    </row>
    <row r="993" spans="2:20" s="6" customFormat="1" ht="13.8" hidden="1" x14ac:dyDescent="0.3">
      <c r="B993" s="7" t="s">
        <v>147</v>
      </c>
      <c r="C993" s="8" t="s">
        <v>16</v>
      </c>
      <c r="D993" s="9" t="s">
        <v>43</v>
      </c>
      <c r="E993" s="10"/>
      <c r="F993" s="10"/>
      <c r="G993" s="10">
        <v>95</v>
      </c>
      <c r="H993" s="10">
        <v>79</v>
      </c>
      <c r="I993" s="10"/>
      <c r="J993" s="10" t="s">
        <v>21</v>
      </c>
      <c r="K993" s="9"/>
      <c r="L993" s="9"/>
      <c r="M993" s="9" t="str">
        <f>IF(טבלה14[[#This Row],[מספר סטודנטים בתואר 1]]&gt;500,"yes","no")</f>
        <v>no</v>
      </c>
      <c r="N993" s="12">
        <f>טבלה14[[#This Row],[מספר סטודנטים בתואר 1]]/SUBTOTAL(109,טבלה14[מספר סטודנטים בתואר 1])</f>
        <v>0</v>
      </c>
      <c r="O993" s="11" t="str">
        <f>IFERROR(((טבלה14[[#This Row],[מספר סטודנטים בתואר 1]]-טבלה14[[#This Row],[נשים תואר 1]])/טבלה14[[#This Row],[מספר סטודנטים בתואר 1]]),"")</f>
        <v/>
      </c>
      <c r="P993" s="11" t="str">
        <f>IFERROR(טבלה14[[#This Row],[נשים תואר 1]]/טבלה14[[#This Row],[מספר סטודנטים בתואר 1]],"")</f>
        <v/>
      </c>
      <c r="Q99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99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993" s="13">
        <f>SUMIFS(T:T,D:D,"2007/08",B:B,B993)-טבלה14[[#This Row],[דירוג]]</f>
        <v>-171</v>
      </c>
      <c r="T993" s="9">
        <v>171</v>
      </c>
    </row>
    <row r="994" spans="2:20" s="6" customFormat="1" ht="13.8" hidden="1" x14ac:dyDescent="0.3">
      <c r="B994" s="7" t="s">
        <v>148</v>
      </c>
      <c r="C994" s="8" t="s">
        <v>34</v>
      </c>
      <c r="D994" s="10" t="s">
        <v>43</v>
      </c>
      <c r="E994" s="10"/>
      <c r="F994" s="10"/>
      <c r="G994" s="10">
        <v>16</v>
      </c>
      <c r="H994" s="10"/>
      <c r="I994" s="10">
        <v>9</v>
      </c>
      <c r="J994" s="10"/>
      <c r="K994" s="9"/>
      <c r="L994" s="9"/>
      <c r="M994" s="9" t="str">
        <f>IF(טבלה14[[#This Row],[מספר סטודנטים בתואר 1]]&gt;500,"yes","no")</f>
        <v>no</v>
      </c>
      <c r="N994" s="12">
        <f>טבלה14[[#This Row],[מספר סטודנטים בתואר 1]]/SUBTOTAL(109,טבלה14[מספר סטודנטים בתואר 1])</f>
        <v>0</v>
      </c>
      <c r="O994" s="11" t="str">
        <f>IFERROR(((טבלה14[[#This Row],[מספר סטודנטים בתואר 1]]-טבלה14[[#This Row],[נשים תואר 1]])/טבלה14[[#This Row],[מספר סטודנטים בתואר 1]]),"")</f>
        <v/>
      </c>
      <c r="P994" s="11" t="str">
        <f>IFERROR(טבלה14[[#This Row],[נשים תואר 1]]/טבלה14[[#This Row],[מספר סטודנטים בתואר 1]],"")</f>
        <v/>
      </c>
      <c r="Q99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99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994" s="13">
        <f>SUMIFS(T:T,D:D,"2007/08",B:B,B994)-טבלה14[[#This Row],[דירוג]]</f>
        <v>-44</v>
      </c>
      <c r="T994" s="9">
        <v>158</v>
      </c>
    </row>
    <row r="995" spans="2:20" s="6" customFormat="1" ht="13.8" hidden="1" x14ac:dyDescent="0.3">
      <c r="B995" s="7" t="s">
        <v>151</v>
      </c>
      <c r="C995" s="8" t="s">
        <v>34</v>
      </c>
      <c r="D995" s="9" t="s">
        <v>43</v>
      </c>
      <c r="E995" s="10"/>
      <c r="F995" s="10"/>
      <c r="G995" s="10">
        <v>22</v>
      </c>
      <c r="H995" s="10">
        <v>9</v>
      </c>
      <c r="I995" s="10">
        <v>16</v>
      </c>
      <c r="J995" s="10">
        <v>7</v>
      </c>
      <c r="K995" s="9"/>
      <c r="L995" s="9"/>
      <c r="M995" s="9" t="str">
        <f>IF(טבלה14[[#This Row],[מספר סטודנטים בתואר 1]]&gt;500,"yes","no")</f>
        <v>no</v>
      </c>
      <c r="N995" s="12">
        <f>טבלה14[[#This Row],[מספר סטודנטים בתואר 1]]/SUBTOTAL(109,טבלה14[מספר סטודנטים בתואר 1])</f>
        <v>0</v>
      </c>
      <c r="O995" s="11" t="str">
        <f>IFERROR(((טבלה14[[#This Row],[מספר סטודנטים בתואר 1]]-טבלה14[[#This Row],[נשים תואר 1]])/טבלה14[[#This Row],[מספר סטודנטים בתואר 1]]),"")</f>
        <v/>
      </c>
      <c r="P995" s="11" t="str">
        <f>IFERROR(טבלה14[[#This Row],[נשים תואר 1]]/טבלה14[[#This Row],[מספר סטודנטים בתואר 1]],"")</f>
        <v/>
      </c>
      <c r="Q99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99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995" s="13">
        <f>SUMIFS(T:T,D:D,"2007/08",B:B,B995)-טבלה14[[#This Row],[דירוג]]</f>
        <v>-159</v>
      </c>
      <c r="T995" s="9">
        <v>159</v>
      </c>
    </row>
    <row r="996" spans="2:20" s="6" customFormat="1" ht="13.8" hidden="1" x14ac:dyDescent="0.3">
      <c r="B996" s="7" t="s">
        <v>152</v>
      </c>
      <c r="C996" s="8" t="s">
        <v>34</v>
      </c>
      <c r="D996" s="10" t="s">
        <v>43</v>
      </c>
      <c r="E996" s="10"/>
      <c r="F996" s="10"/>
      <c r="G996" s="10">
        <v>216</v>
      </c>
      <c r="H996" s="10">
        <v>30</v>
      </c>
      <c r="I996" s="10"/>
      <c r="J996" s="10" t="s">
        <v>21</v>
      </c>
      <c r="K996" s="9"/>
      <c r="L996" s="9"/>
      <c r="M996" s="9" t="str">
        <f>IF(טבלה14[[#This Row],[מספר סטודנטים בתואר 1]]&gt;500,"yes","no")</f>
        <v>no</v>
      </c>
      <c r="N996" s="12">
        <f>טבלה14[[#This Row],[מספר סטודנטים בתואר 1]]/SUBTOTAL(109,טבלה14[מספר סטודנטים בתואר 1])</f>
        <v>0</v>
      </c>
      <c r="O996" s="11" t="str">
        <f>IFERROR(((טבלה14[[#This Row],[מספר סטודנטים בתואר 1]]-טבלה14[[#This Row],[נשים תואר 1]])/טבלה14[[#This Row],[מספר סטודנטים בתואר 1]]),"")</f>
        <v/>
      </c>
      <c r="P996" s="11" t="str">
        <f>IFERROR(טבלה14[[#This Row],[נשים תואר 1]]/טבלה14[[#This Row],[מספר סטודנטים בתואר 1]],"")</f>
        <v/>
      </c>
      <c r="Q99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99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996" s="13">
        <f>SUMIFS(T:T,D:D,"2007/08",B:B,B996)-טבלה14[[#This Row],[דירוג]]</f>
        <v>-160</v>
      </c>
      <c r="T996" s="9">
        <v>160</v>
      </c>
    </row>
    <row r="997" spans="2:20" s="6" customFormat="1" ht="13.8" hidden="1" x14ac:dyDescent="0.3">
      <c r="B997" s="7" t="s">
        <v>154</v>
      </c>
      <c r="C997" s="8" t="s">
        <v>34</v>
      </c>
      <c r="D997" s="9" t="s">
        <v>43</v>
      </c>
      <c r="E997" s="10"/>
      <c r="F997" s="10"/>
      <c r="G997" s="10">
        <v>47</v>
      </c>
      <c r="H997" s="10">
        <v>4</v>
      </c>
      <c r="I997" s="10">
        <v>10</v>
      </c>
      <c r="J997" s="10">
        <v>3</v>
      </c>
      <c r="K997" s="9"/>
      <c r="L997" s="9"/>
      <c r="M997" s="9" t="str">
        <f>IF(טבלה14[[#This Row],[מספר סטודנטים בתואר 1]]&gt;500,"yes","no")</f>
        <v>no</v>
      </c>
      <c r="N997" s="12">
        <f>טבלה14[[#This Row],[מספר סטודנטים בתואר 1]]/SUBTOTAL(109,טבלה14[מספר סטודנטים בתואר 1])</f>
        <v>0</v>
      </c>
      <c r="O997" s="11" t="str">
        <f>IFERROR(((טבלה14[[#This Row],[מספר סטודנטים בתואר 1]]-טבלה14[[#This Row],[נשים תואר 1]])/טבלה14[[#This Row],[מספר סטודנטים בתואר 1]]),"")</f>
        <v/>
      </c>
      <c r="P997" s="11" t="str">
        <f>IFERROR(טבלה14[[#This Row],[נשים תואר 1]]/טבלה14[[#This Row],[מספר סטודנטים בתואר 1]],"")</f>
        <v/>
      </c>
      <c r="Q99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99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997" s="13">
        <f>SUMIFS(T:T,D:D,"2007/08",B:B,B997)-טבלה14[[#This Row],[דירוג]]</f>
        <v>-161</v>
      </c>
      <c r="T997" s="9">
        <v>161</v>
      </c>
    </row>
    <row r="998" spans="2:20" s="6" customFormat="1" ht="13.8" hidden="1" x14ac:dyDescent="0.3">
      <c r="B998" s="7" t="s">
        <v>155</v>
      </c>
      <c r="C998" s="8" t="s">
        <v>34</v>
      </c>
      <c r="D998" s="10" t="s">
        <v>43</v>
      </c>
      <c r="E998" s="10"/>
      <c r="F998" s="10"/>
      <c r="G998" s="10">
        <v>39</v>
      </c>
      <c r="H998" s="10"/>
      <c r="I998" s="10"/>
      <c r="J998" s="10" t="s">
        <v>21</v>
      </c>
      <c r="K998" s="9"/>
      <c r="L998" s="9"/>
      <c r="M998" s="9" t="str">
        <f>IF(טבלה14[[#This Row],[מספר סטודנטים בתואר 1]]&gt;500,"yes","no")</f>
        <v>no</v>
      </c>
      <c r="N998" s="12">
        <f>טבלה14[[#This Row],[מספר סטודנטים בתואר 1]]/SUBTOTAL(109,טבלה14[מספר סטודנטים בתואר 1])</f>
        <v>0</v>
      </c>
      <c r="O998" s="11" t="str">
        <f>IFERROR(((טבלה14[[#This Row],[מספר סטודנטים בתואר 1]]-טבלה14[[#This Row],[נשים תואר 1]])/טבלה14[[#This Row],[מספר סטודנטים בתואר 1]]),"")</f>
        <v/>
      </c>
      <c r="P998" s="11" t="str">
        <f>IFERROR(טבלה14[[#This Row],[נשים תואר 1]]/טבלה14[[#This Row],[מספר סטודנטים בתואר 1]],"")</f>
        <v/>
      </c>
      <c r="Q99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99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998" s="13">
        <f>SUMIFS(T:T,D:D,"2007/08",B:B,B998)-טבלה14[[#This Row],[דירוג]]</f>
        <v>-162</v>
      </c>
      <c r="T998" s="9">
        <v>162</v>
      </c>
    </row>
    <row r="999" spans="2:20" s="6" customFormat="1" ht="13.8" hidden="1" x14ac:dyDescent="0.3">
      <c r="B999" s="7" t="s">
        <v>156</v>
      </c>
      <c r="C999" s="8" t="s">
        <v>48</v>
      </c>
      <c r="D999" s="9" t="s">
        <v>43</v>
      </c>
      <c r="E999" s="10"/>
      <c r="F999" s="10"/>
      <c r="G999" s="10">
        <v>76</v>
      </c>
      <c r="H999" s="10">
        <v>48</v>
      </c>
      <c r="I999" s="10">
        <v>77</v>
      </c>
      <c r="J999" s="10">
        <v>40</v>
      </c>
      <c r="K999" s="9"/>
      <c r="L999" s="9"/>
      <c r="M999" s="9" t="str">
        <f>IF(טבלה14[[#This Row],[מספר סטודנטים בתואר 1]]&gt;500,"yes","no")</f>
        <v>no</v>
      </c>
      <c r="N999" s="12">
        <f>טבלה14[[#This Row],[מספר סטודנטים בתואר 1]]/SUBTOTAL(109,טבלה14[מספר סטודנטים בתואר 1])</f>
        <v>0</v>
      </c>
      <c r="O999" s="11" t="str">
        <f>IFERROR(((טבלה14[[#This Row],[מספר סטודנטים בתואר 1]]-טבלה14[[#This Row],[נשים תואר 1]])/טבלה14[[#This Row],[מספר סטודנטים בתואר 1]]),"")</f>
        <v/>
      </c>
      <c r="P999" s="11" t="str">
        <f>IFERROR(טבלה14[[#This Row],[נשים תואר 1]]/טבלה14[[#This Row],[מספר סטודנטים בתואר 1]],"")</f>
        <v/>
      </c>
      <c r="Q99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99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999" s="13">
        <f>SUMIFS(T:T,D:D,"2007/08",B:B,B999)-טבלה14[[#This Row],[דירוג]]</f>
        <v>-6</v>
      </c>
      <c r="T999" s="9">
        <v>141</v>
      </c>
    </row>
    <row r="1000" spans="2:20" s="6" customFormat="1" ht="13.8" hidden="1" x14ac:dyDescent="0.3">
      <c r="B1000" s="7" t="s">
        <v>157</v>
      </c>
      <c r="C1000" s="8" t="s">
        <v>16</v>
      </c>
      <c r="D1000" s="10" t="s">
        <v>43</v>
      </c>
      <c r="E1000" s="10"/>
      <c r="F1000" s="10"/>
      <c r="G1000" s="10">
        <v>251</v>
      </c>
      <c r="H1000" s="10">
        <v>172</v>
      </c>
      <c r="I1000" s="10">
        <v>30</v>
      </c>
      <c r="J1000" s="10">
        <v>18</v>
      </c>
      <c r="K1000" s="9"/>
      <c r="L1000" s="9"/>
      <c r="M1000" s="9" t="str">
        <f>IF(טבלה14[[#This Row],[מספר סטודנטים בתואר 1]]&gt;500,"yes","no")</f>
        <v>no</v>
      </c>
      <c r="N1000" s="12">
        <f>טבלה14[[#This Row],[מספר סטודנטים בתואר 1]]/SUBTOTAL(109,טבלה14[מספר סטודנטים בתואר 1])</f>
        <v>0</v>
      </c>
      <c r="O1000" s="11" t="str">
        <f>IFERROR(((טבלה14[[#This Row],[מספר סטודנטים בתואר 1]]-טבלה14[[#This Row],[נשים תואר 1]])/טבלה14[[#This Row],[מספר סטודנטים בתואר 1]]),"")</f>
        <v/>
      </c>
      <c r="P1000" s="11" t="str">
        <f>IFERROR(טבלה14[[#This Row],[נשים תואר 1]]/טבלה14[[#This Row],[מספר סטודנטים בתואר 1]],"")</f>
        <v/>
      </c>
      <c r="Q100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00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000" s="13">
        <f>SUMIFS(T:T,D:D,"2007/08",B:B,B1000)-טבלה14[[#This Row],[דירוג]]</f>
        <v>-172</v>
      </c>
      <c r="T1000" s="9">
        <v>172</v>
      </c>
    </row>
    <row r="1001" spans="2:20" s="6" customFormat="1" ht="13.8" hidden="1" x14ac:dyDescent="0.3">
      <c r="B1001" s="7" t="s">
        <v>158</v>
      </c>
      <c r="C1001" s="8" t="s">
        <v>58</v>
      </c>
      <c r="D1001" s="9" t="s">
        <v>43</v>
      </c>
      <c r="E1001" s="10"/>
      <c r="F1001" s="10"/>
      <c r="G1001" s="10">
        <v>624</v>
      </c>
      <c r="H1001" s="10">
        <v>577</v>
      </c>
      <c r="I1001" s="10">
        <v>9</v>
      </c>
      <c r="J1001" s="10">
        <v>8</v>
      </c>
      <c r="K1001" s="9"/>
      <c r="L1001" s="9"/>
      <c r="M1001" s="9" t="str">
        <f>IF(טבלה14[[#This Row],[מספר סטודנטים בתואר 1]]&gt;500,"yes","no")</f>
        <v>no</v>
      </c>
      <c r="N1001" s="12">
        <f>טבלה14[[#This Row],[מספר סטודנטים בתואר 1]]/SUBTOTAL(109,טבלה14[מספר סטודנטים בתואר 1])</f>
        <v>0</v>
      </c>
      <c r="O1001" s="11" t="str">
        <f>IFERROR(((טבלה14[[#This Row],[מספר סטודנטים בתואר 1]]-טבלה14[[#This Row],[נשים תואר 1]])/טבלה14[[#This Row],[מספר סטודנטים בתואר 1]]),"")</f>
        <v/>
      </c>
      <c r="P1001" s="11" t="str">
        <f>IFERROR(טבלה14[[#This Row],[נשים תואר 1]]/טבלה14[[#This Row],[מספר סטודנטים בתואר 1]],"")</f>
        <v/>
      </c>
      <c r="Q100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00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001" s="13">
        <f>SUMIFS(T:T,D:D,"2007/08",B:B,B1001)-טבלה14[[#This Row],[דירוג]]</f>
        <v>-183</v>
      </c>
      <c r="T1001" s="9">
        <v>183</v>
      </c>
    </row>
    <row r="1002" spans="2:20" s="6" customFormat="1" ht="13.8" hidden="1" x14ac:dyDescent="0.3">
      <c r="B1002" s="7" t="s">
        <v>160</v>
      </c>
      <c r="C1002" s="8" t="s">
        <v>25</v>
      </c>
      <c r="D1002" s="10" t="s">
        <v>43</v>
      </c>
      <c r="E1002" s="10"/>
      <c r="F1002" s="10"/>
      <c r="G1002" s="10">
        <v>14</v>
      </c>
      <c r="H1002" s="10">
        <v>9</v>
      </c>
      <c r="I1002" s="10">
        <v>13</v>
      </c>
      <c r="J1002" s="10">
        <v>9</v>
      </c>
      <c r="K1002" s="9"/>
      <c r="L1002" s="9"/>
      <c r="M1002" s="9" t="str">
        <f>IF(טבלה14[[#This Row],[מספר סטודנטים בתואר 1]]&gt;500,"yes","no")</f>
        <v>no</v>
      </c>
      <c r="N1002" s="12">
        <f>טבלה14[[#This Row],[מספר סטודנטים בתואר 1]]/SUBTOTAL(109,טבלה14[מספר סטודנטים בתואר 1])</f>
        <v>0</v>
      </c>
      <c r="O1002" s="11" t="str">
        <f>IFERROR(((טבלה14[[#This Row],[מספר סטודנטים בתואר 1]]-טבלה14[[#This Row],[נשים תואר 1]])/טבלה14[[#This Row],[מספר סטודנטים בתואר 1]]),"")</f>
        <v/>
      </c>
      <c r="P1002" s="11" t="str">
        <f>IFERROR(טבלה14[[#This Row],[נשים תואר 1]]/טבלה14[[#This Row],[מספר סטודנטים בתואר 1]],"")</f>
        <v/>
      </c>
      <c r="Q100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00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002" s="13">
        <f>SUMIFS(T:T,D:D,"2007/08",B:B,B1002)-טבלה14[[#This Row],[דירוג]]</f>
        <v>-176</v>
      </c>
      <c r="T1002" s="9">
        <v>176</v>
      </c>
    </row>
    <row r="1003" spans="2:20" s="6" customFormat="1" ht="13.8" hidden="1" x14ac:dyDescent="0.3">
      <c r="B1003" s="7" t="s">
        <v>250</v>
      </c>
      <c r="C1003" s="8" t="s">
        <v>45</v>
      </c>
      <c r="D1003" s="9" t="s">
        <v>43</v>
      </c>
      <c r="E1003" s="10"/>
      <c r="F1003" s="10"/>
      <c r="G1003" s="10">
        <v>11</v>
      </c>
      <c r="H1003" s="10">
        <v>7</v>
      </c>
      <c r="I1003" s="10">
        <v>30</v>
      </c>
      <c r="J1003" s="10">
        <v>15</v>
      </c>
      <c r="K1003" s="9"/>
      <c r="L1003" s="9"/>
      <c r="M1003" s="9" t="str">
        <f>IF(טבלה14[[#This Row],[מספר סטודנטים בתואר 1]]&gt;500,"yes","no")</f>
        <v>no</v>
      </c>
      <c r="N1003" s="12">
        <f>טבלה14[[#This Row],[מספר סטודנטים בתואר 1]]/SUBTOTAL(109,טבלה14[מספר סטודנטים בתואר 1])</f>
        <v>0</v>
      </c>
      <c r="O1003" s="11" t="str">
        <f>IFERROR(((טבלה14[[#This Row],[מספר סטודנטים בתואר 1]]-טבלה14[[#This Row],[נשים תואר 1]])/טבלה14[[#This Row],[מספר סטודנטים בתואר 1]]),"")</f>
        <v/>
      </c>
      <c r="P1003" s="11" t="str">
        <f>IFERROR(טבלה14[[#This Row],[נשים תואר 1]]/טבלה14[[#This Row],[מספר סטודנטים בתואר 1]],"")</f>
        <v/>
      </c>
      <c r="Q100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00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003" s="13">
        <f>SUMIFS(T:T,D:D,"2007/08",B:B,B1003)-טבלה14[[#This Row],[דירוג]]</f>
        <v>-152</v>
      </c>
      <c r="T1003" s="9">
        <v>152</v>
      </c>
    </row>
    <row r="1004" spans="2:20" s="6" customFormat="1" ht="13.8" hidden="1" x14ac:dyDescent="0.3">
      <c r="B1004" s="7" t="s">
        <v>161</v>
      </c>
      <c r="C1004" s="8" t="s">
        <v>16</v>
      </c>
      <c r="D1004" s="10" t="s">
        <v>43</v>
      </c>
      <c r="E1004" s="10"/>
      <c r="F1004" s="10"/>
      <c r="G1004" s="10">
        <v>53</v>
      </c>
      <c r="H1004" s="10">
        <v>24</v>
      </c>
      <c r="I1004" s="10"/>
      <c r="J1004" s="10" t="s">
        <v>21</v>
      </c>
      <c r="K1004" s="9"/>
      <c r="L1004" s="9"/>
      <c r="M1004" s="9" t="str">
        <f>IF(טבלה14[[#This Row],[מספר סטודנטים בתואר 1]]&gt;500,"yes","no")</f>
        <v>no</v>
      </c>
      <c r="N1004" s="12">
        <f>טבלה14[[#This Row],[מספר סטודנטים בתואר 1]]/SUBTOTAL(109,טבלה14[מספר סטודנטים בתואר 1])</f>
        <v>0</v>
      </c>
      <c r="O1004" s="11" t="str">
        <f>IFERROR(((טבלה14[[#This Row],[מספר סטודנטים בתואר 1]]-טבלה14[[#This Row],[נשים תואר 1]])/טבלה14[[#This Row],[מספר סטודנטים בתואר 1]]),"")</f>
        <v/>
      </c>
      <c r="P1004" s="11" t="str">
        <f>IFERROR(טבלה14[[#This Row],[נשים תואר 1]]/טבלה14[[#This Row],[מספר סטודנטים בתואר 1]],"")</f>
        <v/>
      </c>
      <c r="Q100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00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004" s="13">
        <f>SUMIFS(T:T,D:D,"2007/08",B:B,B1004)-טבלה14[[#This Row],[דירוג]]</f>
        <v>-173</v>
      </c>
      <c r="T1004" s="9">
        <v>173</v>
      </c>
    </row>
    <row r="1005" spans="2:20" s="6" customFormat="1" ht="13.8" hidden="1" x14ac:dyDescent="0.3">
      <c r="B1005" s="7" t="s">
        <v>163</v>
      </c>
      <c r="C1005" s="8" t="s">
        <v>48</v>
      </c>
      <c r="D1005" s="9" t="s">
        <v>43</v>
      </c>
      <c r="E1005" s="10"/>
      <c r="F1005" s="10"/>
      <c r="G1005" s="10">
        <v>61</v>
      </c>
      <c r="H1005" s="10">
        <v>28</v>
      </c>
      <c r="I1005" s="10">
        <v>119</v>
      </c>
      <c r="J1005" s="10">
        <v>59</v>
      </c>
      <c r="K1005" s="9"/>
      <c r="L1005" s="9"/>
      <c r="M1005" s="9" t="str">
        <f>IF(טבלה14[[#This Row],[מספר סטודנטים בתואר 1]]&gt;500,"yes","no")</f>
        <v>no</v>
      </c>
      <c r="N1005" s="12">
        <f>טבלה14[[#This Row],[מספר סטודנטים בתואר 1]]/SUBTOTAL(109,טבלה14[מספר סטודנטים בתואר 1])</f>
        <v>0</v>
      </c>
      <c r="O1005" s="11" t="str">
        <f>IFERROR(((טבלה14[[#This Row],[מספר סטודנטים בתואר 1]]-טבלה14[[#This Row],[נשים תואר 1]])/טבלה14[[#This Row],[מספר סטודנטים בתואר 1]]),"")</f>
        <v/>
      </c>
      <c r="P1005" s="11" t="str">
        <f>IFERROR(טבלה14[[#This Row],[נשים תואר 1]]/טבלה14[[#This Row],[מספר סטודנטים בתואר 1]],"")</f>
        <v/>
      </c>
      <c r="Q100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00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005" s="13">
        <f>SUMIFS(T:T,D:D,"2007/08",B:B,B1005)-טבלה14[[#This Row],[דירוג]]</f>
        <v>-6</v>
      </c>
      <c r="T1005" s="9">
        <v>142</v>
      </c>
    </row>
    <row r="1006" spans="2:20" s="6" customFormat="1" ht="13.8" hidden="1" x14ac:dyDescent="0.3">
      <c r="B1006" s="7" t="s">
        <v>254</v>
      </c>
      <c r="C1006" s="8" t="s">
        <v>58</v>
      </c>
      <c r="D1006" s="10" t="s">
        <v>43</v>
      </c>
      <c r="E1006" s="10"/>
      <c r="F1006" s="10"/>
      <c r="G1006" s="10">
        <v>185</v>
      </c>
      <c r="H1006" s="10">
        <v>151</v>
      </c>
      <c r="I1006" s="10">
        <v>33</v>
      </c>
      <c r="J1006" s="10">
        <v>28</v>
      </c>
      <c r="K1006" s="9"/>
      <c r="L1006" s="9"/>
      <c r="M1006" s="9" t="str">
        <f>IF(טבלה14[[#This Row],[מספר סטודנטים בתואר 1]]&gt;500,"yes","no")</f>
        <v>no</v>
      </c>
      <c r="N1006" s="12">
        <f>טבלה14[[#This Row],[מספר סטודנטים בתואר 1]]/SUBTOTAL(109,טבלה14[מספר סטודנטים בתואר 1])</f>
        <v>0</v>
      </c>
      <c r="O1006" s="11" t="str">
        <f>IFERROR(((טבלה14[[#This Row],[מספר סטודנטים בתואר 1]]-טבלה14[[#This Row],[נשים תואר 1]])/טבלה14[[#This Row],[מספר סטודנטים בתואר 1]]),"")</f>
        <v/>
      </c>
      <c r="P1006" s="11" t="str">
        <f>IFERROR(טבלה14[[#This Row],[נשים תואר 1]]/טבלה14[[#This Row],[מספר סטודנטים בתואר 1]],"")</f>
        <v/>
      </c>
      <c r="Q100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00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006" s="13">
        <f>SUMIFS(T:T,D:D,"2007/08",B:B,B1006)-טבלה14[[#This Row],[דירוג]]</f>
        <v>-29</v>
      </c>
      <c r="T1006" s="9">
        <v>184</v>
      </c>
    </row>
    <row r="1007" spans="2:20" s="6" customFormat="1" ht="13.8" hidden="1" x14ac:dyDescent="0.3">
      <c r="B1007" s="7" t="s">
        <v>166</v>
      </c>
      <c r="C1007" s="8" t="s">
        <v>16</v>
      </c>
      <c r="D1007" s="9" t="s">
        <v>43</v>
      </c>
      <c r="E1007" s="10"/>
      <c r="F1007" s="10"/>
      <c r="G1007" s="10">
        <v>198</v>
      </c>
      <c r="H1007" s="10">
        <v>186</v>
      </c>
      <c r="I1007" s="10"/>
      <c r="J1007" s="10"/>
      <c r="K1007" s="9"/>
      <c r="L1007" s="9"/>
      <c r="M1007" s="9" t="str">
        <f>IF(טבלה14[[#This Row],[מספר סטודנטים בתואר 1]]&gt;500,"yes","no")</f>
        <v>no</v>
      </c>
      <c r="N1007" s="12">
        <f>טבלה14[[#This Row],[מספר סטודנטים בתואר 1]]/SUBTOTAL(109,טבלה14[מספר סטודנטים בתואר 1])</f>
        <v>0</v>
      </c>
      <c r="O1007" s="11" t="str">
        <f>IFERROR(((טבלה14[[#This Row],[מספר סטודנטים בתואר 1]]-טבלה14[[#This Row],[נשים תואר 1]])/טבלה14[[#This Row],[מספר סטודנטים בתואר 1]]),"")</f>
        <v/>
      </c>
      <c r="P1007" s="11" t="str">
        <f>IFERROR(טבלה14[[#This Row],[נשים תואר 1]]/טבלה14[[#This Row],[מספר סטודנטים בתואר 1]],"")</f>
        <v/>
      </c>
      <c r="Q100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00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007" s="13">
        <f>SUMIFS(T:T,D:D,"2007/08",B:B,B1007)-טבלה14[[#This Row],[דירוג]]</f>
        <v>-174</v>
      </c>
      <c r="T1007" s="9">
        <v>174</v>
      </c>
    </row>
    <row r="1008" spans="2:20" s="6" customFormat="1" ht="13.8" hidden="1" x14ac:dyDescent="0.3">
      <c r="B1008" s="7" t="s">
        <v>256</v>
      </c>
      <c r="C1008" s="8" t="s">
        <v>20</v>
      </c>
      <c r="D1008" s="10" t="s">
        <v>43</v>
      </c>
      <c r="E1008" s="10"/>
      <c r="F1008" s="10"/>
      <c r="G1008" s="10">
        <v>14</v>
      </c>
      <c r="H1008" s="10">
        <v>6</v>
      </c>
      <c r="I1008" s="10"/>
      <c r="J1008" s="10" t="s">
        <v>21</v>
      </c>
      <c r="K1008" s="9"/>
      <c r="L1008" s="9"/>
      <c r="M1008" s="9" t="str">
        <f>IF(טבלה14[[#This Row],[מספר סטודנטים בתואר 1]]&gt;500,"yes","no")</f>
        <v>no</v>
      </c>
      <c r="N1008" s="12">
        <f>טבלה14[[#This Row],[מספר סטודנטים בתואר 1]]/SUBTOTAL(109,טבלה14[מספר סטודנטים בתואר 1])</f>
        <v>0</v>
      </c>
      <c r="O1008" s="11" t="str">
        <f>IFERROR(((טבלה14[[#This Row],[מספר סטודנטים בתואר 1]]-טבלה14[[#This Row],[נשים תואר 1]])/טבלה14[[#This Row],[מספר סטודנטים בתואר 1]]),"")</f>
        <v/>
      </c>
      <c r="P1008" s="11" t="str">
        <f>IFERROR(טבלה14[[#This Row],[נשים תואר 1]]/טבלה14[[#This Row],[מספר סטודנטים בתואר 1]],"")</f>
        <v/>
      </c>
      <c r="Q100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00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008" s="13">
        <f>SUMIFS(T:T,D:D,"2007/08",B:B,B1008)-טבלה14[[#This Row],[דירוג]]</f>
        <v>-170</v>
      </c>
      <c r="T1008" s="9">
        <v>170</v>
      </c>
    </row>
    <row r="1009" spans="2:20" s="6" customFormat="1" ht="13.8" hidden="1" x14ac:dyDescent="0.3">
      <c r="B1009" s="7" t="s">
        <v>168</v>
      </c>
      <c r="C1009" s="8" t="s">
        <v>25</v>
      </c>
      <c r="D1009" s="9" t="s">
        <v>43</v>
      </c>
      <c r="E1009" s="10"/>
      <c r="F1009" s="10"/>
      <c r="G1009" s="10">
        <v>88</v>
      </c>
      <c r="H1009" s="10">
        <v>66</v>
      </c>
      <c r="I1009" s="10"/>
      <c r="J1009" s="10" t="s">
        <v>21</v>
      </c>
      <c r="K1009" s="9"/>
      <c r="L1009" s="9"/>
      <c r="M1009" s="9" t="str">
        <f>IF(טבלה14[[#This Row],[מספר סטודנטים בתואר 1]]&gt;500,"yes","no")</f>
        <v>no</v>
      </c>
      <c r="N1009" s="12">
        <f>טבלה14[[#This Row],[מספר סטודנטים בתואר 1]]/SUBTOTAL(109,טבלה14[מספר סטודנטים בתואר 1])</f>
        <v>0</v>
      </c>
      <c r="O1009" s="11" t="str">
        <f>IFERROR(((טבלה14[[#This Row],[מספר סטודנטים בתואר 1]]-טבלה14[[#This Row],[נשים תואר 1]])/טבלה14[[#This Row],[מספר סטודנטים בתואר 1]]),"")</f>
        <v/>
      </c>
      <c r="P1009" s="11" t="str">
        <f>IFERROR(טבלה14[[#This Row],[נשים תואר 1]]/טבלה14[[#This Row],[מספר סטודנטים בתואר 1]],"")</f>
        <v/>
      </c>
      <c r="Q100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00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009" s="13">
        <f>SUMIFS(T:T,D:D,"2007/08",B:B,B1009)-טבלה14[[#This Row],[דירוג]]</f>
        <v>-177</v>
      </c>
      <c r="T1009" s="9">
        <v>177</v>
      </c>
    </row>
    <row r="1010" spans="2:20" s="6" customFormat="1" ht="13.8" hidden="1" x14ac:dyDescent="0.3">
      <c r="B1010" s="7" t="s">
        <v>169</v>
      </c>
      <c r="C1010" s="8" t="s">
        <v>39</v>
      </c>
      <c r="D1010" s="10" t="s">
        <v>43</v>
      </c>
      <c r="E1010" s="10"/>
      <c r="F1010" s="10"/>
      <c r="G1010" s="10">
        <v>47</v>
      </c>
      <c r="H1010" s="10">
        <v>35</v>
      </c>
      <c r="I1010" s="10">
        <v>8</v>
      </c>
      <c r="J1010" s="10">
        <v>5</v>
      </c>
      <c r="K1010" s="9"/>
      <c r="L1010" s="9"/>
      <c r="M1010" s="9" t="str">
        <f>IF(טבלה14[[#This Row],[מספר סטודנטים בתואר 1]]&gt;500,"yes","no")</f>
        <v>no</v>
      </c>
      <c r="N1010" s="12">
        <f>טבלה14[[#This Row],[מספר סטודנטים בתואר 1]]/SUBTOTAL(109,טבלה14[מספר סטודנטים בתואר 1])</f>
        <v>0</v>
      </c>
      <c r="O1010" s="11" t="str">
        <f>IFERROR(((טבלה14[[#This Row],[מספר סטודנטים בתואר 1]]-טבלה14[[#This Row],[נשים תואר 1]])/טבלה14[[#This Row],[מספר סטודנטים בתואר 1]]),"")</f>
        <v/>
      </c>
      <c r="P1010" s="11" t="str">
        <f>IFERROR(טבלה14[[#This Row],[נשים תואר 1]]/טבלה14[[#This Row],[מספר סטודנטים בתואר 1]],"")</f>
        <v/>
      </c>
      <c r="Q101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01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010" s="13">
        <f>SUMIFS(T:T,D:D,"2007/08",B:B,B1010)-טבלה14[[#This Row],[דירוג]]</f>
        <v>-194</v>
      </c>
      <c r="T1010" s="9">
        <v>194</v>
      </c>
    </row>
    <row r="1011" spans="2:20" s="6" customFormat="1" ht="13.8" hidden="1" x14ac:dyDescent="0.3">
      <c r="B1011" s="7" t="s">
        <v>170</v>
      </c>
      <c r="C1011" s="8" t="s">
        <v>16</v>
      </c>
      <c r="D1011" s="9" t="s">
        <v>43</v>
      </c>
      <c r="E1011" s="10"/>
      <c r="F1011" s="10"/>
      <c r="G1011" s="10">
        <v>131</v>
      </c>
      <c r="H1011" s="10">
        <v>61</v>
      </c>
      <c r="I1011" s="10">
        <v>21</v>
      </c>
      <c r="J1011" s="10">
        <v>17</v>
      </c>
      <c r="K1011" s="9"/>
      <c r="L1011" s="9"/>
      <c r="M1011" s="9" t="str">
        <f>IF(טבלה14[[#This Row],[מספר סטודנטים בתואר 1]]&gt;500,"yes","no")</f>
        <v>no</v>
      </c>
      <c r="N1011" s="12">
        <f>טבלה14[[#This Row],[מספר סטודנטים בתואר 1]]/SUBTOTAL(109,טבלה14[מספר סטודנטים בתואר 1])</f>
        <v>0</v>
      </c>
      <c r="O1011" s="11" t="str">
        <f>IFERROR(((טבלה14[[#This Row],[מספר סטודנטים בתואר 1]]-טבלה14[[#This Row],[נשים תואר 1]])/טבלה14[[#This Row],[מספר סטודנטים בתואר 1]]),"")</f>
        <v/>
      </c>
      <c r="P1011" s="11" t="str">
        <f>IFERROR(טבלה14[[#This Row],[נשים תואר 1]]/טבלה14[[#This Row],[מספר סטודנטים בתואר 1]],"")</f>
        <v/>
      </c>
      <c r="Q101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01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011" s="13">
        <f>SUMIFS(T:T,D:D,"2007/08",B:B,B1011)-טבלה14[[#This Row],[דירוג]]</f>
        <v>-24</v>
      </c>
      <c r="T1011" s="9">
        <v>175</v>
      </c>
    </row>
    <row r="1012" spans="2:20" s="6" customFormat="1" ht="13.8" hidden="1" x14ac:dyDescent="0.3">
      <c r="B1012" s="7" t="s">
        <v>251</v>
      </c>
      <c r="C1012" s="8" t="s">
        <v>45</v>
      </c>
      <c r="D1012" s="10" t="s">
        <v>43</v>
      </c>
      <c r="E1012" s="10"/>
      <c r="F1012" s="10"/>
      <c r="G1012" s="10">
        <v>4</v>
      </c>
      <c r="H1012" s="10"/>
      <c r="I1012" s="10">
        <v>6</v>
      </c>
      <c r="J1012" s="10"/>
      <c r="K1012" s="9"/>
      <c r="L1012" s="9"/>
      <c r="M1012" s="9" t="str">
        <f>IF(טבלה14[[#This Row],[מספר סטודנטים בתואר 1]]&gt;500,"yes","no")</f>
        <v>no</v>
      </c>
      <c r="N1012" s="12">
        <f>טבלה14[[#This Row],[מספר סטודנטים בתואר 1]]/SUBTOTAL(109,טבלה14[מספר סטודנטים בתואר 1])</f>
        <v>0</v>
      </c>
      <c r="O1012" s="11" t="str">
        <f>IFERROR(((טבלה14[[#This Row],[מספר סטודנטים בתואר 1]]-טבלה14[[#This Row],[נשים תואר 1]])/טבלה14[[#This Row],[מספר סטודנטים בתואר 1]]),"")</f>
        <v/>
      </c>
      <c r="P1012" s="11" t="str">
        <f>IFERROR(טבלה14[[#This Row],[נשים תואר 1]]/טבלה14[[#This Row],[מספר סטודנטים בתואר 1]],"")</f>
        <v/>
      </c>
      <c r="Q101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01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012" s="13">
        <f>SUMIFS(T:T,D:D,"2007/08",B:B,B1012)-טבלה14[[#This Row],[דירוג]]</f>
        <v>-26</v>
      </c>
      <c r="T1012" s="9">
        <v>153</v>
      </c>
    </row>
    <row r="1013" spans="2:20" s="6" customFormat="1" ht="13.8" hidden="1" x14ac:dyDescent="0.3">
      <c r="B1013" s="7" t="s">
        <v>171</v>
      </c>
      <c r="C1013" s="8" t="s">
        <v>48</v>
      </c>
      <c r="D1013" s="9" t="s">
        <v>43</v>
      </c>
      <c r="E1013" s="10"/>
      <c r="F1013" s="10"/>
      <c r="G1013" s="10">
        <v>12</v>
      </c>
      <c r="H1013" s="10">
        <v>3</v>
      </c>
      <c r="I1013" s="10"/>
      <c r="J1013" s="10" t="s">
        <v>21</v>
      </c>
      <c r="K1013" s="9"/>
      <c r="L1013" s="9"/>
      <c r="M1013" s="9" t="str">
        <f>IF(טבלה14[[#This Row],[מספר סטודנטים בתואר 1]]&gt;500,"yes","no")</f>
        <v>no</v>
      </c>
      <c r="N1013" s="12">
        <f>טבלה14[[#This Row],[מספר סטודנטים בתואר 1]]/SUBTOTAL(109,טבלה14[מספר סטודנטים בתואר 1])</f>
        <v>0</v>
      </c>
      <c r="O1013" s="11" t="str">
        <f>IFERROR(((טבלה14[[#This Row],[מספר סטודנטים בתואר 1]]-טבלה14[[#This Row],[נשים תואר 1]])/טבלה14[[#This Row],[מספר סטודנטים בתואר 1]]),"")</f>
        <v/>
      </c>
      <c r="P1013" s="11" t="str">
        <f>IFERROR(טבלה14[[#This Row],[נשים תואר 1]]/טבלה14[[#This Row],[מספר סטודנטים בתואר 1]],"")</f>
        <v/>
      </c>
      <c r="Q101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01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013" s="13">
        <f>SUMIFS(T:T,D:D,"2007/08",B:B,B1013)-טבלה14[[#This Row],[דירוג]]</f>
        <v>-143</v>
      </c>
      <c r="T1013" s="9">
        <v>143</v>
      </c>
    </row>
    <row r="1014" spans="2:20" s="6" customFormat="1" ht="13.8" hidden="1" x14ac:dyDescent="0.3">
      <c r="B1014" s="7" t="s">
        <v>172</v>
      </c>
      <c r="C1014" s="8" t="s">
        <v>69</v>
      </c>
      <c r="D1014" s="10" t="s">
        <v>43</v>
      </c>
      <c r="E1014" s="10"/>
      <c r="F1014" s="10"/>
      <c r="G1014" s="10">
        <v>69</v>
      </c>
      <c r="H1014" s="10">
        <v>54</v>
      </c>
      <c r="I1014" s="10">
        <v>23</v>
      </c>
      <c r="J1014" s="10">
        <v>13</v>
      </c>
      <c r="K1014" s="9"/>
      <c r="L1014" s="9"/>
      <c r="M1014" s="9" t="str">
        <f>IF(טבלה14[[#This Row],[מספר סטודנטים בתואר 1]]&gt;500,"yes","no")</f>
        <v>no</v>
      </c>
      <c r="N1014" s="12">
        <f>טבלה14[[#This Row],[מספר סטודנטים בתואר 1]]/SUBTOTAL(109,טבלה14[מספר סטודנטים בתואר 1])</f>
        <v>0</v>
      </c>
      <c r="O1014" s="11" t="str">
        <f>IFERROR(((טבלה14[[#This Row],[מספר סטודנטים בתואר 1]]-טבלה14[[#This Row],[נשים תואר 1]])/טבלה14[[#This Row],[מספר סטודנטים בתואר 1]]),"")</f>
        <v/>
      </c>
      <c r="P1014" s="11" t="str">
        <f>IFERROR(טבלה14[[#This Row],[נשים תואר 1]]/טבלה14[[#This Row],[מספר סטודנטים בתואר 1]],"")</f>
        <v/>
      </c>
      <c r="Q101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01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014" s="13">
        <f>SUMIFS(T:T,D:D,"2007/08",B:B,B1014)-טבלה14[[#This Row],[דירוג]]</f>
        <v>-28</v>
      </c>
      <c r="T1014" s="9">
        <v>185</v>
      </c>
    </row>
    <row r="1015" spans="2:20" s="6" customFormat="1" ht="13.8" hidden="1" x14ac:dyDescent="0.3">
      <c r="B1015" s="7" t="s">
        <v>261</v>
      </c>
      <c r="C1015" s="8" t="s">
        <v>69</v>
      </c>
      <c r="D1015" s="9" t="s">
        <v>43</v>
      </c>
      <c r="E1015" s="10"/>
      <c r="F1015" s="10"/>
      <c r="G1015" s="10">
        <v>8</v>
      </c>
      <c r="H1015" s="10"/>
      <c r="I1015" s="10">
        <v>8</v>
      </c>
      <c r="J1015" s="10"/>
      <c r="K1015" s="9"/>
      <c r="L1015" s="9"/>
      <c r="M1015" s="9" t="str">
        <f>IF(טבלה14[[#This Row],[מספר סטודנטים בתואר 1]]&gt;500,"yes","no")</f>
        <v>no</v>
      </c>
      <c r="N1015" s="12">
        <f>טבלה14[[#This Row],[מספר סטודנטים בתואר 1]]/SUBTOTAL(109,טבלה14[מספר סטודנטים בתואר 1])</f>
        <v>0</v>
      </c>
      <c r="O1015" s="11" t="str">
        <f>IFERROR(((טבלה14[[#This Row],[מספר סטודנטים בתואר 1]]-טבלה14[[#This Row],[נשים תואר 1]])/טבלה14[[#This Row],[מספר סטודנטים בתואר 1]]),"")</f>
        <v/>
      </c>
      <c r="P1015" s="11" t="str">
        <f>IFERROR(טבלה14[[#This Row],[נשים תואר 1]]/טבלה14[[#This Row],[מספר סטודנטים בתואר 1]],"")</f>
        <v/>
      </c>
      <c r="Q101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01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015" s="13">
        <f>SUMIFS(T:T,D:D,"2007/08",B:B,B1015)-טבלה14[[#This Row],[דירוג]]</f>
        <v>-28</v>
      </c>
      <c r="T1015" s="9">
        <v>186</v>
      </c>
    </row>
    <row r="1016" spans="2:20" s="6" customFormat="1" ht="13.8" hidden="1" x14ac:dyDescent="0.3">
      <c r="B1016" s="7" t="s">
        <v>173</v>
      </c>
      <c r="C1016" s="8" t="s">
        <v>69</v>
      </c>
      <c r="D1016" s="10" t="s">
        <v>43</v>
      </c>
      <c r="E1016" s="10"/>
      <c r="F1016" s="10"/>
      <c r="G1016" s="10">
        <v>47</v>
      </c>
      <c r="H1016" s="10">
        <v>9</v>
      </c>
      <c r="I1016" s="10">
        <v>11</v>
      </c>
      <c r="J1016" s="10">
        <v>3</v>
      </c>
      <c r="K1016" s="9"/>
      <c r="L1016" s="9"/>
      <c r="M1016" s="9" t="str">
        <f>IF(טבלה14[[#This Row],[מספר סטודנטים בתואר 1]]&gt;500,"yes","no")</f>
        <v>no</v>
      </c>
      <c r="N1016" s="12">
        <f>טבלה14[[#This Row],[מספר סטודנטים בתואר 1]]/SUBTOTAL(109,טבלה14[מספר סטודנטים בתואר 1])</f>
        <v>0</v>
      </c>
      <c r="O1016" s="11" t="str">
        <f>IFERROR(((טבלה14[[#This Row],[מספר סטודנטים בתואר 1]]-טבלה14[[#This Row],[נשים תואר 1]])/טבלה14[[#This Row],[מספר סטודנטים בתואר 1]]),"")</f>
        <v/>
      </c>
      <c r="P1016" s="11" t="str">
        <f>IFERROR(טבלה14[[#This Row],[נשים תואר 1]]/טבלה14[[#This Row],[מספר סטודנטים בתואר 1]],"")</f>
        <v/>
      </c>
      <c r="Q101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01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016" s="13">
        <f>SUMIFS(T:T,D:D,"2007/08",B:B,B1016)-טבלה14[[#This Row],[דירוג]]</f>
        <v>-187</v>
      </c>
      <c r="T1016" s="9">
        <v>187</v>
      </c>
    </row>
    <row r="1017" spans="2:20" s="6" customFormat="1" ht="13.8" hidden="1" x14ac:dyDescent="0.3">
      <c r="B1017" s="7" t="s">
        <v>244</v>
      </c>
      <c r="C1017" s="8" t="s">
        <v>39</v>
      </c>
      <c r="D1017" s="9" t="s">
        <v>43</v>
      </c>
      <c r="E1017" s="10"/>
      <c r="F1017" s="10"/>
      <c r="G1017" s="10">
        <v>44</v>
      </c>
      <c r="H1017" s="10">
        <v>40</v>
      </c>
      <c r="I1017" s="10">
        <v>85</v>
      </c>
      <c r="J1017" s="10">
        <v>61</v>
      </c>
      <c r="K1017" s="9"/>
      <c r="L1017" s="9"/>
      <c r="M1017" s="9" t="str">
        <f>IF(טבלה14[[#This Row],[מספר סטודנטים בתואר 1]]&gt;500,"yes","no")</f>
        <v>no</v>
      </c>
      <c r="N1017" s="12">
        <f>טבלה14[[#This Row],[מספר סטודנטים בתואר 1]]/SUBTOTAL(109,טבלה14[מספר סטודנטים בתואר 1])</f>
        <v>0</v>
      </c>
      <c r="O1017" s="11" t="str">
        <f>IFERROR(((טבלה14[[#This Row],[מספר סטודנטים בתואר 1]]-טבלה14[[#This Row],[נשים תואר 1]])/טבלה14[[#This Row],[מספר סטודנטים בתואר 1]]),"")</f>
        <v/>
      </c>
      <c r="P1017" s="11" t="str">
        <f>IFERROR(טבלה14[[#This Row],[נשים תואר 1]]/טבלה14[[#This Row],[מספר סטודנטים בתואר 1]],"")</f>
        <v/>
      </c>
      <c r="Q101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01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017" s="13">
        <f>SUMIFS(T:T,D:D,"2007/08",B:B,B1017)-טבלה14[[#This Row],[דירוג]]</f>
        <v>-195</v>
      </c>
      <c r="T1017" s="9">
        <v>195</v>
      </c>
    </row>
    <row r="1018" spans="2:20" s="6" customFormat="1" ht="13.8" hidden="1" x14ac:dyDescent="0.3">
      <c r="B1018" s="7" t="s">
        <v>174</v>
      </c>
      <c r="C1018" s="8" t="s">
        <v>39</v>
      </c>
      <c r="D1018" s="10" t="s">
        <v>43</v>
      </c>
      <c r="E1018" s="10"/>
      <c r="F1018" s="10"/>
      <c r="G1018" s="10">
        <v>29</v>
      </c>
      <c r="H1018" s="10">
        <v>26</v>
      </c>
      <c r="I1018" s="10"/>
      <c r="J1018" s="10" t="s">
        <v>21</v>
      </c>
      <c r="K1018" s="9"/>
      <c r="L1018" s="9"/>
      <c r="M1018" s="9" t="str">
        <f>IF(טבלה14[[#This Row],[מספר סטודנטים בתואר 1]]&gt;500,"yes","no")</f>
        <v>no</v>
      </c>
      <c r="N1018" s="12">
        <f>טבלה14[[#This Row],[מספר סטודנטים בתואר 1]]/SUBTOTAL(109,טבלה14[מספר סטודנטים בתואר 1])</f>
        <v>0</v>
      </c>
      <c r="O1018" s="11" t="str">
        <f>IFERROR(((טבלה14[[#This Row],[מספר סטודנטים בתואר 1]]-טבלה14[[#This Row],[נשים תואר 1]])/טבלה14[[#This Row],[מספר סטודנטים בתואר 1]]),"")</f>
        <v/>
      </c>
      <c r="P1018" s="11" t="str">
        <f>IFERROR(טבלה14[[#This Row],[נשים תואר 1]]/טבלה14[[#This Row],[מספר סטודנטים בתואר 1]],"")</f>
        <v/>
      </c>
      <c r="Q101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01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018" s="13">
        <f>SUMIFS(T:T,D:D,"2007/08",B:B,B1018)-טבלה14[[#This Row],[דירוג]]</f>
        <v>-196</v>
      </c>
      <c r="T1018" s="9">
        <v>196</v>
      </c>
    </row>
    <row r="1019" spans="2:20" s="6" customFormat="1" ht="13.8" hidden="1" x14ac:dyDescent="0.3">
      <c r="B1019" s="7" t="s">
        <v>175</v>
      </c>
      <c r="C1019" s="8" t="s">
        <v>48</v>
      </c>
      <c r="D1019" s="9" t="s">
        <v>43</v>
      </c>
      <c r="E1019" s="10"/>
      <c r="F1019" s="10"/>
      <c r="G1019" s="10">
        <v>26</v>
      </c>
      <c r="H1019" s="10">
        <v>8</v>
      </c>
      <c r="I1019" s="10">
        <v>9</v>
      </c>
      <c r="J1019" s="10">
        <v>3</v>
      </c>
      <c r="K1019" s="9"/>
      <c r="L1019" s="9"/>
      <c r="M1019" s="9" t="str">
        <f>IF(טבלה14[[#This Row],[מספר סטודנטים בתואר 1]]&gt;500,"yes","no")</f>
        <v>no</v>
      </c>
      <c r="N1019" s="12">
        <f>טבלה14[[#This Row],[מספר סטודנטים בתואר 1]]/SUBTOTAL(109,טבלה14[מספר סטודנטים בתואר 1])</f>
        <v>0</v>
      </c>
      <c r="O1019" s="11" t="str">
        <f>IFERROR(((טבלה14[[#This Row],[מספר סטודנטים בתואר 1]]-טבלה14[[#This Row],[נשים תואר 1]])/טבלה14[[#This Row],[מספר סטודנטים בתואר 1]]),"")</f>
        <v/>
      </c>
      <c r="P1019" s="11" t="str">
        <f>IFERROR(טבלה14[[#This Row],[נשים תואר 1]]/טבלה14[[#This Row],[מספר סטודנטים בתואר 1]],"")</f>
        <v/>
      </c>
      <c r="Q101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01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019" s="13">
        <f>SUMIFS(T:T,D:D,"2007/08",B:B,B1019)-טבלה14[[#This Row],[דירוג]]</f>
        <v>-7</v>
      </c>
      <c r="T1019" s="9">
        <v>144</v>
      </c>
    </row>
    <row r="1020" spans="2:20" s="6" customFormat="1" ht="13.8" hidden="1" x14ac:dyDescent="0.3">
      <c r="B1020" s="7" t="s">
        <v>176</v>
      </c>
      <c r="C1020" s="8" t="s">
        <v>48</v>
      </c>
      <c r="D1020" s="10" t="s">
        <v>43</v>
      </c>
      <c r="E1020" s="10"/>
      <c r="F1020" s="10"/>
      <c r="G1020" s="10">
        <v>130</v>
      </c>
      <c r="H1020" s="10">
        <v>83</v>
      </c>
      <c r="I1020" s="10">
        <v>283</v>
      </c>
      <c r="J1020" s="10">
        <v>169</v>
      </c>
      <c r="K1020" s="9"/>
      <c r="L1020" s="9"/>
      <c r="M1020" s="9" t="str">
        <f>IF(טבלה14[[#This Row],[מספר סטודנטים בתואר 1]]&gt;500,"yes","no")</f>
        <v>no</v>
      </c>
      <c r="N1020" s="12">
        <f>טבלה14[[#This Row],[מספר סטודנטים בתואר 1]]/SUBTOTAL(109,טבלה14[מספר סטודנטים בתואר 1])</f>
        <v>0</v>
      </c>
      <c r="O1020" s="11" t="str">
        <f>IFERROR(((טבלה14[[#This Row],[מספר סטודנטים בתואר 1]]-טבלה14[[#This Row],[נשים תואר 1]])/טבלה14[[#This Row],[מספר סטודנטים בתואר 1]]),"")</f>
        <v/>
      </c>
      <c r="P1020" s="11" t="str">
        <f>IFERROR(טבלה14[[#This Row],[נשים תואר 1]]/טבלה14[[#This Row],[מספר סטודנטים בתואר 1]],"")</f>
        <v/>
      </c>
      <c r="Q102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02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020" s="13">
        <f>SUMIFS(T:T,D:D,"2007/08",B:B,B1020)-טבלה14[[#This Row],[דירוג]]</f>
        <v>-7</v>
      </c>
      <c r="T1020" s="9">
        <v>145</v>
      </c>
    </row>
    <row r="1021" spans="2:20" s="6" customFormat="1" ht="13.8" hidden="1" x14ac:dyDescent="0.3">
      <c r="B1021" s="7" t="s">
        <v>178</v>
      </c>
      <c r="C1021" s="8" t="s">
        <v>69</v>
      </c>
      <c r="D1021" s="9" t="s">
        <v>43</v>
      </c>
      <c r="E1021" s="10"/>
      <c r="F1021" s="10"/>
      <c r="G1021" s="10">
        <v>682</v>
      </c>
      <c r="H1021" s="10">
        <v>420</v>
      </c>
      <c r="I1021" s="10">
        <v>24</v>
      </c>
      <c r="J1021" s="10">
        <v>11</v>
      </c>
      <c r="K1021" s="9"/>
      <c r="L1021" s="9"/>
      <c r="M1021" s="9" t="str">
        <f>IF(טבלה14[[#This Row],[מספר סטודנטים בתואר 1]]&gt;500,"yes","no")</f>
        <v>no</v>
      </c>
      <c r="N1021" s="12">
        <f>טבלה14[[#This Row],[מספר סטודנטים בתואר 1]]/SUBTOTAL(109,טבלה14[מספר סטודנטים בתואר 1])</f>
        <v>0</v>
      </c>
      <c r="O1021" s="11" t="str">
        <f>IFERROR(((טבלה14[[#This Row],[מספר סטודנטים בתואר 1]]-טבלה14[[#This Row],[נשים תואר 1]])/טבלה14[[#This Row],[מספר סטודנטים בתואר 1]]),"")</f>
        <v/>
      </c>
      <c r="P1021" s="11" t="str">
        <f>IFERROR(טבלה14[[#This Row],[נשים תואר 1]]/טבלה14[[#This Row],[מספר סטודנטים בתואר 1]],"")</f>
        <v/>
      </c>
      <c r="Q102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02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021" s="13">
        <f>SUMIFS(T:T,D:D,"2007/08",B:B,B1021)-טבלה14[[#This Row],[דירוג]]</f>
        <v>-27</v>
      </c>
      <c r="T1021" s="9">
        <v>188</v>
      </c>
    </row>
    <row r="1022" spans="2:20" s="6" customFormat="1" ht="13.8" hidden="1" x14ac:dyDescent="0.3">
      <c r="B1022" s="7" t="s">
        <v>179</v>
      </c>
      <c r="C1022" s="8" t="s">
        <v>48</v>
      </c>
      <c r="D1022" s="10" t="s">
        <v>43</v>
      </c>
      <c r="E1022" s="10"/>
      <c r="F1022" s="10"/>
      <c r="G1022" s="10">
        <v>44</v>
      </c>
      <c r="H1022" s="10">
        <v>31</v>
      </c>
      <c r="I1022" s="10">
        <v>40</v>
      </c>
      <c r="J1022" s="10">
        <v>25</v>
      </c>
      <c r="K1022" s="9"/>
      <c r="L1022" s="9"/>
      <c r="M1022" s="9" t="str">
        <f>IF(טבלה14[[#This Row],[מספר סטודנטים בתואר 1]]&gt;500,"yes","no")</f>
        <v>no</v>
      </c>
      <c r="N1022" s="12">
        <f>טבלה14[[#This Row],[מספר סטודנטים בתואר 1]]/SUBTOTAL(109,טבלה14[מספר סטודנטים בתואר 1])</f>
        <v>0</v>
      </c>
      <c r="O1022" s="11" t="str">
        <f>IFERROR(((טבלה14[[#This Row],[מספר סטודנטים בתואר 1]]-טבלה14[[#This Row],[נשים תואר 1]])/טבלה14[[#This Row],[מספר סטודנטים בתואר 1]]),"")</f>
        <v/>
      </c>
      <c r="P1022" s="11" t="str">
        <f>IFERROR(טבלה14[[#This Row],[נשים תואר 1]]/טבלה14[[#This Row],[מספר סטודנטים בתואר 1]],"")</f>
        <v/>
      </c>
      <c r="Q102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02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022" s="13">
        <f>SUMIFS(T:T,D:D,"2007/08",B:B,B1022)-טבלה14[[#This Row],[דירוג]]</f>
        <v>-7</v>
      </c>
      <c r="T1022" s="9">
        <v>146</v>
      </c>
    </row>
    <row r="1023" spans="2:20" s="6" customFormat="1" ht="13.8" hidden="1" x14ac:dyDescent="0.3">
      <c r="B1023" s="7" t="s">
        <v>180</v>
      </c>
      <c r="C1023" s="8" t="s">
        <v>69</v>
      </c>
      <c r="D1023" s="9" t="s">
        <v>43</v>
      </c>
      <c r="E1023" s="10"/>
      <c r="F1023" s="10"/>
      <c r="G1023" s="10">
        <v>19</v>
      </c>
      <c r="H1023" s="10">
        <v>13</v>
      </c>
      <c r="I1023" s="10">
        <v>3</v>
      </c>
      <c r="J1023" s="10">
        <v>3</v>
      </c>
      <c r="K1023" s="9"/>
      <c r="L1023" s="9"/>
      <c r="M1023" s="9" t="str">
        <f>IF(טבלה14[[#This Row],[מספר סטודנטים בתואר 1]]&gt;500,"yes","no")</f>
        <v>no</v>
      </c>
      <c r="N1023" s="12">
        <f>טבלה14[[#This Row],[מספר סטודנטים בתואר 1]]/SUBTOTAL(109,טבלה14[מספר סטודנטים בתואר 1])</f>
        <v>0</v>
      </c>
      <c r="O1023" s="11" t="str">
        <f>IFERROR(((טבלה14[[#This Row],[מספר סטודנטים בתואר 1]]-טבלה14[[#This Row],[נשים תואר 1]])/טבלה14[[#This Row],[מספר סטודנטים בתואר 1]]),"")</f>
        <v/>
      </c>
      <c r="P1023" s="11" t="str">
        <f>IFERROR(טבלה14[[#This Row],[נשים תואר 1]]/טבלה14[[#This Row],[מספר סטודנטים בתואר 1]],"")</f>
        <v/>
      </c>
      <c r="Q102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02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023" s="13">
        <f>SUMIFS(T:T,D:D,"2007/08",B:B,B1023)-טבלה14[[#This Row],[דירוג]]</f>
        <v>-189</v>
      </c>
      <c r="T1023" s="9">
        <v>189</v>
      </c>
    </row>
    <row r="1024" spans="2:20" s="6" customFormat="1" ht="13.8" hidden="1" x14ac:dyDescent="0.3">
      <c r="B1024" s="7" t="s">
        <v>181</v>
      </c>
      <c r="C1024" s="8" t="s">
        <v>34</v>
      </c>
      <c r="D1024" s="10" t="s">
        <v>43</v>
      </c>
      <c r="E1024" s="10"/>
      <c r="F1024" s="10"/>
      <c r="G1024" s="10">
        <v>53</v>
      </c>
      <c r="H1024" s="10">
        <v>11</v>
      </c>
      <c r="I1024" s="10">
        <v>3</v>
      </c>
      <c r="J1024" s="10"/>
      <c r="K1024" s="9"/>
      <c r="L1024" s="9"/>
      <c r="M1024" s="9" t="str">
        <f>IF(טבלה14[[#This Row],[מספר סטודנטים בתואר 1]]&gt;500,"yes","no")</f>
        <v>no</v>
      </c>
      <c r="N1024" s="12">
        <f>טבלה14[[#This Row],[מספר סטודנטים בתואר 1]]/SUBTOTAL(109,טבלה14[מספר סטודנטים בתואר 1])</f>
        <v>0</v>
      </c>
      <c r="O1024" s="11" t="str">
        <f>IFERROR(((טבלה14[[#This Row],[מספר סטודנטים בתואר 1]]-טבלה14[[#This Row],[נשים תואר 1]])/טבלה14[[#This Row],[מספר סטודנטים בתואר 1]]),"")</f>
        <v/>
      </c>
      <c r="P1024" s="11" t="str">
        <f>IFERROR(טבלה14[[#This Row],[נשים תואר 1]]/טבלה14[[#This Row],[מספר סטודנטים בתואר 1]],"")</f>
        <v/>
      </c>
      <c r="Q102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02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024" s="13">
        <f>SUMIFS(T:T,D:D,"2007/08",B:B,B1024)-טבלה14[[#This Row],[דירוג]]</f>
        <v>-163</v>
      </c>
      <c r="T1024" s="9">
        <v>163</v>
      </c>
    </row>
    <row r="1025" spans="2:20" s="6" customFormat="1" ht="13.8" hidden="1" x14ac:dyDescent="0.3">
      <c r="B1025" s="7" t="s">
        <v>182</v>
      </c>
      <c r="C1025" s="8" t="s">
        <v>69</v>
      </c>
      <c r="D1025" s="9" t="s">
        <v>43</v>
      </c>
      <c r="E1025" s="10"/>
      <c r="F1025" s="10"/>
      <c r="G1025" s="10">
        <v>109</v>
      </c>
      <c r="H1025" s="10">
        <v>49</v>
      </c>
      <c r="I1025" s="10">
        <v>28</v>
      </c>
      <c r="J1025" s="10">
        <v>15</v>
      </c>
      <c r="K1025" s="9"/>
      <c r="L1025" s="9"/>
      <c r="M1025" s="9" t="str">
        <f>IF(טבלה14[[#This Row],[מספר סטודנטים בתואר 1]]&gt;500,"yes","no")</f>
        <v>no</v>
      </c>
      <c r="N1025" s="12">
        <f>טבלה14[[#This Row],[מספר סטודנטים בתואר 1]]/SUBTOTAL(109,טבלה14[מספר סטודנטים בתואר 1])</f>
        <v>0</v>
      </c>
      <c r="O1025" s="11" t="str">
        <f>IFERROR(((טבלה14[[#This Row],[מספר סטודנטים בתואר 1]]-טבלה14[[#This Row],[נשים תואר 1]])/טבלה14[[#This Row],[מספר סטודנטים בתואר 1]]),"")</f>
        <v/>
      </c>
      <c r="P1025" s="11" t="str">
        <f>IFERROR(טבלה14[[#This Row],[נשים תואר 1]]/טבלה14[[#This Row],[מספר סטודנטים בתואר 1]],"")</f>
        <v/>
      </c>
      <c r="Q102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02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025" s="13">
        <f>SUMIFS(T:T,D:D,"2007/08",B:B,B1025)-טבלה14[[#This Row],[דירוג]]</f>
        <v>-27</v>
      </c>
      <c r="T1025" s="9">
        <v>190</v>
      </c>
    </row>
    <row r="1026" spans="2:20" s="6" customFormat="1" ht="13.8" hidden="1" x14ac:dyDescent="0.3">
      <c r="B1026" s="7" t="s">
        <v>184</v>
      </c>
      <c r="C1026" s="8" t="s">
        <v>45</v>
      </c>
      <c r="D1026" s="10" t="s">
        <v>43</v>
      </c>
      <c r="E1026" s="10"/>
      <c r="F1026" s="10"/>
      <c r="G1026" s="10">
        <v>8</v>
      </c>
      <c r="H1026" s="10">
        <v>3</v>
      </c>
      <c r="I1026" s="10">
        <v>36</v>
      </c>
      <c r="J1026" s="10">
        <v>21</v>
      </c>
      <c r="K1026" s="9"/>
      <c r="L1026" s="9"/>
      <c r="M1026" s="9" t="str">
        <f>IF(טבלה14[[#This Row],[מספר סטודנטים בתואר 1]]&gt;500,"yes","no")</f>
        <v>no</v>
      </c>
      <c r="N1026" s="12">
        <f>טבלה14[[#This Row],[מספר סטודנטים בתואר 1]]/SUBTOTAL(109,טבלה14[מספר סטודנטים בתואר 1])</f>
        <v>0</v>
      </c>
      <c r="O1026" s="11" t="str">
        <f>IFERROR(((טבלה14[[#This Row],[מספר סטודנטים בתואר 1]]-טבלה14[[#This Row],[נשים תואר 1]])/טבלה14[[#This Row],[מספר סטודנטים בתואר 1]]),"")</f>
        <v/>
      </c>
      <c r="P1026" s="11" t="str">
        <f>IFERROR(טבלה14[[#This Row],[נשים תואר 1]]/טבלה14[[#This Row],[מספר סטודנטים בתואר 1]],"")</f>
        <v/>
      </c>
      <c r="Q102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02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026" s="13">
        <f>SUMIFS(T:T,D:D,"2007/08",B:B,B1026)-טבלה14[[#This Row],[דירוג]]</f>
        <v>-12</v>
      </c>
      <c r="T1026" s="9">
        <v>154</v>
      </c>
    </row>
    <row r="1027" spans="2:20" s="6" customFormat="1" ht="13.8" hidden="1" x14ac:dyDescent="0.3">
      <c r="B1027" s="7" t="s">
        <v>185</v>
      </c>
      <c r="C1027" s="8" t="s">
        <v>34</v>
      </c>
      <c r="D1027" s="9" t="s">
        <v>43</v>
      </c>
      <c r="E1027" s="10"/>
      <c r="F1027" s="10"/>
      <c r="G1027" s="10">
        <v>59</v>
      </c>
      <c r="H1027" s="10">
        <v>28</v>
      </c>
      <c r="I1027" s="10">
        <v>6</v>
      </c>
      <c r="J1027" s="10">
        <v>4</v>
      </c>
      <c r="K1027" s="9"/>
      <c r="L1027" s="9"/>
      <c r="M1027" s="9" t="str">
        <f>IF(טבלה14[[#This Row],[מספר סטודנטים בתואר 1]]&gt;500,"yes","no")</f>
        <v>no</v>
      </c>
      <c r="N1027" s="12">
        <f>טבלה14[[#This Row],[מספר סטודנטים בתואר 1]]/SUBTOTAL(109,טבלה14[מספר סטודנטים בתואר 1])</f>
        <v>0</v>
      </c>
      <c r="O1027" s="11" t="str">
        <f>IFERROR(((טבלה14[[#This Row],[מספר סטודנטים בתואר 1]]-טבלה14[[#This Row],[נשים תואר 1]])/טבלה14[[#This Row],[מספר סטודנטים בתואר 1]]),"")</f>
        <v/>
      </c>
      <c r="P1027" s="11" t="str">
        <f>IFERROR(טבלה14[[#This Row],[נשים תואר 1]]/טבלה14[[#This Row],[מספר סטודנטים בתואר 1]],"")</f>
        <v/>
      </c>
      <c r="Q102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02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027" s="13">
        <f>SUMIFS(T:T,D:D,"2007/08",B:B,B1027)-טבלה14[[#This Row],[דירוג]]</f>
        <v>-17</v>
      </c>
      <c r="T1027" s="9">
        <v>164</v>
      </c>
    </row>
    <row r="1028" spans="2:20" s="6" customFormat="1" ht="13.8" hidden="1" x14ac:dyDescent="0.3">
      <c r="B1028" s="7" t="s">
        <v>186</v>
      </c>
      <c r="C1028" s="8" t="s">
        <v>39</v>
      </c>
      <c r="D1028" s="10" t="s">
        <v>43</v>
      </c>
      <c r="E1028" s="10"/>
      <c r="F1028" s="10"/>
      <c r="G1028" s="10">
        <v>12</v>
      </c>
      <c r="H1028" s="10">
        <v>11</v>
      </c>
      <c r="I1028" s="10">
        <v>7</v>
      </c>
      <c r="J1028" s="10">
        <v>6</v>
      </c>
      <c r="K1028" s="9"/>
      <c r="L1028" s="9"/>
      <c r="M1028" s="9" t="str">
        <f>IF(טבלה14[[#This Row],[מספר סטודנטים בתואר 1]]&gt;500,"yes","no")</f>
        <v>no</v>
      </c>
      <c r="N1028" s="12">
        <f>טבלה14[[#This Row],[מספר סטודנטים בתואר 1]]/SUBTOTAL(109,טבלה14[מספר סטודנטים בתואר 1])</f>
        <v>0</v>
      </c>
      <c r="O1028" s="11" t="str">
        <f>IFERROR(((טבלה14[[#This Row],[מספר סטודנטים בתואר 1]]-טבלה14[[#This Row],[נשים תואר 1]])/טבלה14[[#This Row],[מספר סטודנטים בתואר 1]]),"")</f>
        <v/>
      </c>
      <c r="P1028" s="11" t="str">
        <f>IFERROR(טבלה14[[#This Row],[נשים תואר 1]]/טבלה14[[#This Row],[מספר סטודנטים בתואר 1]],"")</f>
        <v/>
      </c>
      <c r="Q102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02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028" s="13">
        <f>SUMIFS(T:T,D:D,"2007/08",B:B,B1028)-טבלה14[[#This Row],[דירוג]]</f>
        <v>-197</v>
      </c>
      <c r="T1028" s="9">
        <v>197</v>
      </c>
    </row>
    <row r="1029" spans="2:20" s="6" customFormat="1" ht="13.8" hidden="1" x14ac:dyDescent="0.3">
      <c r="B1029" s="7" t="s">
        <v>187</v>
      </c>
      <c r="C1029" s="8" t="s">
        <v>48</v>
      </c>
      <c r="D1029" s="9" t="s">
        <v>43</v>
      </c>
      <c r="E1029" s="10"/>
      <c r="F1029" s="10"/>
      <c r="G1029" s="10">
        <v>30</v>
      </c>
      <c r="H1029" s="10">
        <v>21</v>
      </c>
      <c r="I1029" s="10">
        <v>20</v>
      </c>
      <c r="J1029" s="10">
        <v>8</v>
      </c>
      <c r="K1029" s="9"/>
      <c r="L1029" s="9"/>
      <c r="M1029" s="9" t="str">
        <f>IF(טבלה14[[#This Row],[מספר סטודנטים בתואר 1]]&gt;500,"yes","no")</f>
        <v>no</v>
      </c>
      <c r="N1029" s="12">
        <f>טבלה14[[#This Row],[מספר סטודנטים בתואר 1]]/SUBTOTAL(109,טבלה14[מספר סטודנטים בתואר 1])</f>
        <v>0</v>
      </c>
      <c r="O1029" s="11" t="str">
        <f>IFERROR(((טבלה14[[#This Row],[מספר סטודנטים בתואר 1]]-טבלה14[[#This Row],[נשים תואר 1]])/טבלה14[[#This Row],[מספר סטודנטים בתואר 1]]),"")</f>
        <v/>
      </c>
      <c r="P1029" s="11" t="str">
        <f>IFERROR(טבלה14[[#This Row],[נשים תואר 1]]/טבלה14[[#This Row],[מספר סטודנטים בתואר 1]],"")</f>
        <v/>
      </c>
      <c r="Q102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02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029" s="13">
        <f>SUMIFS(T:T,D:D,"2007/08",B:B,B1029)-טבלה14[[#This Row],[דירוג]]</f>
        <v>-7</v>
      </c>
      <c r="T1029" s="9">
        <v>147</v>
      </c>
    </row>
    <row r="1030" spans="2:20" s="6" customFormat="1" ht="13.8" hidden="1" x14ac:dyDescent="0.3">
      <c r="B1030" s="7" t="s">
        <v>188</v>
      </c>
      <c r="C1030" s="8" t="s">
        <v>45</v>
      </c>
      <c r="D1030" s="10" t="s">
        <v>43</v>
      </c>
      <c r="E1030" s="10"/>
      <c r="F1030" s="10"/>
      <c r="G1030" s="10">
        <v>43</v>
      </c>
      <c r="H1030" s="10">
        <v>6</v>
      </c>
      <c r="I1030" s="10">
        <v>29</v>
      </c>
      <c r="J1030" s="10">
        <v>6</v>
      </c>
      <c r="K1030" s="9"/>
      <c r="L1030" s="9"/>
      <c r="M1030" s="9" t="str">
        <f>IF(טבלה14[[#This Row],[מספר סטודנטים בתואר 1]]&gt;500,"yes","no")</f>
        <v>no</v>
      </c>
      <c r="N1030" s="12">
        <f>טבלה14[[#This Row],[מספר סטודנטים בתואר 1]]/SUBTOTAL(109,טבלה14[מספר סטודנטים בתואר 1])</f>
        <v>0</v>
      </c>
      <c r="O1030" s="11" t="str">
        <f>IFERROR(((טבלה14[[#This Row],[מספר סטודנטים בתואר 1]]-טבלה14[[#This Row],[נשים תואר 1]])/טבלה14[[#This Row],[מספר סטודנטים בתואר 1]]),"")</f>
        <v/>
      </c>
      <c r="P1030" s="11" t="str">
        <f>IFERROR(טבלה14[[#This Row],[נשים תואר 1]]/טבלה14[[#This Row],[מספר סטודנטים בתואר 1]],"")</f>
        <v/>
      </c>
      <c r="Q103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03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030" s="13">
        <f>SUMIFS(T:T,D:D,"2007/08",B:B,B1030)-טבלה14[[#This Row],[דירוג]]</f>
        <v>-12</v>
      </c>
      <c r="T1030" s="9">
        <v>155</v>
      </c>
    </row>
    <row r="1031" spans="2:20" s="6" customFormat="1" ht="13.8" hidden="1" x14ac:dyDescent="0.3">
      <c r="B1031" s="7" t="s">
        <v>189</v>
      </c>
      <c r="C1031" s="8" t="s">
        <v>25</v>
      </c>
      <c r="D1031" s="9" t="s">
        <v>43</v>
      </c>
      <c r="E1031" s="10"/>
      <c r="F1031" s="10"/>
      <c r="G1031" s="10">
        <v>119</v>
      </c>
      <c r="H1031" s="10">
        <v>54</v>
      </c>
      <c r="I1031" s="10">
        <v>35</v>
      </c>
      <c r="J1031" s="10">
        <v>13</v>
      </c>
      <c r="K1031" s="9"/>
      <c r="L1031" s="9"/>
      <c r="M1031" s="9" t="str">
        <f>IF(טבלה14[[#This Row],[מספר סטודנטים בתואר 1]]&gt;500,"yes","no")</f>
        <v>no</v>
      </c>
      <c r="N1031" s="12">
        <f>טבלה14[[#This Row],[מספר סטודנטים בתואר 1]]/SUBTOTAL(109,טבלה14[מספר סטודנטים בתואר 1])</f>
        <v>0</v>
      </c>
      <c r="O1031" s="11" t="str">
        <f>IFERROR(((טבלה14[[#This Row],[מספר סטודנטים בתואר 1]]-טבלה14[[#This Row],[נשים תואר 1]])/טבלה14[[#This Row],[מספר סטודנטים בתואר 1]]),"")</f>
        <v/>
      </c>
      <c r="P1031" s="11" t="str">
        <f>IFERROR(טבלה14[[#This Row],[נשים תואר 1]]/טבלה14[[#This Row],[מספר סטודנטים בתואר 1]],"")</f>
        <v/>
      </c>
      <c r="Q103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03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031" s="13">
        <f>SUMIFS(T:T,D:D,"2007/08",B:B,B1031)-טבלה14[[#This Row],[דירוג]]</f>
        <v>-178</v>
      </c>
      <c r="T1031" s="9">
        <v>178</v>
      </c>
    </row>
    <row r="1032" spans="2:20" s="6" customFormat="1" ht="13.8" hidden="1" x14ac:dyDescent="0.3">
      <c r="B1032" s="7" t="s">
        <v>191</v>
      </c>
      <c r="C1032" s="8" t="s">
        <v>52</v>
      </c>
      <c r="D1032" s="10" t="s">
        <v>43</v>
      </c>
      <c r="E1032" s="10"/>
      <c r="F1032" s="10"/>
      <c r="G1032" s="10">
        <v>95</v>
      </c>
      <c r="H1032" s="10">
        <v>73</v>
      </c>
      <c r="I1032" s="10"/>
      <c r="J1032" s="10" t="s">
        <v>21</v>
      </c>
      <c r="K1032" s="9"/>
      <c r="L1032" s="9"/>
      <c r="M1032" s="9" t="str">
        <f>IF(טבלה14[[#This Row],[מספר סטודנטים בתואר 1]]&gt;500,"yes","no")</f>
        <v>no</v>
      </c>
      <c r="N1032" s="12">
        <f>טבלה14[[#This Row],[מספר סטודנטים בתואר 1]]/SUBTOTAL(109,טבלה14[מספר סטודנטים בתואר 1])</f>
        <v>0</v>
      </c>
      <c r="O1032" s="11" t="str">
        <f>IFERROR(((טבלה14[[#This Row],[מספר סטודנטים בתואר 1]]-טבלה14[[#This Row],[נשים תואר 1]])/טבלה14[[#This Row],[מספר סטודנטים בתואר 1]]),"")</f>
        <v/>
      </c>
      <c r="P1032" s="11" t="str">
        <f>IFERROR(טבלה14[[#This Row],[נשים תואר 1]]/טבלה14[[#This Row],[מספר סטודנטים בתואר 1]],"")</f>
        <v/>
      </c>
      <c r="Q103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03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032" s="13">
        <f>SUMIFS(T:T,D:D,"2007/08",B:B,B1032)-טבלה14[[#This Row],[דירוג]]</f>
        <v>-19</v>
      </c>
      <c r="T1032" s="9">
        <v>169</v>
      </c>
    </row>
    <row r="1033" spans="2:20" s="6" customFormat="1" ht="13.8" hidden="1" x14ac:dyDescent="0.3">
      <c r="B1033" s="7" t="s">
        <v>192</v>
      </c>
      <c r="C1033" s="8" t="s">
        <v>48</v>
      </c>
      <c r="D1033" s="9" t="s">
        <v>43</v>
      </c>
      <c r="E1033" s="10"/>
      <c r="F1033" s="10"/>
      <c r="G1033" s="10">
        <v>254</v>
      </c>
      <c r="H1033" s="10">
        <v>179</v>
      </c>
      <c r="I1033" s="10">
        <v>4</v>
      </c>
      <c r="J1033" s="10"/>
      <c r="K1033" s="9"/>
      <c r="L1033" s="9"/>
      <c r="M1033" s="9" t="str">
        <f>IF(טבלה14[[#This Row],[מספר סטודנטים בתואר 1]]&gt;500,"yes","no")</f>
        <v>no</v>
      </c>
      <c r="N1033" s="12">
        <f>טבלה14[[#This Row],[מספר סטודנטים בתואר 1]]/SUBTOTAL(109,טבלה14[מספר סטודנטים בתואר 1])</f>
        <v>0</v>
      </c>
      <c r="O1033" s="11" t="str">
        <f>IFERROR(((טבלה14[[#This Row],[מספר סטודנטים בתואר 1]]-טבלה14[[#This Row],[נשים תואר 1]])/טבלה14[[#This Row],[מספר סטודנטים בתואר 1]]),"")</f>
        <v/>
      </c>
      <c r="P1033" s="11" t="str">
        <f>IFERROR(טבלה14[[#This Row],[נשים תואר 1]]/טבלה14[[#This Row],[מספר סטודנטים בתואר 1]],"")</f>
        <v/>
      </c>
      <c r="Q103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03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033" s="13">
        <f>SUMIFS(T:T,D:D,"2007/08",B:B,B1033)-טבלה14[[#This Row],[דירוג]]</f>
        <v>-7</v>
      </c>
      <c r="T1033" s="9">
        <v>148</v>
      </c>
    </row>
    <row r="1034" spans="2:20" s="6" customFormat="1" ht="13.8" hidden="1" x14ac:dyDescent="0.3">
      <c r="B1034" s="7" t="s">
        <v>193</v>
      </c>
      <c r="C1034" s="8" t="s">
        <v>69</v>
      </c>
      <c r="D1034" s="10" t="s">
        <v>43</v>
      </c>
      <c r="E1034" s="10"/>
      <c r="F1034" s="10"/>
      <c r="G1034" s="10">
        <v>230</v>
      </c>
      <c r="H1034" s="10">
        <v>83</v>
      </c>
      <c r="I1034" s="10"/>
      <c r="J1034" s="10" t="s">
        <v>21</v>
      </c>
      <c r="K1034" s="9"/>
      <c r="L1034" s="9"/>
      <c r="M1034" s="9" t="str">
        <f>IF(טבלה14[[#This Row],[מספר סטודנטים בתואר 1]]&gt;500,"yes","no")</f>
        <v>no</v>
      </c>
      <c r="N1034" s="12">
        <f>טבלה14[[#This Row],[מספר סטודנטים בתואר 1]]/SUBTOTAL(109,טבלה14[מספר סטודנטים בתואר 1])</f>
        <v>0</v>
      </c>
      <c r="O1034" s="11" t="str">
        <f>IFERROR(((טבלה14[[#This Row],[מספר סטודנטים בתואר 1]]-טבלה14[[#This Row],[נשים תואר 1]])/טבלה14[[#This Row],[מספר סטודנטים בתואר 1]]),"")</f>
        <v/>
      </c>
      <c r="P1034" s="11" t="str">
        <f>IFERROR(טבלה14[[#This Row],[נשים תואר 1]]/טבלה14[[#This Row],[מספר סטודנטים בתואר 1]],"")</f>
        <v/>
      </c>
      <c r="Q103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03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034" s="13">
        <f>SUMIFS(T:T,D:D,"2007/08",B:B,B1034)-טבלה14[[#This Row],[דירוג]]</f>
        <v>-191</v>
      </c>
      <c r="T1034" s="9">
        <v>191</v>
      </c>
    </row>
    <row r="1035" spans="2:20" s="6" customFormat="1" ht="13.8" hidden="1" x14ac:dyDescent="0.3">
      <c r="B1035" s="7" t="s">
        <v>194</v>
      </c>
      <c r="C1035" s="8" t="s">
        <v>39</v>
      </c>
      <c r="D1035" s="9" t="s">
        <v>43</v>
      </c>
      <c r="E1035" s="10"/>
      <c r="F1035" s="10"/>
      <c r="G1035" s="10">
        <v>37</v>
      </c>
      <c r="H1035" s="10">
        <v>29</v>
      </c>
      <c r="I1035" s="10"/>
      <c r="J1035" s="10" t="s">
        <v>21</v>
      </c>
      <c r="K1035" s="9"/>
      <c r="L1035" s="9"/>
      <c r="M1035" s="9" t="str">
        <f>IF(טבלה14[[#This Row],[מספר סטודנטים בתואר 1]]&gt;500,"yes","no")</f>
        <v>no</v>
      </c>
      <c r="N1035" s="12">
        <f>טבלה14[[#This Row],[מספר סטודנטים בתואר 1]]/SUBTOTAL(109,טבלה14[מספר סטודנטים בתואר 1])</f>
        <v>0</v>
      </c>
      <c r="O1035" s="11" t="str">
        <f>IFERROR(((טבלה14[[#This Row],[מספר סטודנטים בתואר 1]]-טבלה14[[#This Row],[נשים תואר 1]])/טבלה14[[#This Row],[מספר סטודנטים בתואר 1]]),"")</f>
        <v/>
      </c>
      <c r="P1035" s="11" t="str">
        <f>IFERROR(טבלה14[[#This Row],[נשים תואר 1]]/טבלה14[[#This Row],[מספר סטודנטים בתואר 1]],"")</f>
        <v/>
      </c>
      <c r="Q103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03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035" s="13">
        <f>SUMIFS(T:T,D:D,"2007/08",B:B,B1035)-טבלה14[[#This Row],[דירוג]]</f>
        <v>-198</v>
      </c>
      <c r="T1035" s="9">
        <v>198</v>
      </c>
    </row>
    <row r="1036" spans="2:20" s="6" customFormat="1" ht="13.8" hidden="1" x14ac:dyDescent="0.3">
      <c r="B1036" s="7" t="s">
        <v>195</v>
      </c>
      <c r="C1036" s="8" t="s">
        <v>25</v>
      </c>
      <c r="D1036" s="10" t="s">
        <v>43</v>
      </c>
      <c r="E1036" s="10"/>
      <c r="F1036" s="10"/>
      <c r="G1036" s="10">
        <v>61</v>
      </c>
      <c r="H1036" s="10">
        <v>21</v>
      </c>
      <c r="I1036" s="10">
        <v>28</v>
      </c>
      <c r="J1036" s="10">
        <v>13</v>
      </c>
      <c r="K1036" s="9"/>
      <c r="L1036" s="9"/>
      <c r="M1036" s="9" t="str">
        <f>IF(טבלה14[[#This Row],[מספר סטודנטים בתואר 1]]&gt;500,"yes","no")</f>
        <v>no</v>
      </c>
      <c r="N1036" s="12">
        <f>טבלה14[[#This Row],[מספר סטודנטים בתואר 1]]/SUBTOTAL(109,טבלה14[מספר סטודנטים בתואר 1])</f>
        <v>0</v>
      </c>
      <c r="O1036" s="11" t="str">
        <f>IFERROR(((טבלה14[[#This Row],[מספר סטודנטים בתואר 1]]-טבלה14[[#This Row],[נשים תואר 1]])/טבלה14[[#This Row],[מספר סטודנטים בתואר 1]]),"")</f>
        <v/>
      </c>
      <c r="P1036" s="11" t="str">
        <f>IFERROR(טבלה14[[#This Row],[נשים תואר 1]]/טבלה14[[#This Row],[מספר סטודנטים בתואר 1]],"")</f>
        <v/>
      </c>
      <c r="Q103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03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036" s="13">
        <f>SUMIFS(T:T,D:D,"2007/08",B:B,B1036)-טבלה14[[#This Row],[דירוג]]</f>
        <v>-179</v>
      </c>
      <c r="T1036" s="9">
        <v>179</v>
      </c>
    </row>
    <row r="1037" spans="2:20" s="6" customFormat="1" ht="13.8" hidden="1" x14ac:dyDescent="0.3">
      <c r="B1037" s="7" t="s">
        <v>262</v>
      </c>
      <c r="C1037" s="8" t="s">
        <v>34</v>
      </c>
      <c r="D1037" s="9" t="s">
        <v>43</v>
      </c>
      <c r="E1037" s="10"/>
      <c r="F1037" s="10"/>
      <c r="G1037" s="10">
        <v>52</v>
      </c>
      <c r="H1037" s="10">
        <v>26</v>
      </c>
      <c r="I1037" s="10"/>
      <c r="J1037" s="10" t="s">
        <v>21</v>
      </c>
      <c r="K1037" s="9"/>
      <c r="L1037" s="9"/>
      <c r="M1037" s="9" t="str">
        <f>IF(טבלה14[[#This Row],[מספר סטודנטים בתואר 1]]&gt;500,"yes","no")</f>
        <v>no</v>
      </c>
      <c r="N1037" s="12">
        <f>טבלה14[[#This Row],[מספר סטודנטים בתואר 1]]/SUBTOTAL(109,טבלה14[מספר סטודנטים בתואר 1])</f>
        <v>0</v>
      </c>
      <c r="O1037" s="11" t="str">
        <f>IFERROR(((טבלה14[[#This Row],[מספר סטודנטים בתואר 1]]-טבלה14[[#This Row],[נשים תואר 1]])/טבלה14[[#This Row],[מספר סטודנטים בתואר 1]]),"")</f>
        <v/>
      </c>
      <c r="P1037" s="11" t="str">
        <f>IFERROR(טבלה14[[#This Row],[נשים תואר 1]]/טבלה14[[#This Row],[מספר סטודנטים בתואר 1]],"")</f>
        <v/>
      </c>
      <c r="Q103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03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037" s="13">
        <f>SUMIFS(T:T,D:D,"2007/08",B:B,B1037)-טבלה14[[#This Row],[דירוג]]</f>
        <v>-165</v>
      </c>
      <c r="T1037" s="9">
        <v>165</v>
      </c>
    </row>
    <row r="1038" spans="2:20" s="6" customFormat="1" ht="13.8" hidden="1" x14ac:dyDescent="0.3">
      <c r="B1038" s="7" t="s">
        <v>196</v>
      </c>
      <c r="C1038" s="8" t="s">
        <v>39</v>
      </c>
      <c r="D1038" s="10" t="s">
        <v>43</v>
      </c>
      <c r="E1038" s="10"/>
      <c r="F1038" s="10"/>
      <c r="G1038" s="10">
        <v>40</v>
      </c>
      <c r="H1038" s="10">
        <v>34</v>
      </c>
      <c r="I1038" s="10">
        <v>9</v>
      </c>
      <c r="J1038" s="10">
        <v>9</v>
      </c>
      <c r="K1038" s="9"/>
      <c r="L1038" s="9"/>
      <c r="M1038" s="9" t="str">
        <f>IF(טבלה14[[#This Row],[מספר סטודנטים בתואר 1]]&gt;500,"yes","no")</f>
        <v>no</v>
      </c>
      <c r="N1038" s="12">
        <f>טבלה14[[#This Row],[מספר סטודנטים בתואר 1]]/SUBTOTAL(109,טבלה14[מספר סטודנטים בתואר 1])</f>
        <v>0</v>
      </c>
      <c r="O1038" s="11" t="str">
        <f>IFERROR(((טבלה14[[#This Row],[מספר סטודנטים בתואר 1]]-טבלה14[[#This Row],[נשים תואר 1]])/טבלה14[[#This Row],[מספר סטודנטים בתואר 1]]),"")</f>
        <v/>
      </c>
      <c r="P1038" s="11" t="str">
        <f>IFERROR(טבלה14[[#This Row],[נשים תואר 1]]/טבלה14[[#This Row],[מספר סטודנטים בתואר 1]],"")</f>
        <v/>
      </c>
      <c r="Q103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03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038" s="13">
        <f>SUMIFS(T:T,D:D,"2007/08",B:B,B1038)-טבלה14[[#This Row],[דירוג]]</f>
        <v>-199</v>
      </c>
      <c r="T1038" s="9">
        <v>199</v>
      </c>
    </row>
    <row r="1039" spans="2:20" s="6" customFormat="1" ht="13.8" hidden="1" x14ac:dyDescent="0.3">
      <c r="B1039" s="7" t="s">
        <v>35</v>
      </c>
      <c r="C1039" s="8" t="s">
        <v>25</v>
      </c>
      <c r="D1039" s="10" t="s">
        <v>255</v>
      </c>
      <c r="E1039" s="10">
        <v>1336</v>
      </c>
      <c r="F1039" s="10">
        <v>592</v>
      </c>
      <c r="G1039" s="10">
        <v>238</v>
      </c>
      <c r="H1039" s="10">
        <v>86</v>
      </c>
      <c r="I1039" s="10">
        <v>162</v>
      </c>
      <c r="J1039" s="10">
        <v>70</v>
      </c>
      <c r="K1039" s="9"/>
      <c r="L1039" s="9" t="s">
        <v>18</v>
      </c>
      <c r="M1039" s="9" t="str">
        <f>IF(טבלה14[[#This Row],[מספר סטודנטים בתואר 1]]&gt;500,"yes","no")</f>
        <v>yes</v>
      </c>
      <c r="N1039" s="12">
        <f>טבלה14[[#This Row],[מספר סטודנטים בתואר 1]]/SUBTOTAL(109,טבלה14[מספר סטודנטים בתואר 1])</f>
        <v>1.9433575283285088E-2</v>
      </c>
      <c r="O1039" s="11">
        <f>IFERROR(((טבלה14[[#This Row],[מספר סטודנטים בתואר 1]]-טבלה14[[#This Row],[נשים תואר 1]])/טבלה14[[#This Row],[מספר סטודנטים בתואר 1]]),"")</f>
        <v>0.55688622754491013</v>
      </c>
      <c r="P1039" s="11">
        <f>IFERROR(טבלה14[[#This Row],[נשים תואר 1]]/טבלה14[[#This Row],[מספר סטודנטים בתואר 1]],"")</f>
        <v>0.44311377245508982</v>
      </c>
      <c r="Q103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03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39" s="13">
        <f>SUMIFS(T:T,D:D,"2007/08",B:B,B1039)-טבלה14[[#This Row],[דירוג]]</f>
        <v>0</v>
      </c>
      <c r="T1039" s="9">
        <v>19</v>
      </c>
    </row>
    <row r="1040" spans="2:20" s="6" customFormat="1" ht="13.8" hidden="1" x14ac:dyDescent="0.3">
      <c r="B1040" s="7" t="s">
        <v>96</v>
      </c>
      <c r="C1040" s="8" t="s">
        <v>28</v>
      </c>
      <c r="D1040" s="10" t="s">
        <v>31</v>
      </c>
      <c r="E1040" s="10">
        <v>387</v>
      </c>
      <c r="F1040" s="10">
        <v>187</v>
      </c>
      <c r="G1040" s="10">
        <v>48</v>
      </c>
      <c r="H1040" s="10">
        <v>21</v>
      </c>
      <c r="I1040" s="10">
        <v>28</v>
      </c>
      <c r="J1040" s="10">
        <v>10</v>
      </c>
      <c r="K1040" s="9"/>
      <c r="L1040" s="9" t="s">
        <v>18</v>
      </c>
      <c r="M1040" s="9" t="str">
        <f>IF(טבלה14[[#This Row],[מספר סטודנטים בתואר 1]]&gt;500,"yes","no")</f>
        <v>no</v>
      </c>
      <c r="N1040" s="12">
        <f>טבלה14[[#This Row],[מספר סטודנטים בתואר 1]]/SUBTOTAL(109,טבלה14[מספר סטודנטים בתואר 1])</f>
        <v>5.6293365528677615E-3</v>
      </c>
      <c r="O1040" s="11">
        <f>IFERROR(((טבלה14[[#This Row],[מספר סטודנטים בתואר 1]]-טבלה14[[#This Row],[נשים תואר 1]])/טבלה14[[#This Row],[מספר סטודנטים בתואר 1]]),"")</f>
        <v>0.51679586563307489</v>
      </c>
      <c r="P1040" s="11">
        <f>IFERROR(טבלה14[[#This Row],[נשים תואר 1]]/טבלה14[[#This Row],[מספר סטודנטים בתואר 1]],"")</f>
        <v>0.48320413436692505</v>
      </c>
      <c r="Q104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04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40" s="13">
        <f>SUMIFS(T:T,D:D,"2007/08",B:B,B1040)-טבלה14[[#This Row],[דירוג]]</f>
        <v>8</v>
      </c>
      <c r="T1040" s="9">
        <v>56</v>
      </c>
    </row>
    <row r="1041" spans="2:20" s="6" customFormat="1" ht="13.8" hidden="1" x14ac:dyDescent="0.3">
      <c r="B1041" s="7" t="s">
        <v>75</v>
      </c>
      <c r="C1041" s="8" t="s">
        <v>69</v>
      </c>
      <c r="D1041" s="10" t="s">
        <v>199</v>
      </c>
      <c r="E1041" s="10">
        <v>1442</v>
      </c>
      <c r="F1041" s="10">
        <v>576</v>
      </c>
      <c r="G1041" s="10"/>
      <c r="H1041" s="10"/>
      <c r="I1041" s="10"/>
      <c r="J1041" s="10" t="s">
        <v>21</v>
      </c>
      <c r="K1041" s="9"/>
      <c r="L1041" s="9" t="s">
        <v>18</v>
      </c>
      <c r="M1041" s="9" t="str">
        <f>IF(טבלה14[[#This Row],[מספר סטודנטים בתואר 1]]&gt;500,"yes","no")</f>
        <v>yes</v>
      </c>
      <c r="N1041" s="12">
        <f>טבלה14[[#This Row],[מספר סטודנטים בתואר 1]]/SUBTOTAL(109,טבלה14[מספר סטודנטים בתואר 1])</f>
        <v>2.0975460747378067E-2</v>
      </c>
      <c r="O1041" s="11">
        <f>IFERROR(((טבלה14[[#This Row],[מספר סטודנטים בתואר 1]]-טבלה14[[#This Row],[נשים תואר 1]])/טבלה14[[#This Row],[מספר סטודנטים בתואר 1]]),"")</f>
        <v>0.60055478502080439</v>
      </c>
      <c r="P1041" s="11">
        <f>IFERROR(טבלה14[[#This Row],[נשים תואר 1]]/טבלה14[[#This Row],[מספר סטודנטים בתואר 1]],"")</f>
        <v>0.39944521497919555</v>
      </c>
      <c r="Q104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04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41" s="13">
        <f>SUMIFS(T:T,D:D,"2007/08",B:B,B1041)-טבלה14[[#This Row],[דירוג]]</f>
        <v>0</v>
      </c>
      <c r="T1041" s="9">
        <v>18</v>
      </c>
    </row>
    <row r="1042" spans="2:20" s="6" customFormat="1" ht="13.8" hidden="1" x14ac:dyDescent="0.3">
      <c r="B1042" s="7" t="s">
        <v>75</v>
      </c>
      <c r="C1042" s="8" t="s">
        <v>69</v>
      </c>
      <c r="D1042" s="9" t="s">
        <v>255</v>
      </c>
      <c r="E1042" s="10">
        <v>1383</v>
      </c>
      <c r="F1042" s="10">
        <v>557</v>
      </c>
      <c r="G1042" s="10"/>
      <c r="H1042" s="10"/>
      <c r="I1042" s="10"/>
      <c r="J1042" s="10" t="s">
        <v>21</v>
      </c>
      <c r="K1042" s="9"/>
      <c r="L1042" s="9" t="s">
        <v>18</v>
      </c>
      <c r="M1042" s="9" t="str">
        <f>IF(טבלה14[[#This Row],[מספר סטודנטים בתואר 1]]&gt;500,"yes","no")</f>
        <v>yes</v>
      </c>
      <c r="N1042" s="12">
        <f>טבלה14[[#This Row],[מספר סטודנטים בתואר 1]]/SUBTOTAL(109,טבלה14[מספר סטודנטים בתואר 1])</f>
        <v>2.0117241479628203E-2</v>
      </c>
      <c r="O1042" s="11">
        <f>IFERROR(((טבלה14[[#This Row],[מספר סטודנטים בתואר 1]]-טבלה14[[#This Row],[נשים תואר 1]])/טבלה14[[#This Row],[מספר סטודנטים בתואר 1]]),"")</f>
        <v>0.59725234996384668</v>
      </c>
      <c r="P1042" s="11">
        <f>IFERROR(טבלה14[[#This Row],[נשים תואר 1]]/טבלה14[[#This Row],[מספר סטודנטים בתואר 1]],"")</f>
        <v>0.40274765003615332</v>
      </c>
      <c r="Q104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04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42" s="13">
        <f>SUMIFS(T:T,D:D,"2007/08",B:B,B1042)-טבלה14[[#This Row],[דירוג]]</f>
        <v>0</v>
      </c>
      <c r="T1042" s="9">
        <v>18</v>
      </c>
    </row>
    <row r="1043" spans="2:20" s="6" customFormat="1" ht="13.8" hidden="1" x14ac:dyDescent="0.3">
      <c r="B1043" s="7" t="s">
        <v>67</v>
      </c>
      <c r="C1043" s="8" t="s">
        <v>28</v>
      </c>
      <c r="D1043" s="9" t="s">
        <v>37</v>
      </c>
      <c r="E1043" s="10">
        <v>1682</v>
      </c>
      <c r="F1043" s="10">
        <v>602</v>
      </c>
      <c r="G1043" s="10">
        <v>431</v>
      </c>
      <c r="H1043" s="10">
        <v>116</v>
      </c>
      <c r="I1043" s="10">
        <v>177</v>
      </c>
      <c r="J1043" s="10">
        <v>30</v>
      </c>
      <c r="K1043" s="9"/>
      <c r="L1043" s="9" t="s">
        <v>18</v>
      </c>
      <c r="M1043" s="9" t="str">
        <f>IF(טבלה14[[#This Row],[מספר סטודנטים בתואר 1]]&gt;500,"yes","no")</f>
        <v>yes</v>
      </c>
      <c r="N1043" s="12">
        <f>טבלה14[[#This Row],[מספר סטודנטים בתואר 1]]/SUBTOTAL(109,טבלה14[מספר סטודנטים בתואר 1])</f>
        <v>2.4466522175513112E-2</v>
      </c>
      <c r="O1043" s="11">
        <f>IFERROR(((טבלה14[[#This Row],[מספר סטודנטים בתואר 1]]-טבלה14[[#This Row],[נשים תואר 1]])/טבלה14[[#This Row],[מספר סטודנטים בתואר 1]]),"")</f>
        <v>0.64209274673008321</v>
      </c>
      <c r="P1043" s="11">
        <f>IFERROR(טבלה14[[#This Row],[נשים תואר 1]]/טבלה14[[#This Row],[מספר סטודנטים בתואר 1]],"")</f>
        <v>0.35790725326991679</v>
      </c>
      <c r="Q104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04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43" s="13">
        <f>SUMIFS(T:T,D:D,"2007/08",B:B,B1043)-טבלה14[[#This Row],[דירוג]]</f>
        <v>0</v>
      </c>
      <c r="T1043" s="9">
        <v>17</v>
      </c>
    </row>
    <row r="1044" spans="2:20" s="6" customFormat="1" ht="13.8" hidden="1" x14ac:dyDescent="0.3">
      <c r="B1044" s="7" t="s">
        <v>67</v>
      </c>
      <c r="C1044" s="8" t="s">
        <v>28</v>
      </c>
      <c r="D1044" s="10" t="s">
        <v>42</v>
      </c>
      <c r="E1044" s="10">
        <v>1489</v>
      </c>
      <c r="F1044" s="10">
        <v>496</v>
      </c>
      <c r="G1044" s="10">
        <v>387</v>
      </c>
      <c r="H1044" s="10">
        <v>113</v>
      </c>
      <c r="I1044" s="10">
        <v>190</v>
      </c>
      <c r="J1044" s="10">
        <v>37</v>
      </c>
      <c r="K1044" s="9"/>
      <c r="L1044" s="9" t="s">
        <v>18</v>
      </c>
      <c r="M1044" s="9" t="str">
        <f>IF(טבלה14[[#This Row],[מספר סטודנטים בתואר 1]]&gt;500,"yes","no")</f>
        <v>yes</v>
      </c>
      <c r="N1044" s="12">
        <f>טבלה14[[#This Row],[מספר סטודנטים בתואר 1]]/SUBTOTAL(109,טבלה14[מספר סטודנטים בתואר 1])</f>
        <v>2.1659126943721182E-2</v>
      </c>
      <c r="O1044" s="11">
        <f>IFERROR(((טבלה14[[#This Row],[מספר סטודנטים בתואר 1]]-טבלה14[[#This Row],[נשים תואר 1]])/טבלה14[[#This Row],[מספר סטודנטים בתואר 1]]),"")</f>
        <v>0.66689053055742109</v>
      </c>
      <c r="P1044" s="11">
        <f>IFERROR(טבלה14[[#This Row],[נשים תואר 1]]/טבלה14[[#This Row],[מספר סטודנטים בתואר 1]],"")</f>
        <v>0.33310946944257891</v>
      </c>
      <c r="Q104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04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44" s="13">
        <f>SUMIFS(T:T,D:D,"2007/08",B:B,B1044)-טבלה14[[#This Row],[דירוג]]</f>
        <v>0</v>
      </c>
      <c r="T1044" s="9">
        <v>17</v>
      </c>
    </row>
    <row r="1045" spans="2:20" s="6" customFormat="1" ht="13.8" hidden="1" x14ac:dyDescent="0.3">
      <c r="B1045" s="7" t="s">
        <v>67</v>
      </c>
      <c r="C1045" s="8" t="s">
        <v>28</v>
      </c>
      <c r="D1045" s="9" t="s">
        <v>32</v>
      </c>
      <c r="E1045" s="10">
        <v>1487</v>
      </c>
      <c r="F1045" s="10">
        <v>522</v>
      </c>
      <c r="G1045" s="10">
        <v>299</v>
      </c>
      <c r="H1045" s="10">
        <v>82</v>
      </c>
      <c r="I1045" s="10">
        <v>176</v>
      </c>
      <c r="J1045" s="10">
        <v>34</v>
      </c>
      <c r="K1045" s="9"/>
      <c r="L1045" s="9" t="s">
        <v>18</v>
      </c>
      <c r="M1045" s="9" t="str">
        <f>IF(טבלה14[[#This Row],[מספר סטודנטים בתואר 1]]&gt;500,"yes","no")</f>
        <v>yes</v>
      </c>
      <c r="N1045" s="12">
        <f>טבלה14[[#This Row],[מספר סטודנטים בתואר 1]]/SUBTOTAL(109,טבלה14[מספר סטודנטים בתואר 1])</f>
        <v>2.1630034765153388E-2</v>
      </c>
      <c r="O1045" s="11">
        <f>IFERROR(((טבלה14[[#This Row],[מספר סטודנטים בתואר 1]]-טבלה14[[#This Row],[נשים תואר 1]])/טבלה14[[#This Row],[מספר סטודנטים בתואר 1]]),"")</f>
        <v>0.64895763281775387</v>
      </c>
      <c r="P1045" s="11">
        <f>IFERROR(טבלה14[[#This Row],[נשים תואר 1]]/טבלה14[[#This Row],[מספר סטודנטים בתואר 1]],"")</f>
        <v>0.35104236718224613</v>
      </c>
      <c r="Q104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04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45" s="13">
        <f>SUMIFS(T:T,D:D,"2007/08",B:B,B1045)-טבלה14[[#This Row],[דירוג]]</f>
        <v>0</v>
      </c>
      <c r="T1045" s="9">
        <v>17</v>
      </c>
    </row>
    <row r="1046" spans="2:20" s="6" customFormat="1" ht="13.8" hidden="1" x14ac:dyDescent="0.3">
      <c r="B1046" s="7" t="s">
        <v>67</v>
      </c>
      <c r="C1046" s="8" t="s">
        <v>28</v>
      </c>
      <c r="D1046" s="10" t="s">
        <v>199</v>
      </c>
      <c r="E1046" s="10">
        <v>1472</v>
      </c>
      <c r="F1046" s="10">
        <v>515</v>
      </c>
      <c r="G1046" s="10">
        <v>285</v>
      </c>
      <c r="H1046" s="10">
        <v>81</v>
      </c>
      <c r="I1046" s="10">
        <v>170</v>
      </c>
      <c r="J1046" s="10">
        <v>31</v>
      </c>
      <c r="K1046" s="9"/>
      <c r="L1046" s="9" t="s">
        <v>18</v>
      </c>
      <c r="M1046" s="9" t="str">
        <f>IF(טבלה14[[#This Row],[מספר סטודנטים בתואר 1]]&gt;500,"yes","no")</f>
        <v>yes</v>
      </c>
      <c r="N1046" s="12">
        <f>טבלה14[[#This Row],[מספר סטודנטים בתואר 1]]/SUBTOTAL(109,טבלה14[מספר סטודנטים בתואר 1])</f>
        <v>2.1411843425894948E-2</v>
      </c>
      <c r="O1046" s="11">
        <f>IFERROR(((טבלה14[[#This Row],[מספר סטודנטים בתואר 1]]-טבלה14[[#This Row],[נשים תואר 1]])/טבלה14[[#This Row],[מספר סטודנטים בתואר 1]]),"")</f>
        <v>0.65013586956521741</v>
      </c>
      <c r="P1046" s="11">
        <f>IFERROR(טבלה14[[#This Row],[נשים תואר 1]]/טבלה14[[#This Row],[מספר סטודנטים בתואר 1]],"")</f>
        <v>0.34986413043478259</v>
      </c>
      <c r="Q104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04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46" s="13">
        <f>SUMIFS(T:T,D:D,"2007/08",B:B,B1046)-טבלה14[[#This Row],[דירוג]]</f>
        <v>0</v>
      </c>
      <c r="T1046" s="9">
        <v>17</v>
      </c>
    </row>
    <row r="1047" spans="2:20" s="6" customFormat="1" ht="13.8" hidden="1" x14ac:dyDescent="0.3">
      <c r="B1047" s="7" t="s">
        <v>67</v>
      </c>
      <c r="C1047" s="8" t="s">
        <v>28</v>
      </c>
      <c r="D1047" s="10" t="s">
        <v>255</v>
      </c>
      <c r="E1047" s="10">
        <v>1454</v>
      </c>
      <c r="F1047" s="10">
        <v>539</v>
      </c>
      <c r="G1047" s="10">
        <v>294</v>
      </c>
      <c r="H1047" s="10">
        <v>86</v>
      </c>
      <c r="I1047" s="10">
        <v>175</v>
      </c>
      <c r="J1047" s="10">
        <v>35</v>
      </c>
      <c r="K1047" s="9"/>
      <c r="L1047" s="9" t="s">
        <v>18</v>
      </c>
      <c r="M1047" s="9" t="str">
        <f>IF(טבלה14[[#This Row],[מספר סטודנטים בתואר 1]]&gt;500,"yes","no")</f>
        <v>yes</v>
      </c>
      <c r="N1047" s="12">
        <f>טבלה14[[#This Row],[מספר סטודנטים בתואר 1]]/SUBTOTAL(109,טבלה14[מספר סטודנטים בתואר 1])</f>
        <v>2.115001381878482E-2</v>
      </c>
      <c r="O1047" s="11">
        <f>IFERROR(((טבלה14[[#This Row],[מספר סטודנטים בתואר 1]]-טבלה14[[#This Row],[נשים תואר 1]])/טבלה14[[#This Row],[מספר סטודנטים בתואר 1]]),"")</f>
        <v>0.62929848693259971</v>
      </c>
      <c r="P1047" s="11">
        <f>IFERROR(טבלה14[[#This Row],[נשים תואר 1]]/טבלה14[[#This Row],[מספר סטודנטים בתואר 1]],"")</f>
        <v>0.37070151306740029</v>
      </c>
      <c r="Q104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04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47" s="13">
        <f>SUMIFS(T:T,D:D,"2007/08",B:B,B1047)-טבלה14[[#This Row],[דירוג]]</f>
        <v>0</v>
      </c>
      <c r="T1047" s="9">
        <v>17</v>
      </c>
    </row>
    <row r="1048" spans="2:20" s="6" customFormat="1" ht="13.8" hidden="1" x14ac:dyDescent="0.3">
      <c r="B1048" s="7" t="s">
        <v>19</v>
      </c>
      <c r="C1048" s="8" t="s">
        <v>20</v>
      </c>
      <c r="D1048" s="10" t="s">
        <v>199</v>
      </c>
      <c r="E1048" s="10">
        <v>1655</v>
      </c>
      <c r="F1048" s="10">
        <v>1289</v>
      </c>
      <c r="G1048" s="10">
        <v>116</v>
      </c>
      <c r="H1048" s="10">
        <v>81</v>
      </c>
      <c r="I1048" s="10">
        <v>71</v>
      </c>
      <c r="J1048" s="10">
        <v>55</v>
      </c>
      <c r="K1048" s="9"/>
      <c r="L1048" s="9" t="s">
        <v>18</v>
      </c>
      <c r="M1048" s="9" t="str">
        <f>IF(טבלה14[[#This Row],[מספר סטודנטים בתואר 1]]&gt;500,"yes","no")</f>
        <v>yes</v>
      </c>
      <c r="N1048" s="12">
        <f>טבלה14[[#This Row],[מספר סטודנטים בתואר 1]]/SUBTOTAL(109,טבלה14[מספר סטודנטים בתואר 1])</f>
        <v>2.4073777764847922E-2</v>
      </c>
      <c r="O1048" s="11">
        <f>IFERROR(((טבלה14[[#This Row],[מספר סטודנטים בתואר 1]]-טבלה14[[#This Row],[נשים תואר 1]])/טבלה14[[#This Row],[מספר סטודנטים בתואר 1]]),"")</f>
        <v>0.22114803625377644</v>
      </c>
      <c r="P1048" s="11">
        <f>IFERROR(טבלה14[[#This Row],[נשים תואר 1]]/טבלה14[[#This Row],[מספר סטודנטים בתואר 1]],"")</f>
        <v>0.77885196374622356</v>
      </c>
      <c r="Q104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04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48" s="13">
        <f>SUMIFS(T:T,D:D,"2007/08",B:B,B1048)-טבלה14[[#This Row],[דירוג]]</f>
        <v>0</v>
      </c>
      <c r="T1048" s="9">
        <v>16</v>
      </c>
    </row>
    <row r="1049" spans="2:20" s="6" customFormat="1" ht="13.8" hidden="1" x14ac:dyDescent="0.3">
      <c r="B1049" s="7" t="s">
        <v>19</v>
      </c>
      <c r="C1049" s="8" t="s">
        <v>20</v>
      </c>
      <c r="D1049" s="9" t="s">
        <v>255</v>
      </c>
      <c r="E1049" s="10">
        <v>1657</v>
      </c>
      <c r="F1049" s="10">
        <v>1272</v>
      </c>
      <c r="G1049" s="10">
        <v>137</v>
      </c>
      <c r="H1049" s="10">
        <v>99</v>
      </c>
      <c r="I1049" s="10">
        <v>72</v>
      </c>
      <c r="J1049" s="10">
        <v>55</v>
      </c>
      <c r="K1049" s="9"/>
      <c r="L1049" s="9" t="s">
        <v>18</v>
      </c>
      <c r="M1049" s="9" t="str">
        <f>IF(טבלה14[[#This Row],[מספר סטודנטים בתואר 1]]&gt;500,"yes","no")</f>
        <v>yes</v>
      </c>
      <c r="N1049" s="12">
        <f>טבלה14[[#This Row],[מספר סטודנטים בתואר 1]]/SUBTOTAL(109,טבלה14[מספר סטודנטים בתואר 1])</f>
        <v>2.4102869943415713E-2</v>
      </c>
      <c r="O1049" s="11">
        <f>IFERROR(((טבלה14[[#This Row],[מספר סטודנטים בתואר 1]]-טבלה14[[#This Row],[נשים תואר 1]])/טבלה14[[#This Row],[מספר סטודנטים בתואר 1]]),"")</f>
        <v>0.23234761617380809</v>
      </c>
      <c r="P1049" s="11">
        <f>IFERROR(טבלה14[[#This Row],[נשים תואר 1]]/טבלה14[[#This Row],[מספר סטודנטים בתואר 1]],"")</f>
        <v>0.76765238382619194</v>
      </c>
      <c r="Q104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04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49" s="13">
        <f>SUMIFS(T:T,D:D,"2007/08",B:B,B1049)-טבלה14[[#This Row],[דירוג]]</f>
        <v>0</v>
      </c>
      <c r="T1049" s="9">
        <v>16</v>
      </c>
    </row>
    <row r="1050" spans="2:20" s="6" customFormat="1" ht="13.8" hidden="1" x14ac:dyDescent="0.3">
      <c r="B1050" s="7" t="s">
        <v>61</v>
      </c>
      <c r="C1050" s="8" t="s">
        <v>34</v>
      </c>
      <c r="D1050" s="9" t="s">
        <v>32</v>
      </c>
      <c r="E1050" s="10">
        <v>1916</v>
      </c>
      <c r="F1050" s="10">
        <v>188</v>
      </c>
      <c r="G1050" s="10">
        <v>240</v>
      </c>
      <c r="H1050" s="10">
        <v>26</v>
      </c>
      <c r="I1050" s="10">
        <v>88</v>
      </c>
      <c r="J1050" s="10">
        <v>9</v>
      </c>
      <c r="K1050" s="9"/>
      <c r="L1050" s="9" t="s">
        <v>18</v>
      </c>
      <c r="M1050" s="9" t="str">
        <f>IF(טבלה14[[#This Row],[מספר סטודנטים בתואר 1]]&gt;500,"yes","no")</f>
        <v>yes</v>
      </c>
      <c r="N1050" s="12">
        <f>טבלה14[[#This Row],[מספר סטודנטים בתואר 1]]/SUBTOTAL(109,טבלה14[מספר סטודנטים בתואר 1])</f>
        <v>2.7870307067944782E-2</v>
      </c>
      <c r="O1050" s="11">
        <f>IFERROR(((טבלה14[[#This Row],[מספר סטודנטים בתואר 1]]-טבלה14[[#This Row],[נשים תואר 1]])/טבלה14[[#This Row],[מספר סטודנטים בתואר 1]]),"")</f>
        <v>0.90187891440501045</v>
      </c>
      <c r="P1050" s="11">
        <f>IFERROR(טבלה14[[#This Row],[נשים תואר 1]]/טבלה14[[#This Row],[מספר סטודנטים בתואר 1]],"")</f>
        <v>9.8121085594989568E-2</v>
      </c>
      <c r="Q105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050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050" s="13">
        <f>SUMIFS(T:T,D:D,"2007/08",B:B,B1050)-טבלה14[[#This Row],[דירוג]]</f>
        <v>0</v>
      </c>
      <c r="T1050" s="9">
        <v>15</v>
      </c>
    </row>
    <row r="1051" spans="2:20" s="6" customFormat="1" ht="13.8" hidden="1" x14ac:dyDescent="0.3">
      <c r="B1051" s="7" t="s">
        <v>61</v>
      </c>
      <c r="C1051" s="8" t="s">
        <v>34</v>
      </c>
      <c r="D1051" s="9" t="s">
        <v>199</v>
      </c>
      <c r="E1051" s="10">
        <v>1828</v>
      </c>
      <c r="F1051" s="10">
        <v>188</v>
      </c>
      <c r="G1051" s="10">
        <v>224</v>
      </c>
      <c r="H1051" s="10">
        <v>21</v>
      </c>
      <c r="I1051" s="10">
        <v>79</v>
      </c>
      <c r="J1051" s="10">
        <v>8</v>
      </c>
      <c r="K1051" s="9"/>
      <c r="L1051" s="9" t="s">
        <v>18</v>
      </c>
      <c r="M1051" s="9" t="str">
        <f>IF(טבלה14[[#This Row],[מספר סטודנטים בתואר 1]]&gt;500,"yes","no")</f>
        <v>yes</v>
      </c>
      <c r="N1051" s="12">
        <f>טבלה14[[#This Row],[מספר סטודנטים בתואר 1]]/SUBTOTAL(109,טבלה14[מספר סטודנטים בתואר 1])</f>
        <v>2.6590251210961934E-2</v>
      </c>
      <c r="O1051" s="11">
        <f>IFERROR(((טבלה14[[#This Row],[מספר סטודנטים בתואר 1]]-טבלה14[[#This Row],[נשים תואר 1]])/טבלה14[[#This Row],[מספר סטודנטים בתואר 1]]),"")</f>
        <v>0.89715536105032823</v>
      </c>
      <c r="P1051" s="11">
        <f>IFERROR(טבלה14[[#This Row],[נשים תואר 1]]/טבלה14[[#This Row],[מספר סטודנטים בתואר 1]],"")</f>
        <v>0.10284463894967177</v>
      </c>
      <c r="Q105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051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051" s="13">
        <f>SUMIFS(T:T,D:D,"2007/08",B:B,B1051)-טבלה14[[#This Row],[דירוג]]</f>
        <v>0</v>
      </c>
      <c r="T1051" s="9">
        <v>15</v>
      </c>
    </row>
    <row r="1052" spans="2:20" s="6" customFormat="1" ht="13.8" hidden="1" x14ac:dyDescent="0.3">
      <c r="B1052" s="7" t="s">
        <v>61</v>
      </c>
      <c r="C1052" s="8" t="s">
        <v>34</v>
      </c>
      <c r="D1052" s="10" t="s">
        <v>255</v>
      </c>
      <c r="E1052" s="10">
        <v>1799</v>
      </c>
      <c r="F1052" s="10">
        <v>182</v>
      </c>
      <c r="G1052" s="10">
        <v>205</v>
      </c>
      <c r="H1052" s="10">
        <v>19</v>
      </c>
      <c r="I1052" s="10">
        <v>84</v>
      </c>
      <c r="J1052" s="10">
        <v>10</v>
      </c>
      <c r="K1052" s="9"/>
      <c r="L1052" s="9" t="s">
        <v>18</v>
      </c>
      <c r="M1052" s="9" t="str">
        <f>IF(טבלה14[[#This Row],[מספר סטודנטים בתואר 1]]&gt;500,"yes","no")</f>
        <v>yes</v>
      </c>
      <c r="N1052" s="12">
        <f>טבלה14[[#This Row],[מספר סטודנטים בתואר 1]]/SUBTOTAL(109,טבלה14[מספר סטודנטים בתואר 1])</f>
        <v>2.6168414621728947E-2</v>
      </c>
      <c r="O1052" s="11">
        <f>IFERROR(((טבלה14[[#This Row],[מספר סטודנטים בתואר 1]]-טבלה14[[#This Row],[נשים תואר 1]])/טבלה14[[#This Row],[מספר סטודנטים בתואר 1]]),"")</f>
        <v>0.89883268482490275</v>
      </c>
      <c r="P1052" s="11">
        <f>IFERROR(טבלה14[[#This Row],[נשים תואר 1]]/טבלה14[[#This Row],[מספר סטודנטים בתואר 1]],"")</f>
        <v>0.10116731517509728</v>
      </c>
      <c r="Q105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052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052" s="13">
        <f>SUMIFS(T:T,D:D,"2007/08",B:B,B1052)-טבלה14[[#This Row],[דירוג]]</f>
        <v>0</v>
      </c>
      <c r="T1052" s="9">
        <v>15</v>
      </c>
    </row>
    <row r="1053" spans="2:20" s="6" customFormat="1" ht="13.8" hidden="1" x14ac:dyDescent="0.3">
      <c r="B1053" s="7" t="s">
        <v>15</v>
      </c>
      <c r="C1053" s="8" t="s">
        <v>16</v>
      </c>
      <c r="D1053" s="9" t="s">
        <v>255</v>
      </c>
      <c r="E1053" s="10">
        <v>1831</v>
      </c>
      <c r="F1053" s="10">
        <v>1124</v>
      </c>
      <c r="G1053" s="10">
        <v>177</v>
      </c>
      <c r="H1053" s="10">
        <v>66</v>
      </c>
      <c r="I1053" s="10"/>
      <c r="J1053" s="10"/>
      <c r="K1053" s="9"/>
      <c r="L1053" s="9" t="s">
        <v>18</v>
      </c>
      <c r="M1053" s="9" t="str">
        <f>IF(טבלה14[[#This Row],[מספר סטודנטים בתואר 1]]&gt;500,"yes","no")</f>
        <v>yes</v>
      </c>
      <c r="N1053" s="12">
        <f>טבלה14[[#This Row],[מספר סטודנטים בתואר 1]]/SUBTOTAL(109,טבלה14[מספר סטודנטים בתואר 1])</f>
        <v>2.6633889478813622E-2</v>
      </c>
      <c r="O1053" s="11">
        <f>IFERROR(((טבלה14[[#This Row],[מספר סטודנטים בתואר 1]]-טבלה14[[#This Row],[נשים תואר 1]])/טבלה14[[#This Row],[מספר סטודנטים בתואר 1]]),"")</f>
        <v>0.38612779901693062</v>
      </c>
      <c r="P1053" s="11">
        <f>IFERROR(טבלה14[[#This Row],[נשים תואר 1]]/טבלה14[[#This Row],[מספר סטודנטים בתואר 1]],"")</f>
        <v>0.61387220098306938</v>
      </c>
      <c r="Q105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05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53" s="13">
        <f>SUMIFS(T:T,D:D,"2007/08",B:B,B1053)-טבלה14[[#This Row],[דירוג]]</f>
        <v>0</v>
      </c>
      <c r="T1053" s="9">
        <v>14</v>
      </c>
    </row>
    <row r="1054" spans="2:20" s="6" customFormat="1" ht="13.8" hidden="1" x14ac:dyDescent="0.3">
      <c r="B1054" s="7" t="s">
        <v>62</v>
      </c>
      <c r="C1054" s="8" t="s">
        <v>34</v>
      </c>
      <c r="D1054" s="9" t="s">
        <v>42</v>
      </c>
      <c r="E1054" s="10">
        <v>2024</v>
      </c>
      <c r="F1054" s="10">
        <v>989</v>
      </c>
      <c r="G1054" s="10">
        <v>200</v>
      </c>
      <c r="H1054" s="10">
        <v>99</v>
      </c>
      <c r="I1054" s="10">
        <v>72</v>
      </c>
      <c r="J1054" s="10">
        <v>24</v>
      </c>
      <c r="K1054" s="9"/>
      <c r="L1054" s="9" t="s">
        <v>18</v>
      </c>
      <c r="M1054" s="9" t="str">
        <f>IF(טבלה14[[#This Row],[מספר סטודנטים בתואר 1]]&gt;500,"yes","no")</f>
        <v>yes</v>
      </c>
      <c r="N1054" s="12">
        <f>טבלה14[[#This Row],[מספר סטודנטים בתואר 1]]/SUBTOTAL(109,טבלה14[מספר סטודנטים בתואר 1])</f>
        <v>2.9441284710605555E-2</v>
      </c>
      <c r="O1054" s="11">
        <f>IFERROR(((טבלה14[[#This Row],[מספר סטודנטים בתואר 1]]-טבלה14[[#This Row],[נשים תואר 1]])/טבלה14[[#This Row],[מספר סטודנטים בתואר 1]]),"")</f>
        <v>0.51136363636363635</v>
      </c>
      <c r="P1054" s="11">
        <f>IFERROR(טבלה14[[#This Row],[נשים תואר 1]]/טבלה14[[#This Row],[מספר סטודנטים בתואר 1]],"")</f>
        <v>0.48863636363636365</v>
      </c>
      <c r="Q105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05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54" s="13">
        <f>SUMIFS(T:T,D:D,"2007/08",B:B,B1054)-טבלה14[[#This Row],[דירוג]]</f>
        <v>0</v>
      </c>
      <c r="T1054" s="9">
        <v>13</v>
      </c>
    </row>
    <row r="1055" spans="2:20" s="6" customFormat="1" ht="13.8" hidden="1" x14ac:dyDescent="0.3">
      <c r="B1055" s="7" t="s">
        <v>62</v>
      </c>
      <c r="C1055" s="8" t="s">
        <v>34</v>
      </c>
      <c r="D1055" s="10" t="s">
        <v>50</v>
      </c>
      <c r="E1055" s="10">
        <v>2196</v>
      </c>
      <c r="F1055" s="10">
        <v>1024</v>
      </c>
      <c r="G1055" s="10">
        <v>283</v>
      </c>
      <c r="H1055" s="10">
        <v>128</v>
      </c>
      <c r="I1055" s="10">
        <v>72</v>
      </c>
      <c r="J1055" s="10">
        <v>26</v>
      </c>
      <c r="K1055" s="9"/>
      <c r="L1055" s="9" t="s">
        <v>18</v>
      </c>
      <c r="M1055" s="9" t="str">
        <f>IF(טבלה14[[#This Row],[מספר סטודנטים בתואר 1]]&gt;500,"yes","no")</f>
        <v>yes</v>
      </c>
      <c r="N1055" s="12">
        <f>טבלה14[[#This Row],[מספר סטודנטים בתואר 1]]/SUBTOTAL(109,טבלה14[מספר סטודנטים בתואר 1])</f>
        <v>3.1943212067435667E-2</v>
      </c>
      <c r="O1055" s="11">
        <f>IFERROR(((טבלה14[[#This Row],[מספר סטודנטים בתואר 1]]-טבלה14[[#This Row],[נשים תואר 1]])/טבלה14[[#This Row],[מספר סטודנטים בתואר 1]]),"")</f>
        <v>0.5336976320582878</v>
      </c>
      <c r="P1055" s="11">
        <f>IFERROR(טבלה14[[#This Row],[נשים תואר 1]]/טבלה14[[#This Row],[מספר סטודנטים בתואר 1]],"")</f>
        <v>0.4663023679417122</v>
      </c>
      <c r="Q105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05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55" s="13">
        <f>SUMIFS(T:T,D:D,"2007/08",B:B,B1055)-טבלה14[[#This Row],[דירוג]]</f>
        <v>0</v>
      </c>
      <c r="T1055" s="9">
        <v>13</v>
      </c>
    </row>
    <row r="1056" spans="2:20" s="6" customFormat="1" ht="13.8" hidden="1" x14ac:dyDescent="0.3">
      <c r="B1056" s="7" t="s">
        <v>96</v>
      </c>
      <c r="C1056" s="8" t="s">
        <v>28</v>
      </c>
      <c r="D1056" s="10" t="s">
        <v>17</v>
      </c>
      <c r="E1056" s="10">
        <v>380</v>
      </c>
      <c r="F1056" s="10">
        <v>157</v>
      </c>
      <c r="G1056" s="10">
        <v>49</v>
      </c>
      <c r="H1056" s="10">
        <v>24</v>
      </c>
      <c r="I1056" s="10">
        <v>15</v>
      </c>
      <c r="J1056" s="10">
        <v>7</v>
      </c>
      <c r="K1056" s="9"/>
      <c r="L1056" s="9" t="s">
        <v>18</v>
      </c>
      <c r="M1056" s="9" t="str">
        <f>IF(טבלה14[[#This Row],[מספר סטודנטים בתואר 1]]&gt;500,"yes","no")</f>
        <v>no</v>
      </c>
      <c r="N1056" s="12">
        <f>טבלה14[[#This Row],[מספר סטודנטים בתואר 1]]/SUBTOTAL(109,טבלה14[מספר סטודנטים בתואר 1])</f>
        <v>5.527513927880489E-3</v>
      </c>
      <c r="O1056" s="11">
        <f>IFERROR(((טבלה14[[#This Row],[מספר סטודנטים בתואר 1]]-טבלה14[[#This Row],[נשים תואר 1]])/טבלה14[[#This Row],[מספר סטודנטים בתואר 1]]),"")</f>
        <v>0.58684210526315794</v>
      </c>
      <c r="P1056" s="11">
        <f>IFERROR(טבלה14[[#This Row],[נשים תואר 1]]/טבלה14[[#This Row],[מספר סטודנטים בתואר 1]],"")</f>
        <v>0.41315789473684211</v>
      </c>
      <c r="Q105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05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56" s="13">
        <f>SUMIFS(T:T,D:D,"2007/08",B:B,B1056)-טבלה14[[#This Row],[דירוג]]</f>
        <v>9</v>
      </c>
      <c r="T1056" s="9">
        <v>55</v>
      </c>
    </row>
    <row r="1057" spans="2:20" s="6" customFormat="1" ht="13.8" hidden="1" x14ac:dyDescent="0.3">
      <c r="B1057" s="7" t="s">
        <v>62</v>
      </c>
      <c r="C1057" s="8" t="s">
        <v>34</v>
      </c>
      <c r="D1057" s="9" t="s">
        <v>32</v>
      </c>
      <c r="E1057" s="10">
        <v>2229</v>
      </c>
      <c r="F1057" s="10">
        <v>1033</v>
      </c>
      <c r="G1057" s="10">
        <v>314</v>
      </c>
      <c r="H1057" s="10">
        <v>136</v>
      </c>
      <c r="I1057" s="10">
        <v>65</v>
      </c>
      <c r="J1057" s="10">
        <v>26</v>
      </c>
      <c r="K1057" s="9"/>
      <c r="L1057" s="9" t="s">
        <v>18</v>
      </c>
      <c r="M1057" s="9" t="str">
        <f>IF(טבלה14[[#This Row],[מספר סטודנטים בתואר 1]]&gt;500,"yes","no")</f>
        <v>yes</v>
      </c>
      <c r="N1057" s="12">
        <f>טבלה14[[#This Row],[מספר סטודנטים בתואר 1]]/SUBTOTAL(109,טבלה14[מספר סטודנטים בתואר 1])</f>
        <v>3.2423233013804238E-2</v>
      </c>
      <c r="O1057" s="11">
        <f>IFERROR(((טבלה14[[#This Row],[מספר סטודנטים בתואר 1]]-טבלה14[[#This Row],[נשים תואר 1]])/טבלה14[[#This Row],[מספר סטודנטים בתואר 1]]),"")</f>
        <v>0.53656348138178556</v>
      </c>
      <c r="P1057" s="11">
        <f>IFERROR(טבלה14[[#This Row],[נשים תואר 1]]/טבלה14[[#This Row],[מספר סטודנטים בתואר 1]],"")</f>
        <v>0.46343651861821444</v>
      </c>
      <c r="Q105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05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57" s="13">
        <f>SUMIFS(T:T,D:D,"2007/08",B:B,B1057)-טבלה14[[#This Row],[דירוג]]</f>
        <v>0</v>
      </c>
      <c r="T1057" s="9">
        <v>13</v>
      </c>
    </row>
    <row r="1058" spans="2:20" s="6" customFormat="1" ht="13.8" hidden="1" x14ac:dyDescent="0.3">
      <c r="B1058" s="7" t="s">
        <v>62</v>
      </c>
      <c r="C1058" s="8" t="s">
        <v>34</v>
      </c>
      <c r="D1058" s="9" t="s">
        <v>199</v>
      </c>
      <c r="E1058" s="10">
        <v>2110</v>
      </c>
      <c r="F1058" s="10">
        <v>970</v>
      </c>
      <c r="G1058" s="10">
        <v>295</v>
      </c>
      <c r="H1058" s="10">
        <v>119</v>
      </c>
      <c r="I1058" s="10">
        <v>65</v>
      </c>
      <c r="J1058" s="10">
        <v>29</v>
      </c>
      <c r="K1058" s="9"/>
      <c r="L1058" s="9" t="s">
        <v>18</v>
      </c>
      <c r="M1058" s="9" t="str">
        <f>IF(טבלה14[[#This Row],[מספר סטודנטים בתואר 1]]&gt;500,"yes","no")</f>
        <v>yes</v>
      </c>
      <c r="N1058" s="12">
        <f>טבלה14[[#This Row],[מספר סטודנטים בתואר 1]]/SUBTOTAL(109,טבלה14[מספר סטודנטים בתואר 1])</f>
        <v>3.0692248389020613E-2</v>
      </c>
      <c r="O1058" s="11">
        <f>IFERROR(((טבלה14[[#This Row],[מספר סטודנטים בתואר 1]]-טבלה14[[#This Row],[נשים תואר 1]])/טבלה14[[#This Row],[מספר סטודנטים בתואר 1]]),"")</f>
        <v>0.54028436018957349</v>
      </c>
      <c r="P1058" s="11">
        <f>IFERROR(טבלה14[[#This Row],[נשים תואר 1]]/טבלה14[[#This Row],[מספר סטודנטים בתואר 1]],"")</f>
        <v>0.45971563981042651</v>
      </c>
      <c r="Q105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05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58" s="13">
        <f>SUMIFS(T:T,D:D,"2007/08",B:B,B1058)-טבלה14[[#This Row],[דירוג]]</f>
        <v>0</v>
      </c>
      <c r="T1058" s="9">
        <v>13</v>
      </c>
    </row>
    <row r="1059" spans="2:20" s="6" customFormat="1" ht="13.8" hidden="1" x14ac:dyDescent="0.3">
      <c r="B1059" s="7" t="s">
        <v>62</v>
      </c>
      <c r="C1059" s="8" t="s">
        <v>34</v>
      </c>
      <c r="D1059" s="10" t="s">
        <v>255</v>
      </c>
      <c r="E1059" s="10">
        <v>1955</v>
      </c>
      <c r="F1059" s="10">
        <v>849</v>
      </c>
      <c r="G1059" s="10">
        <v>306</v>
      </c>
      <c r="H1059" s="10">
        <v>117</v>
      </c>
      <c r="I1059" s="10">
        <v>58</v>
      </c>
      <c r="J1059" s="10">
        <v>25</v>
      </c>
      <c r="K1059" s="9"/>
      <c r="L1059" s="9" t="s">
        <v>18</v>
      </c>
      <c r="M1059" s="9" t="str">
        <f>IF(טבלה14[[#This Row],[מספר סטודנטים בתואר 1]]&gt;500,"yes","no")</f>
        <v>yes</v>
      </c>
      <c r="N1059" s="12">
        <f>טבלה14[[#This Row],[מספר סטודנטים בתואר 1]]/SUBTOTAL(109,טבלה14[מספר סטודנטים בתואר 1])</f>
        <v>2.8437604550016728E-2</v>
      </c>
      <c r="O1059" s="11">
        <f>IFERROR(((טבלה14[[#This Row],[מספר סטודנטים בתואר 1]]-טבלה14[[#This Row],[נשים תואר 1]])/טבלה14[[#This Row],[מספר סטודנטים בתואר 1]]),"")</f>
        <v>0.56572890025575451</v>
      </c>
      <c r="P1059" s="11">
        <f>IFERROR(טבלה14[[#This Row],[נשים תואר 1]]/טבלה14[[#This Row],[מספר סטודנטים בתואר 1]],"")</f>
        <v>0.43427109974424555</v>
      </c>
      <c r="Q105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05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59" s="13">
        <f>SUMIFS(T:T,D:D,"2007/08",B:B,B1059)-טבלה14[[#This Row],[דירוג]]</f>
        <v>0</v>
      </c>
      <c r="T1059" s="9">
        <v>13</v>
      </c>
    </row>
    <row r="1060" spans="2:20" s="6" customFormat="1" ht="13.8" hidden="1" x14ac:dyDescent="0.3">
      <c r="B1060" s="7" t="s">
        <v>65</v>
      </c>
      <c r="C1060" s="8" t="s">
        <v>16</v>
      </c>
      <c r="D1060" s="9" t="s">
        <v>255</v>
      </c>
      <c r="E1060" s="10">
        <v>1956</v>
      </c>
      <c r="F1060" s="10">
        <v>1631</v>
      </c>
      <c r="G1060" s="10">
        <v>1222</v>
      </c>
      <c r="H1060" s="10">
        <v>1089</v>
      </c>
      <c r="I1060" s="10">
        <v>224</v>
      </c>
      <c r="J1060" s="10">
        <v>191</v>
      </c>
      <c r="K1060" s="9"/>
      <c r="L1060" s="9" t="s">
        <v>18</v>
      </c>
      <c r="M1060" s="9" t="str">
        <f>IF(טבלה14[[#This Row],[מספר סטודנטים בתואר 1]]&gt;500,"yes","no")</f>
        <v>yes</v>
      </c>
      <c r="N1060" s="12">
        <f>טבלה14[[#This Row],[מספר סטודנטים בתואר 1]]/SUBTOTAL(109,טבלה14[מספר סטודנטים בתואר 1])</f>
        <v>2.8452150639300625E-2</v>
      </c>
      <c r="O1060" s="11">
        <f>IFERROR(((טבלה14[[#This Row],[מספר סטודנטים בתואר 1]]-טבלה14[[#This Row],[נשים תואר 1]])/טבלה14[[#This Row],[מספר סטודנטים בתואר 1]]),"")</f>
        <v>0.16615541922290389</v>
      </c>
      <c r="P1060" s="11">
        <f>IFERROR(טבלה14[[#This Row],[נשים תואר 1]]/טבלה14[[#This Row],[מספר סטודנטים בתואר 1]],"")</f>
        <v>0.83384458077709611</v>
      </c>
      <c r="Q106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06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60" s="13">
        <f>SUMIFS(T:T,D:D,"2007/08",B:B,B1060)-טבלה14[[#This Row],[דירוג]]</f>
        <v>0</v>
      </c>
      <c r="T1060" s="9">
        <v>12</v>
      </c>
    </row>
    <row r="1061" spans="2:20" s="6" customFormat="1" ht="13.8" hidden="1" x14ac:dyDescent="0.3">
      <c r="B1061" s="7" t="s">
        <v>63</v>
      </c>
      <c r="C1061" s="8" t="s">
        <v>16</v>
      </c>
      <c r="D1061" s="9" t="s">
        <v>42</v>
      </c>
      <c r="E1061" s="10">
        <v>2275</v>
      </c>
      <c r="F1061" s="10">
        <v>1794</v>
      </c>
      <c r="G1061" s="10">
        <v>623</v>
      </c>
      <c r="H1061" s="10">
        <v>481</v>
      </c>
      <c r="I1061" s="10">
        <v>156</v>
      </c>
      <c r="J1061" s="10">
        <v>103</v>
      </c>
      <c r="K1061" s="9"/>
      <c r="L1061" s="9" t="s">
        <v>18</v>
      </c>
      <c r="M1061" s="9" t="str">
        <f>IF(טבלה14[[#This Row],[מספר סטודנטים בתואר 1]]&gt;500,"yes","no")</f>
        <v>yes</v>
      </c>
      <c r="N1061" s="12">
        <f>טבלה14[[#This Row],[מספר סטודנטים בתואר 1]]/SUBTOTAL(109,טבלה14[מספר סטודנטים בתואר 1])</f>
        <v>3.3092353120863456E-2</v>
      </c>
      <c r="O1061" s="11">
        <f>IFERROR(((טבלה14[[#This Row],[מספר סטודנטים בתואר 1]]-טבלה14[[#This Row],[נשים תואר 1]])/טבלה14[[#This Row],[מספר סטודנטים בתואר 1]]),"")</f>
        <v>0.21142857142857144</v>
      </c>
      <c r="P1061" s="11">
        <f>IFERROR(טבלה14[[#This Row],[נשים תואר 1]]/טבלה14[[#This Row],[מספר סטודנטים בתואר 1]],"")</f>
        <v>0.78857142857142859</v>
      </c>
      <c r="Q106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06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61" s="13">
        <f>SUMIFS(T:T,D:D,"2007/08",B:B,B1061)-טבלה14[[#This Row],[דירוג]]</f>
        <v>0</v>
      </c>
      <c r="T1061" s="9">
        <v>11</v>
      </c>
    </row>
    <row r="1062" spans="2:20" s="6" customFormat="1" ht="13.8" hidden="1" x14ac:dyDescent="0.3">
      <c r="B1062" s="7" t="s">
        <v>63</v>
      </c>
      <c r="C1062" s="8" t="s">
        <v>16</v>
      </c>
      <c r="D1062" s="10" t="s">
        <v>49</v>
      </c>
      <c r="E1062" s="10">
        <v>2507</v>
      </c>
      <c r="F1062" s="10">
        <v>1970</v>
      </c>
      <c r="G1062" s="10">
        <v>650</v>
      </c>
      <c r="H1062" s="10">
        <v>498</v>
      </c>
      <c r="I1062" s="10">
        <v>148</v>
      </c>
      <c r="J1062" s="10">
        <v>98</v>
      </c>
      <c r="K1062" s="9"/>
      <c r="L1062" s="9" t="s">
        <v>18</v>
      </c>
      <c r="M1062" s="9" t="str">
        <f>IF(טבלה14[[#This Row],[מספר סטודנטים בתואר 1]]&gt;500,"yes","no")</f>
        <v>yes</v>
      </c>
      <c r="N1062" s="12">
        <f>טבלה14[[#This Row],[מספר סטודנטים בתואר 1]]/SUBTOTAL(109,טבלה14[מספר סטודנטים בתואר 1])</f>
        <v>3.6467045834727332E-2</v>
      </c>
      <c r="O1062" s="11">
        <f>IFERROR(((טבלה14[[#This Row],[מספר סטודנטים בתואר 1]]-טבלה14[[#This Row],[נשים תואר 1]])/טבלה14[[#This Row],[מספר סטודנטים בתואר 1]]),"")</f>
        <v>0.21420023932987634</v>
      </c>
      <c r="P1062" s="11">
        <f>IFERROR(טבלה14[[#This Row],[נשים תואר 1]]/טבלה14[[#This Row],[מספר סטודנטים בתואר 1]],"")</f>
        <v>0.78579976067012369</v>
      </c>
      <c r="Q106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06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62" s="13">
        <f>SUMIFS(T:T,D:D,"2007/08",B:B,B1062)-טבלה14[[#This Row],[דירוג]]</f>
        <v>0</v>
      </c>
      <c r="T1062" s="9">
        <v>11</v>
      </c>
    </row>
    <row r="1063" spans="2:20" s="6" customFormat="1" ht="13.8" hidden="1" x14ac:dyDescent="0.3">
      <c r="B1063" s="7" t="s">
        <v>63</v>
      </c>
      <c r="C1063" s="8" t="s">
        <v>16</v>
      </c>
      <c r="D1063" s="10" t="s">
        <v>255</v>
      </c>
      <c r="E1063" s="10">
        <v>2566</v>
      </c>
      <c r="F1063" s="10">
        <v>2044</v>
      </c>
      <c r="G1063" s="10">
        <v>526</v>
      </c>
      <c r="H1063" s="10">
        <v>408</v>
      </c>
      <c r="I1063" s="10">
        <v>150</v>
      </c>
      <c r="J1063" s="10">
        <v>108</v>
      </c>
      <c r="K1063" s="9"/>
      <c r="L1063" s="9" t="s">
        <v>18</v>
      </c>
      <c r="M1063" s="9" t="str">
        <f>IF(טבלה14[[#This Row],[מספר סטודנטים בתואר 1]]&gt;500,"yes","no")</f>
        <v>yes</v>
      </c>
      <c r="N1063" s="12">
        <f>טבלה14[[#This Row],[מספר סטודנטים בתואר 1]]/SUBTOTAL(109,טבלה14[מספר סטודנטים בתואר 1])</f>
        <v>3.7325265102477197E-2</v>
      </c>
      <c r="O1063" s="11">
        <f>IFERROR(((טבלה14[[#This Row],[מספר סטודנטים בתואר 1]]-טבלה14[[#This Row],[נשים תואר 1]])/טבלה14[[#This Row],[מספר סטודנטים בתואר 1]]),"")</f>
        <v>0.2034294621979735</v>
      </c>
      <c r="P1063" s="11">
        <f>IFERROR(טבלה14[[#This Row],[נשים תואר 1]]/טבלה14[[#This Row],[מספר סטודנטים בתואר 1]],"")</f>
        <v>0.79657053780202647</v>
      </c>
      <c r="Q106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06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63" s="13">
        <f>SUMIFS(T:T,D:D,"2007/08",B:B,B1063)-טבלה14[[#This Row],[דירוג]]</f>
        <v>0</v>
      </c>
      <c r="T1063" s="9">
        <v>11</v>
      </c>
    </row>
    <row r="1064" spans="2:20" s="6" customFormat="1" ht="13.8" hidden="1" x14ac:dyDescent="0.3">
      <c r="B1064" s="7" t="s">
        <v>57</v>
      </c>
      <c r="C1064" s="8" t="s">
        <v>58</v>
      </c>
      <c r="D1064" s="9" t="s">
        <v>23</v>
      </c>
      <c r="E1064" s="10">
        <v>2668</v>
      </c>
      <c r="F1064" s="10">
        <v>2060</v>
      </c>
      <c r="G1064" s="10">
        <v>402</v>
      </c>
      <c r="H1064" s="10">
        <v>362</v>
      </c>
      <c r="I1064" s="10">
        <v>16</v>
      </c>
      <c r="J1064" s="10">
        <v>12</v>
      </c>
      <c r="K1064" s="9" t="s">
        <v>18</v>
      </c>
      <c r="L1064" s="9" t="s">
        <v>18</v>
      </c>
      <c r="M1064" s="9" t="str">
        <f>IF(טבלה14[[#This Row],[מספר סטודנטים בתואר 1]]&gt;500,"yes","no")</f>
        <v>yes</v>
      </c>
      <c r="N1064" s="12">
        <f>טבלה14[[#This Row],[מספר סטודנטים בתואר 1]]/SUBTOTAL(109,טבלה14[מספר סטודנטים בתואר 1])</f>
        <v>3.8808966209434595E-2</v>
      </c>
      <c r="O1064" s="11">
        <f>IFERROR(((טבלה14[[#This Row],[מספר סטודנטים בתואר 1]]-טבלה14[[#This Row],[נשים תואר 1]])/טבלה14[[#This Row],[מספר סטודנטים בתואר 1]]),"")</f>
        <v>0.22788605697151423</v>
      </c>
      <c r="P1064" s="11">
        <f>IFERROR(טבלה14[[#This Row],[נשים תואר 1]]/טבלה14[[#This Row],[מספר סטודנטים בתואר 1]],"")</f>
        <v>0.77211394302848579</v>
      </c>
      <c r="Q106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06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64" s="13">
        <f>SUMIFS(T:T,D:D,"2007/08",B:B,B1064)-טבלה14[[#This Row],[דירוג]]</f>
        <v>0</v>
      </c>
      <c r="T1064" s="9">
        <v>10</v>
      </c>
    </row>
    <row r="1065" spans="2:20" s="6" customFormat="1" ht="13.8" hidden="1" x14ac:dyDescent="0.3">
      <c r="B1065" s="7" t="s">
        <v>57</v>
      </c>
      <c r="C1065" s="8" t="s">
        <v>58</v>
      </c>
      <c r="D1065" s="10" t="s">
        <v>42</v>
      </c>
      <c r="E1065" s="10">
        <v>2680</v>
      </c>
      <c r="F1065" s="10">
        <v>2077</v>
      </c>
      <c r="G1065" s="10">
        <v>406</v>
      </c>
      <c r="H1065" s="10">
        <v>366</v>
      </c>
      <c r="I1065" s="10">
        <v>13</v>
      </c>
      <c r="J1065" s="10">
        <v>9</v>
      </c>
      <c r="K1065" s="9" t="s">
        <v>18</v>
      </c>
      <c r="L1065" s="9" t="s">
        <v>18</v>
      </c>
      <c r="M1065" s="9" t="str">
        <f>IF(טבלה14[[#This Row],[מספר סטודנטים בתואר 1]]&gt;500,"yes","no")</f>
        <v>yes</v>
      </c>
      <c r="N1065" s="12">
        <f>טבלה14[[#This Row],[מספר סטודנטים בתואר 1]]/SUBTOTAL(109,טבלה14[מספר סטודנטים בתואר 1])</f>
        <v>3.8983519280841344E-2</v>
      </c>
      <c r="O1065" s="11">
        <f>IFERROR(((טבלה14[[#This Row],[מספר סטודנטים בתואר 1]]-טבלה14[[#This Row],[נשים תואר 1]])/טבלה14[[#This Row],[מספר סטודנטים בתואר 1]]),"")</f>
        <v>0.22500000000000001</v>
      </c>
      <c r="P1065" s="11">
        <f>IFERROR(טבלה14[[#This Row],[נשים תואר 1]]/טבלה14[[#This Row],[מספר סטודנטים בתואר 1]],"")</f>
        <v>0.77500000000000002</v>
      </c>
      <c r="Q106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06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65" s="13">
        <f>SUMIFS(T:T,D:D,"2007/08",B:B,B1065)-טבלה14[[#This Row],[דירוג]]</f>
        <v>0</v>
      </c>
      <c r="T1065" s="9">
        <v>10</v>
      </c>
    </row>
    <row r="1066" spans="2:20" s="6" customFormat="1" ht="13.8" hidden="1" x14ac:dyDescent="0.3">
      <c r="B1066" s="7" t="s">
        <v>57</v>
      </c>
      <c r="C1066" s="8" t="s">
        <v>58</v>
      </c>
      <c r="D1066" s="9" t="s">
        <v>49</v>
      </c>
      <c r="E1066" s="10">
        <v>2574</v>
      </c>
      <c r="F1066" s="10">
        <v>2043</v>
      </c>
      <c r="G1066" s="10">
        <v>432</v>
      </c>
      <c r="H1066" s="10">
        <v>388</v>
      </c>
      <c r="I1066" s="10">
        <v>12</v>
      </c>
      <c r="J1066" s="10">
        <v>8</v>
      </c>
      <c r="K1066" s="9" t="s">
        <v>18</v>
      </c>
      <c r="L1066" s="9" t="s">
        <v>18</v>
      </c>
      <c r="M1066" s="9" t="str">
        <f>IF(טבלה14[[#This Row],[מספר סטודנטים בתואר 1]]&gt;500,"yes","no")</f>
        <v>yes</v>
      </c>
      <c r="N1066" s="12">
        <f>טבלה14[[#This Row],[מספר סטודנטים בתואר 1]]/SUBTOTAL(109,טבלה14[מספר סטודנטים בתואר 1])</f>
        <v>3.7441633816748365E-2</v>
      </c>
      <c r="O1066" s="11">
        <f>IFERROR(((טבלה14[[#This Row],[מספר סטודנטים בתואר 1]]-טבלה14[[#This Row],[נשים תואר 1]])/טבלה14[[#This Row],[מספר סטודנטים בתואר 1]]),"")</f>
        <v>0.2062937062937063</v>
      </c>
      <c r="P1066" s="11">
        <f>IFERROR(טבלה14[[#This Row],[נשים תואר 1]]/טבלה14[[#This Row],[מספר סטודנטים בתואר 1]],"")</f>
        <v>0.79370629370629375</v>
      </c>
      <c r="Q106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06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66" s="13">
        <f>SUMIFS(T:T,D:D,"2007/08",B:B,B1066)-טבלה14[[#This Row],[דירוג]]</f>
        <v>0</v>
      </c>
      <c r="T1066" s="9">
        <v>10</v>
      </c>
    </row>
    <row r="1067" spans="2:20" s="6" customFormat="1" ht="13.8" hidden="1" x14ac:dyDescent="0.3">
      <c r="B1067" s="7" t="s">
        <v>57</v>
      </c>
      <c r="C1067" s="8" t="s">
        <v>58</v>
      </c>
      <c r="D1067" s="10" t="s">
        <v>199</v>
      </c>
      <c r="E1067" s="10">
        <v>2544</v>
      </c>
      <c r="F1067" s="10">
        <v>2034</v>
      </c>
      <c r="G1067" s="10">
        <v>269</v>
      </c>
      <c r="H1067" s="10">
        <v>251</v>
      </c>
      <c r="I1067" s="10">
        <v>9</v>
      </c>
      <c r="J1067" s="10">
        <v>8</v>
      </c>
      <c r="K1067" s="9" t="s">
        <v>18</v>
      </c>
      <c r="L1067" s="9" t="s">
        <v>18</v>
      </c>
      <c r="M1067" s="9" t="str">
        <f>IF(טבלה14[[#This Row],[מספר סטודנטים בתואר 1]]&gt;500,"yes","no")</f>
        <v>yes</v>
      </c>
      <c r="N1067" s="12">
        <f>טבלה14[[#This Row],[מספר סטודנטים בתואר 1]]/SUBTOTAL(109,טבלה14[מספר סטודנטים בתואר 1])</f>
        <v>3.7005251138231485E-2</v>
      </c>
      <c r="O1067" s="11">
        <f>IFERROR(((טבלה14[[#This Row],[מספר סטודנטים בתואר 1]]-טבלה14[[#This Row],[נשים תואר 1]])/טבלה14[[#This Row],[מספר סטודנטים בתואר 1]]),"")</f>
        <v>0.20047169811320756</v>
      </c>
      <c r="P1067" s="11">
        <f>IFERROR(טבלה14[[#This Row],[נשים תואר 1]]/טבלה14[[#This Row],[מספר סטודנטים בתואר 1]],"")</f>
        <v>0.79952830188679247</v>
      </c>
      <c r="Q106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06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67" s="13">
        <f>SUMIFS(T:T,D:D,"2007/08",B:B,B1067)-טבלה14[[#This Row],[דירוג]]</f>
        <v>0</v>
      </c>
      <c r="T1067" s="9">
        <v>10</v>
      </c>
    </row>
    <row r="1068" spans="2:20" s="6" customFormat="1" ht="13.8" hidden="1" x14ac:dyDescent="0.3">
      <c r="B1068" s="7" t="s">
        <v>57</v>
      </c>
      <c r="C1068" s="8" t="s">
        <v>58</v>
      </c>
      <c r="D1068" s="9" t="s">
        <v>255</v>
      </c>
      <c r="E1068" s="10">
        <v>2578</v>
      </c>
      <c r="F1068" s="10">
        <v>2035</v>
      </c>
      <c r="G1068" s="10">
        <v>262</v>
      </c>
      <c r="H1068" s="10">
        <v>244</v>
      </c>
      <c r="I1068" s="10">
        <v>9</v>
      </c>
      <c r="J1068" s="10">
        <v>9</v>
      </c>
      <c r="K1068" s="9" t="s">
        <v>18</v>
      </c>
      <c r="L1068" s="9" t="s">
        <v>18</v>
      </c>
      <c r="M1068" s="9" t="str">
        <f>IF(טבלה14[[#This Row],[מספר סטודנטים בתואר 1]]&gt;500,"yes","no")</f>
        <v>yes</v>
      </c>
      <c r="N1068" s="12">
        <f>טבלה14[[#This Row],[מספר סטודנטים בתואר 1]]/SUBTOTAL(109,טבלה14[מספר סטודנטים בתואר 1])</f>
        <v>3.7499818173883953E-2</v>
      </c>
      <c r="O1068" s="11">
        <f>IFERROR(((טבלה14[[#This Row],[מספר סטודנטים בתואר 1]]-טבלה14[[#This Row],[נשים תואר 1]])/טבלה14[[#This Row],[מספר סטודנטים בתואר 1]]),"")</f>
        <v>0.21062839410395656</v>
      </c>
      <c r="P1068" s="11">
        <f>IFERROR(טבלה14[[#This Row],[נשים תואר 1]]/טבלה14[[#This Row],[מספר סטודנטים בתואר 1]],"")</f>
        <v>0.78937160589604349</v>
      </c>
      <c r="Q106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06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68" s="13">
        <f>SUMIFS(T:T,D:D,"2007/08",B:B,B1068)-טבלה14[[#This Row],[דירוג]]</f>
        <v>0</v>
      </c>
      <c r="T1068" s="9">
        <v>10</v>
      </c>
    </row>
    <row r="1069" spans="2:20" s="6" customFormat="1" ht="13.8" hidden="1" x14ac:dyDescent="0.3">
      <c r="B1069" s="7" t="s">
        <v>36</v>
      </c>
      <c r="C1069" s="8" t="s">
        <v>16</v>
      </c>
      <c r="D1069" s="9" t="s">
        <v>17</v>
      </c>
      <c r="E1069" s="10">
        <v>2977</v>
      </c>
      <c r="F1069" s="10">
        <v>2176</v>
      </c>
      <c r="G1069" s="10">
        <v>762</v>
      </c>
      <c r="H1069" s="10">
        <v>563</v>
      </c>
      <c r="I1069" s="10">
        <v>438</v>
      </c>
      <c r="J1069" s="10">
        <v>304</v>
      </c>
      <c r="K1069" s="9" t="s">
        <v>18</v>
      </c>
      <c r="L1069" s="9" t="s">
        <v>18</v>
      </c>
      <c r="M1069" s="9" t="str">
        <f>IF(טבלה14[[#This Row],[מספר סטודנטים בתואר 1]]&gt;500,"yes","no")</f>
        <v>yes</v>
      </c>
      <c r="N1069" s="12">
        <f>טבלה14[[#This Row],[מספר סטודנטים בתואר 1]]/SUBTOTAL(109,טבלה14[מספר סטודנטים בתואר 1])</f>
        <v>4.3303707798158467E-2</v>
      </c>
      <c r="O1069" s="11">
        <f>IFERROR(((טבלה14[[#This Row],[מספר סטודנטים בתואר 1]]-טבלה14[[#This Row],[נשים תואר 1]])/טבלה14[[#This Row],[מספר סטודנטים בתואר 1]]),"")</f>
        <v>0.26906281491434331</v>
      </c>
      <c r="P1069" s="11">
        <f>IFERROR(טבלה14[[#This Row],[נשים תואר 1]]/טבלה14[[#This Row],[מספר סטודנטים בתואר 1]],"")</f>
        <v>0.73093718508565675</v>
      </c>
      <c r="Q106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06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69" s="13">
        <f>SUMIFS(T:T,D:D,"2007/08",B:B,B1069)-טבלה14[[#This Row],[דירוג]]</f>
        <v>0</v>
      </c>
      <c r="T1069" s="9">
        <v>9</v>
      </c>
    </row>
    <row r="1070" spans="2:20" s="6" customFormat="1" ht="13.8" hidden="1" x14ac:dyDescent="0.3">
      <c r="B1070" s="7" t="s">
        <v>36</v>
      </c>
      <c r="C1070" s="8" t="s">
        <v>16</v>
      </c>
      <c r="D1070" s="9" t="s">
        <v>199</v>
      </c>
      <c r="E1070" s="10">
        <v>2731</v>
      </c>
      <c r="F1070" s="10">
        <v>2007</v>
      </c>
      <c r="G1070" s="10">
        <v>838</v>
      </c>
      <c r="H1070" s="10">
        <v>620</v>
      </c>
      <c r="I1070" s="10">
        <v>393</v>
      </c>
      <c r="J1070" s="10">
        <v>279</v>
      </c>
      <c r="K1070" s="9" t="s">
        <v>18</v>
      </c>
      <c r="L1070" s="9" t="s">
        <v>18</v>
      </c>
      <c r="M1070" s="9" t="str">
        <f>IF(טבלה14[[#This Row],[מספר סטודנטים בתואר 1]]&gt;500,"yes","no")</f>
        <v>yes</v>
      </c>
      <c r="N1070" s="12">
        <f>טבלה14[[#This Row],[מספר סטודנטים בתואר 1]]/SUBTOTAL(109,טבלה14[מספר סטודנטים בתואר 1])</f>
        <v>3.972536983432004E-2</v>
      </c>
      <c r="O1070" s="11">
        <f>IFERROR(((טבלה14[[#This Row],[מספר סטודנטים בתואר 1]]-טבלה14[[#This Row],[נשים תואר 1]])/טבלה14[[#This Row],[מספר סטודנטים בתואר 1]]),"")</f>
        <v>0.26510435737824972</v>
      </c>
      <c r="P1070" s="11">
        <f>IFERROR(טבלה14[[#This Row],[נשים תואר 1]]/טבלה14[[#This Row],[מספר סטודנטים בתואר 1]],"")</f>
        <v>0.73489564262175022</v>
      </c>
      <c r="Q107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07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70" s="13">
        <f>SUMIFS(T:T,D:D,"2007/08",B:B,B1070)-טבלה14[[#This Row],[דירוג]]</f>
        <v>0</v>
      </c>
      <c r="T1070" s="9">
        <v>9</v>
      </c>
    </row>
    <row r="1071" spans="2:20" s="6" customFormat="1" ht="13.8" hidden="1" x14ac:dyDescent="0.3">
      <c r="B1071" s="7" t="s">
        <v>36</v>
      </c>
      <c r="C1071" s="8" t="s">
        <v>16</v>
      </c>
      <c r="D1071" s="10" t="s">
        <v>255</v>
      </c>
      <c r="E1071" s="10">
        <v>2770</v>
      </c>
      <c r="F1071" s="10">
        <v>2036</v>
      </c>
      <c r="G1071" s="10">
        <v>831</v>
      </c>
      <c r="H1071" s="10">
        <v>641</v>
      </c>
      <c r="I1071" s="10">
        <v>397</v>
      </c>
      <c r="J1071" s="10">
        <v>282</v>
      </c>
      <c r="K1071" s="9" t="s">
        <v>18</v>
      </c>
      <c r="L1071" s="9" t="s">
        <v>18</v>
      </c>
      <c r="M1071" s="9" t="str">
        <f>IF(טבלה14[[#This Row],[מספר סטודנטים בתואר 1]]&gt;500,"yes","no")</f>
        <v>yes</v>
      </c>
      <c r="N1071" s="12">
        <f>טבלה14[[#This Row],[מספר סטודנטים בתואר 1]]/SUBTOTAL(109,טבלה14[מספר סטודנטים בתואר 1])</f>
        <v>4.0292667316391986E-2</v>
      </c>
      <c r="O1071" s="11">
        <f>IFERROR(((טבלה14[[#This Row],[מספר סטודנטים בתואר 1]]-טבלה14[[#This Row],[נשים תואר 1]])/טבלה14[[#This Row],[מספר סטודנטים בתואר 1]]),"")</f>
        <v>0.26498194945848375</v>
      </c>
      <c r="P1071" s="11">
        <f>IFERROR(טבלה14[[#This Row],[נשים תואר 1]]/טבלה14[[#This Row],[מספר סטודנטים בתואר 1]],"")</f>
        <v>0.73501805054151625</v>
      </c>
      <c r="Q107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07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71" s="13">
        <f>SUMIFS(T:T,D:D,"2007/08",B:B,B1071)-טבלה14[[#This Row],[דירוג]]</f>
        <v>0</v>
      </c>
      <c r="T1071" s="9">
        <v>9</v>
      </c>
    </row>
    <row r="1072" spans="2:20" s="6" customFormat="1" ht="13.8" hidden="1" x14ac:dyDescent="0.3">
      <c r="B1072" s="7" t="s">
        <v>64</v>
      </c>
      <c r="C1072" s="8" t="s">
        <v>16</v>
      </c>
      <c r="D1072" s="10" t="s">
        <v>199</v>
      </c>
      <c r="E1072" s="10">
        <v>2917</v>
      </c>
      <c r="F1072" s="10">
        <v>1595</v>
      </c>
      <c r="G1072" s="10">
        <v>1446</v>
      </c>
      <c r="H1072" s="10">
        <v>686</v>
      </c>
      <c r="I1072" s="10">
        <v>228</v>
      </c>
      <c r="J1072" s="10">
        <v>100</v>
      </c>
      <c r="K1072" s="9" t="s">
        <v>18</v>
      </c>
      <c r="L1072" s="9" t="s">
        <v>18</v>
      </c>
      <c r="M1072" s="9" t="str">
        <f>IF(טבלה14[[#This Row],[מספר סטודנטים בתואר 1]]&gt;500,"yes","no")</f>
        <v>yes</v>
      </c>
      <c r="N1072" s="12">
        <f>טבלה14[[#This Row],[מספר סטודנטים בתואר 1]]/SUBTOTAL(109,טבלה14[מספר סטודנטים בתואר 1])</f>
        <v>4.2430942441124705E-2</v>
      </c>
      <c r="O1072" s="11">
        <f>IFERROR(((טבלה14[[#This Row],[מספר סטודנטים בתואר 1]]-טבלה14[[#This Row],[נשים תואר 1]])/טבלה14[[#This Row],[מספר סטודנטים בתואר 1]]),"")</f>
        <v>0.4532053479602331</v>
      </c>
      <c r="P1072" s="11">
        <f>IFERROR(טבלה14[[#This Row],[נשים תואר 1]]/טבלה14[[#This Row],[מספר סטודנטים בתואר 1]],"")</f>
        <v>0.54679465203976685</v>
      </c>
      <c r="Q107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07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72" s="13">
        <f>SUMIFS(T:T,D:D,"2007/08",B:B,B1072)-טבלה14[[#This Row],[דירוג]]</f>
        <v>0</v>
      </c>
      <c r="T1072" s="9">
        <v>8</v>
      </c>
    </row>
    <row r="1073" spans="2:20" s="6" customFormat="1" ht="13.8" hidden="1" x14ac:dyDescent="0.3">
      <c r="B1073" s="7" t="s">
        <v>64</v>
      </c>
      <c r="C1073" s="8" t="s">
        <v>16</v>
      </c>
      <c r="D1073" s="9" t="s">
        <v>255</v>
      </c>
      <c r="E1073" s="10">
        <v>3009</v>
      </c>
      <c r="F1073" s="10">
        <v>1584</v>
      </c>
      <c r="G1073" s="10">
        <v>1406</v>
      </c>
      <c r="H1073" s="10">
        <v>711</v>
      </c>
      <c r="I1073" s="10">
        <v>260</v>
      </c>
      <c r="J1073" s="10">
        <v>110</v>
      </c>
      <c r="K1073" s="9" t="s">
        <v>18</v>
      </c>
      <c r="L1073" s="9" t="s">
        <v>18</v>
      </c>
      <c r="M1073" s="9" t="str">
        <f>IF(טבלה14[[#This Row],[מספר סטודנטים בתואר 1]]&gt;500,"yes","no")</f>
        <v>yes</v>
      </c>
      <c r="N1073" s="12">
        <f>טבלה14[[#This Row],[מספר סטודנטים בתואר 1]]/SUBTOTAL(109,טבלה14[מספר סטודנטים בתואר 1])</f>
        <v>4.3769182655243141E-2</v>
      </c>
      <c r="O1073" s="11">
        <f>IFERROR(((טבלה14[[#This Row],[מספר סטודנטים בתואר 1]]-טבלה14[[#This Row],[נשים תואר 1]])/טבלה14[[#This Row],[מספר סטודנטים בתואר 1]]),"")</f>
        <v>0.47357926221335994</v>
      </c>
      <c r="P1073" s="11">
        <f>IFERROR(טבלה14[[#This Row],[נשים תואר 1]]/טבלה14[[#This Row],[מספר סטודנטים בתואר 1]],"")</f>
        <v>0.52642073778664011</v>
      </c>
      <c r="Q107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07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73" s="13">
        <f>SUMIFS(T:T,D:D,"2007/08",B:B,B1073)-טבלה14[[#This Row],[דירוג]]</f>
        <v>0</v>
      </c>
      <c r="T1073" s="9">
        <v>8</v>
      </c>
    </row>
    <row r="1074" spans="2:20" s="6" customFormat="1" ht="13.8" hidden="1" x14ac:dyDescent="0.3">
      <c r="B1074" s="7" t="s">
        <v>47</v>
      </c>
      <c r="C1074" s="8" t="s">
        <v>48</v>
      </c>
      <c r="D1074" s="10" t="s">
        <v>31</v>
      </c>
      <c r="E1074" s="10">
        <v>3004</v>
      </c>
      <c r="F1074" s="10">
        <v>2177</v>
      </c>
      <c r="G1074" s="10">
        <v>383</v>
      </c>
      <c r="H1074" s="10">
        <v>269</v>
      </c>
      <c r="I1074" s="10">
        <v>550</v>
      </c>
      <c r="J1074" s="10">
        <v>348</v>
      </c>
      <c r="K1074" s="9" t="s">
        <v>18</v>
      </c>
      <c r="L1074" s="9" t="s">
        <v>18</v>
      </c>
      <c r="M1074" s="9" t="str">
        <f>IF(טבלה14[[#This Row],[מספר סטודנטים בתואר 1]]&gt;500,"yes","no")</f>
        <v>yes</v>
      </c>
      <c r="N1074" s="12">
        <f>טבלה14[[#This Row],[מספר סטודנטים בתואר 1]]/SUBTOTAL(109,טבלה14[מספר סטודנטים בתואר 1])</f>
        <v>4.3696452208823656E-2</v>
      </c>
      <c r="O1074" s="11">
        <f>IFERROR(((טבלה14[[#This Row],[מספר סטודנטים בתואר 1]]-טבלה14[[#This Row],[נשים תואר 1]])/טבלה14[[#This Row],[מספר סטודנטים בתואר 1]]),"")</f>
        <v>0.27529960053262315</v>
      </c>
      <c r="P1074" s="11">
        <f>IFERROR(טבלה14[[#This Row],[נשים תואר 1]]/טבלה14[[#This Row],[מספר סטודנטים בתואר 1]],"")</f>
        <v>0.72470039946737685</v>
      </c>
      <c r="Q107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07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74" s="13">
        <f>SUMIFS(T:T,D:D,"2007/08",B:B,B1074)-טבלה14[[#This Row],[דירוג]]</f>
        <v>0</v>
      </c>
      <c r="T1074" s="9">
        <v>7</v>
      </c>
    </row>
    <row r="1075" spans="2:20" s="6" customFormat="1" ht="13.8" hidden="1" x14ac:dyDescent="0.3">
      <c r="B1075" s="7" t="s">
        <v>47</v>
      </c>
      <c r="C1075" s="8" t="s">
        <v>48</v>
      </c>
      <c r="D1075" s="10" t="s">
        <v>26</v>
      </c>
      <c r="E1075" s="10">
        <v>2762</v>
      </c>
      <c r="F1075" s="10">
        <v>2025</v>
      </c>
      <c r="G1075" s="10">
        <v>333</v>
      </c>
      <c r="H1075" s="10">
        <v>228</v>
      </c>
      <c r="I1075" s="10">
        <v>531</v>
      </c>
      <c r="J1075" s="10">
        <v>330</v>
      </c>
      <c r="K1075" s="9" t="s">
        <v>18</v>
      </c>
      <c r="L1075" s="9" t="s">
        <v>18</v>
      </c>
      <c r="M1075" s="9" t="str">
        <f>IF(טבלה14[[#This Row],[מספר סטודנטים בתואר 1]]&gt;500,"yes","no")</f>
        <v>yes</v>
      </c>
      <c r="N1075" s="12">
        <f>טבלה14[[#This Row],[מספר סטודנטים בתואר 1]]/SUBTOTAL(109,טבלה14[מספר סטודנטים בתואר 1])</f>
        <v>4.0176298602120818E-2</v>
      </c>
      <c r="O1075" s="11">
        <f>IFERROR(((טבלה14[[#This Row],[מספר סטודנטים בתואר 1]]-טבלה14[[#This Row],[נשים תואר 1]])/טבלה14[[#This Row],[מספר סטודנטים בתואר 1]]),"")</f>
        <v>0.2668356263577118</v>
      </c>
      <c r="P1075" s="11">
        <f>IFERROR(טבלה14[[#This Row],[נשים תואר 1]]/טבלה14[[#This Row],[מספר סטודנטים בתואר 1]],"")</f>
        <v>0.73316437364228815</v>
      </c>
      <c r="Q107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07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75" s="13">
        <f>SUMIFS(T:T,D:D,"2007/08",B:B,B1075)-טבלה14[[#This Row],[דירוג]]</f>
        <v>0</v>
      </c>
      <c r="T1075" s="9">
        <v>7</v>
      </c>
    </row>
    <row r="1076" spans="2:20" s="6" customFormat="1" ht="13.8" hidden="1" x14ac:dyDescent="0.3">
      <c r="B1076" s="7" t="s">
        <v>47</v>
      </c>
      <c r="C1076" s="8" t="s">
        <v>48</v>
      </c>
      <c r="D1076" s="10" t="s">
        <v>37</v>
      </c>
      <c r="E1076" s="10">
        <v>2783</v>
      </c>
      <c r="F1076" s="10">
        <v>2041</v>
      </c>
      <c r="G1076" s="10">
        <v>279</v>
      </c>
      <c r="H1076" s="10">
        <v>189</v>
      </c>
      <c r="I1076" s="10">
        <v>512</v>
      </c>
      <c r="J1076" s="10">
        <v>315</v>
      </c>
      <c r="K1076" s="9" t="s">
        <v>18</v>
      </c>
      <c r="L1076" s="9" t="s">
        <v>18</v>
      </c>
      <c r="M1076" s="9" t="str">
        <f>IF(טבלה14[[#This Row],[מספר סטודנטים בתואר 1]]&gt;500,"yes","no")</f>
        <v>yes</v>
      </c>
      <c r="N1076" s="12">
        <f>טבלה14[[#This Row],[מספר סטודנטים בתואר 1]]/SUBTOTAL(109,טבלה14[מספר סטודנטים בתואר 1])</f>
        <v>4.048176647708264E-2</v>
      </c>
      <c r="O1076" s="11">
        <f>IFERROR(((טבלה14[[#This Row],[מספר סטודנטים בתואר 1]]-טבלה14[[#This Row],[נשים תואר 1]])/טבלה14[[#This Row],[מספר סטודנטים בתואר 1]]),"")</f>
        <v>0.26661875673733382</v>
      </c>
      <c r="P1076" s="11">
        <f>IFERROR(טבלה14[[#This Row],[נשים תואר 1]]/טבלה14[[#This Row],[מספר סטודנטים בתואר 1]],"")</f>
        <v>0.73338124326266618</v>
      </c>
      <c r="Q107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07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76" s="13">
        <f>SUMIFS(T:T,D:D,"2007/08",B:B,B1076)-טבלה14[[#This Row],[דירוג]]</f>
        <v>0</v>
      </c>
      <c r="T1076" s="9">
        <v>7</v>
      </c>
    </row>
    <row r="1077" spans="2:20" s="6" customFormat="1" ht="13.8" hidden="1" x14ac:dyDescent="0.3">
      <c r="B1077" s="7" t="s">
        <v>47</v>
      </c>
      <c r="C1077" s="8" t="s">
        <v>48</v>
      </c>
      <c r="D1077" s="9" t="s">
        <v>17</v>
      </c>
      <c r="E1077" s="10">
        <v>3236</v>
      </c>
      <c r="F1077" s="10">
        <v>2249</v>
      </c>
      <c r="G1077" s="10">
        <v>267</v>
      </c>
      <c r="H1077" s="10">
        <v>174</v>
      </c>
      <c r="I1077" s="10">
        <v>506</v>
      </c>
      <c r="J1077" s="10">
        <v>309</v>
      </c>
      <c r="K1077" s="9" t="s">
        <v>18</v>
      </c>
      <c r="L1077" s="9" t="s">
        <v>18</v>
      </c>
      <c r="M1077" s="9" t="str">
        <f>IF(טבלה14[[#This Row],[מספר סטודנטים בתואר 1]]&gt;500,"yes","no")</f>
        <v>yes</v>
      </c>
      <c r="N1077" s="12">
        <f>טבלה14[[#This Row],[מספר סטודנטים בתואר 1]]/SUBTOTAL(109,טבלה14[מספר סטודנטים בתואר 1])</f>
        <v>4.7071144922687533E-2</v>
      </c>
      <c r="O1077" s="11">
        <f>IFERROR(((טבלה14[[#This Row],[מספר סטודנטים בתואר 1]]-טבלה14[[#This Row],[נשים תואר 1]])/טבלה14[[#This Row],[מספר סטודנטים בתואר 1]]),"")</f>
        <v>0.30500618046971567</v>
      </c>
      <c r="P1077" s="11">
        <f>IFERROR(טבלה14[[#This Row],[נשים תואר 1]]/טבלה14[[#This Row],[מספר סטודנטים בתואר 1]],"")</f>
        <v>0.69499381953028427</v>
      </c>
      <c r="Q107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07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77" s="13">
        <f>SUMIFS(T:T,D:D,"2007/08",B:B,B1077)-טבלה14[[#This Row],[דירוג]]</f>
        <v>0</v>
      </c>
      <c r="T1077" s="9">
        <v>7</v>
      </c>
    </row>
    <row r="1078" spans="2:20" s="6" customFormat="1" ht="13.8" hidden="1" x14ac:dyDescent="0.3">
      <c r="B1078" s="7" t="s">
        <v>47</v>
      </c>
      <c r="C1078" s="8" t="s">
        <v>48</v>
      </c>
      <c r="D1078" s="10" t="s">
        <v>22</v>
      </c>
      <c r="E1078" s="10">
        <v>3364</v>
      </c>
      <c r="F1078" s="10">
        <v>2324</v>
      </c>
      <c r="G1078" s="10">
        <v>244</v>
      </c>
      <c r="H1078" s="10">
        <v>153</v>
      </c>
      <c r="I1078" s="10">
        <v>491</v>
      </c>
      <c r="J1078" s="10">
        <v>297</v>
      </c>
      <c r="K1078" s="9" t="s">
        <v>18</v>
      </c>
      <c r="L1078" s="9" t="s">
        <v>18</v>
      </c>
      <c r="M1078" s="9" t="str">
        <f>IF(טבלה14[[#This Row],[מספר סטודנטים בתואר 1]]&gt;500,"yes","no")</f>
        <v>yes</v>
      </c>
      <c r="N1078" s="12">
        <f>טבלה14[[#This Row],[מספר סטודנטים בתואר 1]]/SUBTOTAL(109,טבלה14[מספר סטודנטים בתואר 1])</f>
        <v>4.8933044351026224E-2</v>
      </c>
      <c r="O1078" s="11">
        <f>IFERROR(((טבלה14[[#This Row],[מספר סטודנטים בתואר 1]]-טבלה14[[#This Row],[נשים תואר 1]])/טבלה14[[#This Row],[מספר סטודנטים בתואר 1]]),"")</f>
        <v>0.30915576694411417</v>
      </c>
      <c r="P1078" s="11">
        <f>IFERROR(טבלה14[[#This Row],[נשים תואר 1]]/טבלה14[[#This Row],[מספר סטודנטים בתואר 1]],"")</f>
        <v>0.69084423305588583</v>
      </c>
      <c r="Q107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07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78" s="13">
        <f>SUMIFS(T:T,D:D,"2007/08",B:B,B1078)-טבלה14[[#This Row],[דירוג]]</f>
        <v>0</v>
      </c>
      <c r="T1078" s="9">
        <v>7</v>
      </c>
    </row>
    <row r="1079" spans="2:20" s="6" customFormat="1" ht="13.8" hidden="1" x14ac:dyDescent="0.3">
      <c r="B1079" s="7" t="s">
        <v>47</v>
      </c>
      <c r="C1079" s="8" t="s">
        <v>48</v>
      </c>
      <c r="D1079" s="10" t="s">
        <v>23</v>
      </c>
      <c r="E1079" s="10">
        <v>3420</v>
      </c>
      <c r="F1079" s="10">
        <v>2335</v>
      </c>
      <c r="G1079" s="10">
        <v>254</v>
      </c>
      <c r="H1079" s="10">
        <v>164</v>
      </c>
      <c r="I1079" s="10">
        <v>472</v>
      </c>
      <c r="J1079" s="10">
        <v>288</v>
      </c>
      <c r="K1079" s="9" t="s">
        <v>18</v>
      </c>
      <c r="L1079" s="9" t="s">
        <v>18</v>
      </c>
      <c r="M1079" s="9" t="str">
        <f>IF(טבלה14[[#This Row],[מספר סטודנטים בתואר 1]]&gt;500,"yes","no")</f>
        <v>yes</v>
      </c>
      <c r="N1079" s="12">
        <f>טבלה14[[#This Row],[מספר סטודנטים בתואר 1]]/SUBTOTAL(109,טבלה14[מספר סטודנטים בתואר 1])</f>
        <v>4.9747625350924404E-2</v>
      </c>
      <c r="O1079" s="11">
        <f>IFERROR(((טבלה14[[#This Row],[מספר סטודנטים בתואר 1]]-טבלה14[[#This Row],[נשים תואר 1]])/טבלה14[[#This Row],[מספר סטודנטים בתואר 1]]),"")</f>
        <v>0.31725146198830412</v>
      </c>
      <c r="P1079" s="11">
        <f>IFERROR(טבלה14[[#This Row],[נשים תואר 1]]/טבלה14[[#This Row],[מספר סטודנטים בתואר 1]],"")</f>
        <v>0.68274853801169588</v>
      </c>
      <c r="Q107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07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79" s="13">
        <f>SUMIFS(T:T,D:D,"2007/08",B:B,B1079)-טבלה14[[#This Row],[דירוג]]</f>
        <v>0</v>
      </c>
      <c r="T1079" s="9">
        <v>7</v>
      </c>
    </row>
    <row r="1080" spans="2:20" s="6" customFormat="1" ht="13.8" hidden="1" x14ac:dyDescent="0.3">
      <c r="B1080" s="7" t="s">
        <v>47</v>
      </c>
      <c r="C1080" s="8" t="s">
        <v>48</v>
      </c>
      <c r="D1080" s="9" t="s">
        <v>32</v>
      </c>
      <c r="E1080" s="10">
        <v>3096</v>
      </c>
      <c r="F1080" s="10">
        <v>2104</v>
      </c>
      <c r="G1080" s="10">
        <v>299</v>
      </c>
      <c r="H1080" s="10">
        <v>196</v>
      </c>
      <c r="I1080" s="10">
        <v>540</v>
      </c>
      <c r="J1080" s="10">
        <v>323</v>
      </c>
      <c r="K1080" s="9" t="s">
        <v>18</v>
      </c>
      <c r="L1080" s="9" t="s">
        <v>18</v>
      </c>
      <c r="M1080" s="9" t="str">
        <f>IF(טבלה14[[#This Row],[מספר סטודנטים בתואר 1]]&gt;500,"yes","no")</f>
        <v>yes</v>
      </c>
      <c r="N1080" s="12">
        <f>טבלה14[[#This Row],[מספר סטודנטים בתואר 1]]/SUBTOTAL(109,טבלה14[מספר סטודנטים בתואר 1])</f>
        <v>4.5034692422942092E-2</v>
      </c>
      <c r="O1080" s="11">
        <f>IFERROR(((טבלה14[[#This Row],[מספר סטודנטים בתואר 1]]-טבלה14[[#This Row],[נשים תואר 1]])/טבלה14[[#This Row],[מספר סטודנטים בתואר 1]]),"")</f>
        <v>0.32041343669250644</v>
      </c>
      <c r="P1080" s="11">
        <f>IFERROR(טבלה14[[#This Row],[נשים תואר 1]]/טבלה14[[#This Row],[מספר סטודנטים בתואר 1]],"")</f>
        <v>0.67958656330749356</v>
      </c>
      <c r="Q108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08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80" s="13">
        <f>SUMIFS(T:T,D:D,"2007/08",B:B,B1080)-טבלה14[[#This Row],[דירוג]]</f>
        <v>0</v>
      </c>
      <c r="T1080" s="9">
        <v>7</v>
      </c>
    </row>
    <row r="1081" spans="2:20" s="6" customFormat="1" ht="13.8" hidden="1" x14ac:dyDescent="0.3">
      <c r="B1081" s="7" t="s">
        <v>47</v>
      </c>
      <c r="C1081" s="8" t="s">
        <v>48</v>
      </c>
      <c r="D1081" s="9" t="s">
        <v>199</v>
      </c>
      <c r="E1081" s="10">
        <v>3132</v>
      </c>
      <c r="F1081" s="10">
        <v>2148</v>
      </c>
      <c r="G1081" s="10">
        <v>300</v>
      </c>
      <c r="H1081" s="10">
        <v>191</v>
      </c>
      <c r="I1081" s="10">
        <v>557</v>
      </c>
      <c r="J1081" s="10">
        <v>331</v>
      </c>
      <c r="K1081" s="9" t="s">
        <v>18</v>
      </c>
      <c r="L1081" s="9" t="s">
        <v>18</v>
      </c>
      <c r="M1081" s="9" t="str">
        <f>IF(טבלה14[[#This Row],[מספר סטודנטים בתואר 1]]&gt;500,"yes","no")</f>
        <v>yes</v>
      </c>
      <c r="N1081" s="12">
        <f>טבלה14[[#This Row],[מספר סטודנטים בתואר 1]]/SUBTOTAL(109,טבלה14[מספר סטודנטים בתואר 1])</f>
        <v>4.5558351637162348E-2</v>
      </c>
      <c r="O1081" s="11">
        <f>IFERROR(((טבלה14[[#This Row],[מספר סטודנטים בתואר 1]]-טבלה14[[#This Row],[נשים תואר 1]])/טבלה14[[#This Row],[מספר סטודנטים בתואר 1]]),"")</f>
        <v>0.31417624521072796</v>
      </c>
      <c r="P1081" s="11">
        <f>IFERROR(טבלה14[[#This Row],[נשים תואר 1]]/טבלה14[[#This Row],[מספר סטודנטים בתואר 1]],"")</f>
        <v>0.68582375478927204</v>
      </c>
      <c r="Q108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08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81" s="13">
        <f>SUMIFS(T:T,D:D,"2007/08",B:B,B1081)-טבלה14[[#This Row],[דירוג]]</f>
        <v>0</v>
      </c>
      <c r="T1081" s="9">
        <v>7</v>
      </c>
    </row>
    <row r="1082" spans="2:20" s="6" customFormat="1" ht="13.8" hidden="1" x14ac:dyDescent="0.3">
      <c r="B1082" s="7" t="s">
        <v>47</v>
      </c>
      <c r="C1082" s="8" t="s">
        <v>48</v>
      </c>
      <c r="D1082" s="10" t="s">
        <v>255</v>
      </c>
      <c r="E1082" s="10">
        <v>3155</v>
      </c>
      <c r="F1082" s="10">
        <v>2178</v>
      </c>
      <c r="G1082" s="10">
        <v>297</v>
      </c>
      <c r="H1082" s="10">
        <v>181</v>
      </c>
      <c r="I1082" s="10">
        <v>521</v>
      </c>
      <c r="J1082" s="10">
        <v>315</v>
      </c>
      <c r="K1082" s="9" t="s">
        <v>18</v>
      </c>
      <c r="L1082" s="9" t="s">
        <v>18</v>
      </c>
      <c r="M1082" s="9" t="str">
        <f>IF(טבלה14[[#This Row],[מספר סטודנטים בתואר 1]]&gt;500,"yes","no")</f>
        <v>yes</v>
      </c>
      <c r="N1082" s="12">
        <f>טבלה14[[#This Row],[מספר סטודנטים בתואר 1]]/SUBTOTAL(109,טבלה14[מספר סטודנטים בתואר 1])</f>
        <v>4.5892911690691957E-2</v>
      </c>
      <c r="O1082" s="11">
        <f>IFERROR(((טבלה14[[#This Row],[מספר סטודנטים בתואר 1]]-טבלה14[[#This Row],[נשים תואר 1]])/טבלה14[[#This Row],[מספר סטודנטים בתואר 1]]),"")</f>
        <v>0.30966719492868461</v>
      </c>
      <c r="P1082" s="11">
        <f>IFERROR(טבלה14[[#This Row],[נשים תואר 1]]/טבלה14[[#This Row],[מספר סטודנטים בתואר 1]],"")</f>
        <v>0.69033280507131534</v>
      </c>
      <c r="Q108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08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82" s="13">
        <f>SUMIFS(T:T,D:D,"2007/08",B:B,B1082)-טבלה14[[#This Row],[דירוג]]</f>
        <v>0</v>
      </c>
      <c r="T1082" s="9">
        <v>7</v>
      </c>
    </row>
    <row r="1083" spans="2:20" s="6" customFormat="1" ht="13.8" x14ac:dyDescent="0.3">
      <c r="B1083" s="7" t="s">
        <v>27</v>
      </c>
      <c r="C1083" s="8" t="s">
        <v>28</v>
      </c>
      <c r="D1083" s="15" t="s">
        <v>255</v>
      </c>
      <c r="E1083" s="10">
        <v>3229</v>
      </c>
      <c r="F1083" s="10">
        <v>817</v>
      </c>
      <c r="G1083" s="10">
        <v>664</v>
      </c>
      <c r="H1083" s="10">
        <v>138</v>
      </c>
      <c r="I1083" s="10">
        <v>357</v>
      </c>
      <c r="J1083" s="10">
        <v>76</v>
      </c>
      <c r="K1083" s="9" t="s">
        <v>18</v>
      </c>
      <c r="L1083" s="9" t="s">
        <v>18</v>
      </c>
      <c r="M1083" s="9" t="str">
        <f>IF(טבלה14[[#This Row],[מספר סטודנטים בתואר 1]]&gt;500,"yes","no")</f>
        <v>yes</v>
      </c>
      <c r="N1083" s="12">
        <f>טבלה14[[#This Row],[מספר סטודנטים בתואר 1]]/SUBTOTAL(109,טבלה14[מספר סטודנטים בתואר 1])</f>
        <v>4.6969322297700261E-2</v>
      </c>
      <c r="O1083" s="11">
        <f>IFERROR(((טבלה14[[#This Row],[מספר סטודנטים בתואר 1]]-טבלה14[[#This Row],[נשים תואר 1]])/טבלה14[[#This Row],[מספר סטודנטים בתואר 1]]),"")</f>
        <v>0.74698048931557759</v>
      </c>
      <c r="P1083" s="11">
        <f>IFERROR(טבלה14[[#This Row],[נשים תואר 1]]/טבלה14[[#This Row],[מספר סטודנטים בתואר 1]],"")</f>
        <v>0.25301951068442241</v>
      </c>
      <c r="Q108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083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083" s="13">
        <f>SUMIFS(T:T,D:D,"2007/08",B:B,B1083)-טבלה14[[#This Row],[דירוג]]</f>
        <v>0</v>
      </c>
      <c r="T1083" s="9">
        <v>6</v>
      </c>
    </row>
    <row r="1084" spans="2:20" s="6" customFormat="1" ht="13.8" hidden="1" x14ac:dyDescent="0.3">
      <c r="B1084" s="7" t="s">
        <v>217</v>
      </c>
      <c r="C1084" s="8" t="s">
        <v>16</v>
      </c>
      <c r="D1084" s="10" t="s">
        <v>29</v>
      </c>
      <c r="E1084" s="10">
        <v>118</v>
      </c>
      <c r="F1084" s="10">
        <v>49</v>
      </c>
      <c r="G1084" s="10">
        <v>5</v>
      </c>
      <c r="H1084" s="10"/>
      <c r="I1084" s="10">
        <v>4</v>
      </c>
      <c r="J1084" s="10"/>
      <c r="K1084" s="9"/>
      <c r="L1084" s="9" t="s">
        <v>18</v>
      </c>
      <c r="M1084" s="9" t="str">
        <f>IF(טבלה14[[#This Row],[מספר סטודנטים בתואר 1]]&gt;500,"yes","no")</f>
        <v>no</v>
      </c>
      <c r="N1084" s="12">
        <f>טבלה14[[#This Row],[מספר סטודנטים בתואר 1]]/SUBTOTAL(109,טבלה14[מספר סטודנטים בתואר 1])</f>
        <v>1.716438535499731E-3</v>
      </c>
      <c r="O1084" s="11">
        <f>IFERROR(((טבלה14[[#This Row],[מספר סטודנטים בתואר 1]]-טבלה14[[#This Row],[נשים תואר 1]])/טבלה14[[#This Row],[מספר סטודנטים בתואר 1]]),"")</f>
        <v>0.5847457627118644</v>
      </c>
      <c r="P1084" s="11">
        <f>IFERROR(טבלה14[[#This Row],[נשים תואר 1]]/טבלה14[[#This Row],[מספר סטודנטים בתואר 1]],"")</f>
        <v>0.4152542372881356</v>
      </c>
      <c r="Q108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08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84" s="13">
        <f>SUMIFS(T:T,D:D,"2007/08",B:B,B1084)-טבלה14[[#This Row],[דירוג]]</f>
        <v>-9</v>
      </c>
      <c r="T1084" s="9">
        <v>100</v>
      </c>
    </row>
    <row r="1085" spans="2:20" s="6" customFormat="1" ht="13.8" hidden="1" x14ac:dyDescent="0.3">
      <c r="B1085" s="7" t="s">
        <v>53</v>
      </c>
      <c r="C1085" s="8" t="s">
        <v>53</v>
      </c>
      <c r="D1085" s="10" t="s">
        <v>31</v>
      </c>
      <c r="E1085" s="10">
        <v>3140</v>
      </c>
      <c r="F1085" s="10">
        <v>1837</v>
      </c>
      <c r="G1085" s="10">
        <v>1547</v>
      </c>
      <c r="H1085" s="10">
        <v>890</v>
      </c>
      <c r="I1085" s="10">
        <v>213</v>
      </c>
      <c r="J1085" s="10">
        <v>100</v>
      </c>
      <c r="K1085" s="9" t="s">
        <v>18</v>
      </c>
      <c r="L1085" s="9" t="s">
        <v>18</v>
      </c>
      <c r="M1085" s="9" t="str">
        <f>IF(טבלה14[[#This Row],[מספר סטודנטים בתואר 1]]&gt;500,"yes","no")</f>
        <v>yes</v>
      </c>
      <c r="N1085" s="12">
        <f>טבלה14[[#This Row],[מספר סטודנטים בתואר 1]]/SUBTOTAL(109,טבלה14[מספר סטודנטים בתואר 1])</f>
        <v>4.5674720351433516E-2</v>
      </c>
      <c r="O1085" s="11">
        <f>IFERROR(((טבלה14[[#This Row],[מספר סטודנטים בתואר 1]]-טבלה14[[#This Row],[נשים תואר 1]])/טבלה14[[#This Row],[מספר סטודנטים בתואר 1]]),"")</f>
        <v>0.41496815286624206</v>
      </c>
      <c r="P1085" s="11">
        <f>IFERROR(טבלה14[[#This Row],[נשים תואר 1]]/טבלה14[[#This Row],[מספר סטודנטים בתואר 1]],"")</f>
        <v>0.585031847133758</v>
      </c>
      <c r="Q108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08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85" s="13">
        <f>SUMIFS(T:T,D:D,"2007/08",B:B,B1085)-טבלה14[[#This Row],[דירוג]]</f>
        <v>0</v>
      </c>
      <c r="T1085" s="9">
        <v>5</v>
      </c>
    </row>
    <row r="1086" spans="2:20" s="6" customFormat="1" ht="13.8" hidden="1" x14ac:dyDescent="0.3">
      <c r="B1086" s="7" t="s">
        <v>53</v>
      </c>
      <c r="C1086" s="8" t="s">
        <v>53</v>
      </c>
      <c r="D1086" s="10" t="s">
        <v>26</v>
      </c>
      <c r="E1086" s="10">
        <v>3082</v>
      </c>
      <c r="F1086" s="10">
        <v>1819</v>
      </c>
      <c r="G1086" s="10">
        <v>1624</v>
      </c>
      <c r="H1086" s="10">
        <v>927</v>
      </c>
      <c r="I1086" s="10">
        <v>252</v>
      </c>
      <c r="J1086" s="10">
        <v>127</v>
      </c>
      <c r="K1086" s="9" t="s">
        <v>18</v>
      </c>
      <c r="L1086" s="9" t="s">
        <v>18</v>
      </c>
      <c r="M1086" s="9" t="str">
        <f>IF(טבלה14[[#This Row],[מספר סטודנטים בתואר 1]]&gt;500,"yes","no")</f>
        <v>yes</v>
      </c>
      <c r="N1086" s="12">
        <f>טבלה14[[#This Row],[מספר סטודנטים בתואר 1]]/SUBTOTAL(109,טבלה14[מספר סטודנטים בתואר 1])</f>
        <v>4.4831047172967549E-2</v>
      </c>
      <c r="O1086" s="11">
        <f>IFERROR(((טבלה14[[#This Row],[מספר סטודנטים בתואר 1]]-טבלה14[[#This Row],[נשים תואר 1]])/טבלה14[[#This Row],[מספר סטודנטים בתואר 1]]),"")</f>
        <v>0.40979883192731992</v>
      </c>
      <c r="P1086" s="11">
        <f>IFERROR(טבלה14[[#This Row],[נשים תואר 1]]/טבלה14[[#This Row],[מספר סטודנטים בתואר 1]],"")</f>
        <v>0.59020116807268008</v>
      </c>
      <c r="Q108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08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86" s="13">
        <f>SUMIFS(T:T,D:D,"2007/08",B:B,B1086)-טבלה14[[#This Row],[דירוג]]</f>
        <v>0</v>
      </c>
      <c r="T1086" s="9">
        <v>5</v>
      </c>
    </row>
    <row r="1087" spans="2:20" s="6" customFormat="1" ht="13.8" hidden="1" x14ac:dyDescent="0.3">
      <c r="B1087" s="7" t="s">
        <v>76</v>
      </c>
      <c r="C1087" s="8" t="s">
        <v>34</v>
      </c>
      <c r="D1087" s="9" t="s">
        <v>17</v>
      </c>
      <c r="E1087" s="10">
        <v>478</v>
      </c>
      <c r="F1087" s="10">
        <v>178</v>
      </c>
      <c r="G1087" s="10">
        <v>102</v>
      </c>
      <c r="H1087" s="10">
        <v>20</v>
      </c>
      <c r="I1087" s="10">
        <v>50</v>
      </c>
      <c r="J1087" s="10">
        <v>15</v>
      </c>
      <c r="K1087" s="9"/>
      <c r="L1087" s="9" t="s">
        <v>18</v>
      </c>
      <c r="M1087" s="9" t="str">
        <f>IF(טבלה14[[#This Row],[מספר סטודנטים בתואר 1]]&gt;500,"yes","no")</f>
        <v>no</v>
      </c>
      <c r="N1087" s="12">
        <f>טבלה14[[#This Row],[מספר סטודנטים בתואר 1]]/SUBTOTAL(109,טבלה14[מספר סטודנטים בתואר 1])</f>
        <v>6.9530306777022995E-3</v>
      </c>
      <c r="O1087" s="11">
        <f>IFERROR(((טבלה14[[#This Row],[מספר סטודנטים בתואר 1]]-טבלה14[[#This Row],[נשים תואר 1]])/טבלה14[[#This Row],[מספר סטודנטים בתואר 1]]),"")</f>
        <v>0.62761506276150625</v>
      </c>
      <c r="P1087" s="11">
        <f>IFERROR(טבלה14[[#This Row],[נשים תואר 1]]/טבלה14[[#This Row],[מספר סטודנטים בתואר 1]],"")</f>
        <v>0.3723849372384937</v>
      </c>
      <c r="Q108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08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87" s="13">
        <f>SUMIFS(T:T,D:D,"2007/08",B:B,B1087)-טבלה14[[#This Row],[דירוג]]</f>
        <v>-5</v>
      </c>
      <c r="T1087" s="9">
        <v>49</v>
      </c>
    </row>
    <row r="1088" spans="2:20" s="6" customFormat="1" ht="13.8" hidden="1" x14ac:dyDescent="0.3">
      <c r="B1088" s="7" t="s">
        <v>41</v>
      </c>
      <c r="C1088" s="8" t="s">
        <v>28</v>
      </c>
      <c r="D1088" s="10" t="s">
        <v>31</v>
      </c>
      <c r="E1088" s="10">
        <v>375</v>
      </c>
      <c r="F1088" s="10">
        <v>203</v>
      </c>
      <c r="G1088" s="10">
        <v>253</v>
      </c>
      <c r="H1088" s="10">
        <v>102</v>
      </c>
      <c r="I1088" s="10">
        <v>32</v>
      </c>
      <c r="J1088" s="10">
        <v>11</v>
      </c>
      <c r="K1088" s="9"/>
      <c r="L1088" s="9" t="s">
        <v>18</v>
      </c>
      <c r="M1088" s="9" t="str">
        <f>IF(טבלה14[[#This Row],[מספר סטודנטים בתואר 1]]&gt;500,"yes","no")</f>
        <v>no</v>
      </c>
      <c r="N1088" s="12">
        <f>טבלה14[[#This Row],[מספר סטודנטים בתואר 1]]/SUBTOTAL(109,טבלה14[מספר סטודנטים בתואר 1])</f>
        <v>5.4547834814610095E-3</v>
      </c>
      <c r="O1088" s="11">
        <f>IFERROR(((טבלה14[[#This Row],[מספר סטודנטים בתואר 1]]-טבלה14[[#This Row],[נשים תואר 1]])/טבלה14[[#This Row],[מספר סטודנטים בתואר 1]]),"")</f>
        <v>0.45866666666666667</v>
      </c>
      <c r="P1088" s="11">
        <f>IFERROR(טבלה14[[#This Row],[נשים תואר 1]]/טבלה14[[#This Row],[מספר סטודנטים בתואר 1]],"")</f>
        <v>0.54133333333333333</v>
      </c>
      <c r="Q108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08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88" s="13">
        <f>SUMIFS(T:T,D:D,"2007/08",B:B,B1088)-טבלה14[[#This Row],[דירוג]]</f>
        <v>-24</v>
      </c>
      <c r="T1088" s="9">
        <v>57</v>
      </c>
    </row>
    <row r="1089" spans="2:20" s="6" customFormat="1" ht="13.8" hidden="1" x14ac:dyDescent="0.3">
      <c r="B1089" s="7" t="s">
        <v>97</v>
      </c>
      <c r="C1089" s="8" t="s">
        <v>58</v>
      </c>
      <c r="D1089" s="9" t="s">
        <v>17</v>
      </c>
      <c r="E1089" s="10">
        <v>423</v>
      </c>
      <c r="F1089" s="10">
        <v>390</v>
      </c>
      <c r="G1089" s="10">
        <v>65</v>
      </c>
      <c r="H1089" s="10">
        <v>62</v>
      </c>
      <c r="I1089" s="10">
        <v>15</v>
      </c>
      <c r="J1089" s="10">
        <v>11</v>
      </c>
      <c r="K1089" s="9"/>
      <c r="L1089" s="9" t="s">
        <v>18</v>
      </c>
      <c r="M1089" s="9" t="str">
        <f>IF(טבלה14[[#This Row],[מספר סטודנטים בתואר 1]]&gt;500,"yes","no")</f>
        <v>no</v>
      </c>
      <c r="N1089" s="12">
        <f>טבלה14[[#This Row],[מספר סטודנטים בתואר 1]]/SUBTOTAL(109,טבלה14[מספר סטודנטים בתואר 1])</f>
        <v>6.1529957670880186E-3</v>
      </c>
      <c r="O1089" s="11">
        <f>IFERROR(((טבלה14[[#This Row],[מספר סטודנטים בתואר 1]]-טבלה14[[#This Row],[נשים תואר 1]])/טבלה14[[#This Row],[מספר סטודנטים בתואר 1]]),"")</f>
        <v>7.8014184397163122E-2</v>
      </c>
      <c r="P1089" s="11">
        <f>IFERROR(טבלה14[[#This Row],[נשים תואר 1]]/טבלה14[[#This Row],[מספר סטודנטים בתואר 1]],"")</f>
        <v>0.92198581560283688</v>
      </c>
      <c r="Q108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08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89" s="13">
        <f>SUMIFS(T:T,D:D,"2007/08",B:B,B1089)-טבלה14[[#This Row],[דירוג]]</f>
        <v>27</v>
      </c>
      <c r="T1089" s="9">
        <v>51</v>
      </c>
    </row>
    <row r="1090" spans="2:20" s="6" customFormat="1" ht="13.8" hidden="1" x14ac:dyDescent="0.3">
      <c r="B1090" s="7" t="s">
        <v>89</v>
      </c>
      <c r="C1090" s="8" t="s">
        <v>48</v>
      </c>
      <c r="D1090" s="10" t="s">
        <v>17</v>
      </c>
      <c r="E1090" s="10">
        <v>413</v>
      </c>
      <c r="F1090" s="10">
        <v>257</v>
      </c>
      <c r="G1090" s="10">
        <v>84</v>
      </c>
      <c r="H1090" s="10">
        <v>48</v>
      </c>
      <c r="I1090" s="10">
        <v>151</v>
      </c>
      <c r="J1090" s="10">
        <v>80</v>
      </c>
      <c r="K1090" s="9"/>
      <c r="L1090" s="9" t="s">
        <v>18</v>
      </c>
      <c r="M1090" s="9" t="str">
        <f>IF(טבלה14[[#This Row],[מספר סטודנטים בתואר 1]]&gt;500,"yes","no")</f>
        <v>no</v>
      </c>
      <c r="N1090" s="12">
        <f>טבלה14[[#This Row],[מספר סטודנטים בתואר 1]]/SUBTOTAL(109,טבלה14[מספר סטודנטים בתואר 1])</f>
        <v>6.0075348742490578E-3</v>
      </c>
      <c r="O1090" s="11">
        <f>IFERROR(((טבלה14[[#This Row],[מספר סטודנטים בתואר 1]]-טבלה14[[#This Row],[נשים תואר 1]])/טבלה14[[#This Row],[מספר סטודנטים בתואר 1]]),"")</f>
        <v>0.37772397094430993</v>
      </c>
      <c r="P1090" s="11">
        <f>IFERROR(טבלה14[[#This Row],[נשים תואר 1]]/טבלה14[[#This Row],[מספר סטודנטים בתואר 1]],"")</f>
        <v>0.62227602905569013</v>
      </c>
      <c r="Q109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09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90" s="13">
        <f>SUMIFS(T:T,D:D,"2007/08",B:B,B1090)-טבלה14[[#This Row],[דירוג]]</f>
        <v>34</v>
      </c>
      <c r="T1090" s="9">
        <v>52</v>
      </c>
    </row>
    <row r="1091" spans="2:20" s="6" customFormat="1" ht="13.8" hidden="1" x14ac:dyDescent="0.3">
      <c r="B1091" s="7" t="s">
        <v>95</v>
      </c>
      <c r="C1091" s="8" t="s">
        <v>69</v>
      </c>
      <c r="D1091" s="9" t="s">
        <v>17</v>
      </c>
      <c r="E1091" s="10">
        <v>412</v>
      </c>
      <c r="F1091" s="10">
        <v>189</v>
      </c>
      <c r="G1091" s="10">
        <v>4167</v>
      </c>
      <c r="H1091" s="10">
        <v>1727</v>
      </c>
      <c r="I1091" s="10">
        <v>93</v>
      </c>
      <c r="J1091" s="10">
        <v>48</v>
      </c>
      <c r="K1091" s="9"/>
      <c r="L1091" s="9" t="s">
        <v>18</v>
      </c>
      <c r="M1091" s="9" t="str">
        <f>IF(טבלה14[[#This Row],[מספר סטודנטים בתואר 1]]&gt;500,"yes","no")</f>
        <v>no</v>
      </c>
      <c r="N1091" s="12">
        <f>טבלה14[[#This Row],[מספר סטודנטים בתואר 1]]/SUBTOTAL(109,טבלה14[מספר סטודנטים בתואר 1])</f>
        <v>5.9929887849651618E-3</v>
      </c>
      <c r="O1091" s="11">
        <f>IFERROR(((טבלה14[[#This Row],[מספר סטודנטים בתואר 1]]-טבלה14[[#This Row],[נשים תואר 1]])/טבלה14[[#This Row],[מספר סטודנטים בתואר 1]]),"")</f>
        <v>0.54126213592233008</v>
      </c>
      <c r="P1091" s="11">
        <f>IFERROR(טבלה14[[#This Row],[נשים תואר 1]]/טבלה14[[#This Row],[מספר סטודנטים בתואר 1]],"")</f>
        <v>0.45873786407766992</v>
      </c>
      <c r="Q109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09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91" s="13">
        <f>SUMIFS(T:T,D:D,"2007/08",B:B,B1091)-טבלה14[[#This Row],[דירוג]]</f>
        <v>-4</v>
      </c>
      <c r="T1091" s="9">
        <v>53</v>
      </c>
    </row>
    <row r="1092" spans="2:20" s="6" customFormat="1" ht="13.8" hidden="1" x14ac:dyDescent="0.3">
      <c r="B1092" s="7" t="s">
        <v>98</v>
      </c>
      <c r="C1092" s="8" t="s">
        <v>72</v>
      </c>
      <c r="D1092" s="10" t="s">
        <v>17</v>
      </c>
      <c r="E1092" s="10">
        <v>383</v>
      </c>
      <c r="F1092" s="10">
        <v>250</v>
      </c>
      <c r="G1092" s="10">
        <v>294</v>
      </c>
      <c r="H1092" s="10">
        <v>180</v>
      </c>
      <c r="I1092" s="10"/>
      <c r="J1092" s="10" t="s">
        <v>21</v>
      </c>
      <c r="K1092" s="9"/>
      <c r="L1092" s="9" t="s">
        <v>18</v>
      </c>
      <c r="M1092" s="9" t="str">
        <f>IF(טבלה14[[#This Row],[מספר סטודנטים בתואר 1]]&gt;500,"yes","no")</f>
        <v>no</v>
      </c>
      <c r="N1092" s="12">
        <f>טבלה14[[#This Row],[מספר סטודנטים בתואר 1]]/SUBTOTAL(109,טבלה14[מספר סטודנטים בתואר 1])</f>
        <v>5.5711521957321772E-3</v>
      </c>
      <c r="O1092" s="11">
        <f>IFERROR(((טבלה14[[#This Row],[מספר סטודנטים בתואר 1]]-טבלה14[[#This Row],[נשים תואר 1]])/טבלה14[[#This Row],[מספר סטודנטים בתואר 1]]),"")</f>
        <v>0.3472584856396867</v>
      </c>
      <c r="P1092" s="11">
        <f>IFERROR(טבלה14[[#This Row],[נשים תואר 1]]/טבלה14[[#This Row],[מספר סטודנטים בתואר 1]],"")</f>
        <v>0.65274151436031336</v>
      </c>
      <c r="Q109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09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92" s="13">
        <f>SUMIFS(T:T,D:D,"2007/08",B:B,B1092)-טבלה14[[#This Row],[דירוג]]</f>
        <v>36</v>
      </c>
      <c r="T1092" s="9">
        <v>54</v>
      </c>
    </row>
    <row r="1093" spans="2:20" s="6" customFormat="1" ht="13.8" hidden="1" x14ac:dyDescent="0.3">
      <c r="B1093" s="7" t="s">
        <v>210</v>
      </c>
      <c r="C1093" s="8" t="s">
        <v>58</v>
      </c>
      <c r="D1093" s="9" t="s">
        <v>29</v>
      </c>
      <c r="E1093" s="10">
        <v>117</v>
      </c>
      <c r="F1093" s="10">
        <v>68</v>
      </c>
      <c r="G1093" s="10">
        <v>56</v>
      </c>
      <c r="H1093" s="10">
        <v>40</v>
      </c>
      <c r="I1093" s="10"/>
      <c r="J1093" s="10" t="s">
        <v>21</v>
      </c>
      <c r="K1093" s="9"/>
      <c r="L1093" s="9" t="s">
        <v>18</v>
      </c>
      <c r="M1093" s="9" t="str">
        <f>IF(טבלה14[[#This Row],[מספר סטודנטים בתואר 1]]&gt;500,"yes","no")</f>
        <v>no</v>
      </c>
      <c r="N1093" s="12">
        <f>טבלה14[[#This Row],[מספר סטודנטים בתואר 1]]/SUBTOTAL(109,טבלה14[מספר סטודנטים בתואר 1])</f>
        <v>1.7018924462158349E-3</v>
      </c>
      <c r="O1093" s="11">
        <f>IFERROR(((טבלה14[[#This Row],[מספר סטודנטים בתואר 1]]-טבלה14[[#This Row],[נשים תואר 1]])/טבלה14[[#This Row],[מספר סטודנטים בתואר 1]]),"")</f>
        <v>0.41880341880341881</v>
      </c>
      <c r="P1093" s="11">
        <f>IFERROR(טבלה14[[#This Row],[נשים תואר 1]]/טבלה14[[#This Row],[מספר סטודנטים בתואר 1]],"")</f>
        <v>0.58119658119658124</v>
      </c>
      <c r="Q109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09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93" s="13">
        <f>SUMIFS(T:T,D:D,"2007/08",B:B,B1093)-טבלה14[[#This Row],[דירוג]]</f>
        <v>-2</v>
      </c>
      <c r="T1093" s="9">
        <v>102</v>
      </c>
    </row>
    <row r="1094" spans="2:20" s="6" customFormat="1" ht="13.8" hidden="1" x14ac:dyDescent="0.3">
      <c r="B1094" s="7" t="s">
        <v>122</v>
      </c>
      <c r="C1094" s="8" t="s">
        <v>39</v>
      </c>
      <c r="D1094" s="10" t="s">
        <v>17</v>
      </c>
      <c r="E1094" s="10">
        <v>362</v>
      </c>
      <c r="F1094" s="10">
        <v>292</v>
      </c>
      <c r="G1094" s="10">
        <v>120</v>
      </c>
      <c r="H1094" s="10">
        <v>93</v>
      </c>
      <c r="I1094" s="10">
        <v>59</v>
      </c>
      <c r="J1094" s="10">
        <v>34</v>
      </c>
      <c r="K1094" s="9"/>
      <c r="L1094" s="9" t="s">
        <v>18</v>
      </c>
      <c r="M1094" s="9" t="str">
        <f>IF(טבלה14[[#This Row],[מספר סטודנטים בתואר 1]]&gt;500,"yes","no")</f>
        <v>no</v>
      </c>
      <c r="N1094" s="12">
        <f>טבלה14[[#This Row],[מספר סטודנטים בתואר 1]]/SUBTOTAL(109,טבלה14[מספר סטודנטים בתואר 1])</f>
        <v>5.2656843207703613E-3</v>
      </c>
      <c r="O1094" s="11">
        <f>IFERROR(((טבלה14[[#This Row],[מספר סטודנטים בתואר 1]]-טבלה14[[#This Row],[נשים תואר 1]])/טבלה14[[#This Row],[מספר סטודנטים בתואר 1]]),"")</f>
        <v>0.19337016574585636</v>
      </c>
      <c r="P1094" s="11">
        <f>IFERROR(טבלה14[[#This Row],[נשים תואר 1]]/טבלה14[[#This Row],[מספר סטודנטים בתואר 1]],"")</f>
        <v>0.8066298342541437</v>
      </c>
      <c r="Q109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09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94" s="13">
        <f>SUMIFS(T:T,D:D,"2007/08",B:B,B1094)-טבלה14[[#This Row],[דירוג]]</f>
        <v>1</v>
      </c>
      <c r="T1094" s="9">
        <v>56</v>
      </c>
    </row>
    <row r="1095" spans="2:20" s="6" customFormat="1" ht="13.8" hidden="1" x14ac:dyDescent="0.3">
      <c r="B1095" s="7" t="s">
        <v>107</v>
      </c>
      <c r="C1095" s="8" t="s">
        <v>39</v>
      </c>
      <c r="D1095" s="9" t="s">
        <v>17</v>
      </c>
      <c r="E1095" s="10">
        <v>355</v>
      </c>
      <c r="F1095" s="10">
        <v>276</v>
      </c>
      <c r="G1095" s="10">
        <v>148</v>
      </c>
      <c r="H1095" s="10">
        <v>101</v>
      </c>
      <c r="I1095" s="10">
        <v>43</v>
      </c>
      <c r="J1095" s="10">
        <v>26</v>
      </c>
      <c r="K1095" s="9"/>
      <c r="L1095" s="9" t="s">
        <v>18</v>
      </c>
      <c r="M1095" s="9" t="str">
        <f>IF(טבלה14[[#This Row],[מספר סטודנטים בתואר 1]]&gt;500,"yes","no")</f>
        <v>no</v>
      </c>
      <c r="N1095" s="12">
        <f>טבלה14[[#This Row],[מספר סטודנטים בתואר 1]]/SUBTOTAL(109,טבלה14[מספר סטודנטים בתואר 1])</f>
        <v>5.1638616957830888E-3</v>
      </c>
      <c r="O1095" s="11">
        <f>IFERROR(((טבלה14[[#This Row],[מספר סטודנטים בתואר 1]]-טבלה14[[#This Row],[נשים תואר 1]])/טבלה14[[#This Row],[מספר סטודנטים בתואר 1]]),"")</f>
        <v>0.22253521126760564</v>
      </c>
      <c r="P1095" s="11">
        <f>IFERROR(טבלה14[[#This Row],[נשים תואר 1]]/טבלה14[[#This Row],[מספר סטודנטים בתואר 1]],"")</f>
        <v>0.77746478873239433</v>
      </c>
      <c r="Q109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09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95" s="13">
        <f>SUMIFS(T:T,D:D,"2007/08",B:B,B1095)-טבלה14[[#This Row],[דירוג]]</f>
        <v>-5</v>
      </c>
      <c r="T1095" s="9">
        <v>57</v>
      </c>
    </row>
    <row r="1096" spans="2:20" s="6" customFormat="1" ht="13.8" hidden="1" x14ac:dyDescent="0.3">
      <c r="B1096" s="7" t="s">
        <v>119</v>
      </c>
      <c r="C1096" s="8" t="s">
        <v>34</v>
      </c>
      <c r="D1096" s="10" t="s">
        <v>17</v>
      </c>
      <c r="E1096" s="10">
        <v>350</v>
      </c>
      <c r="F1096" s="10">
        <v>263</v>
      </c>
      <c r="G1096" s="10">
        <v>51</v>
      </c>
      <c r="H1096" s="10">
        <v>36</v>
      </c>
      <c r="I1096" s="10">
        <v>51</v>
      </c>
      <c r="J1096" s="10">
        <v>39</v>
      </c>
      <c r="K1096" s="9"/>
      <c r="L1096" s="9" t="s">
        <v>18</v>
      </c>
      <c r="M1096" s="9" t="str">
        <f>IF(טבלה14[[#This Row],[מספר סטודנטים בתואר 1]]&gt;500,"yes","no")</f>
        <v>no</v>
      </c>
      <c r="N1096" s="12">
        <f>טבלה14[[#This Row],[מספר סטודנטים בתואר 1]]/SUBTOTAL(109,טבלה14[מספר סטודנטים בתואר 1])</f>
        <v>5.0911312493636084E-3</v>
      </c>
      <c r="O1096" s="11">
        <f>IFERROR(((טבלה14[[#This Row],[מספר סטודנטים בתואר 1]]-טבלה14[[#This Row],[נשים תואר 1]])/טבלה14[[#This Row],[מספר סטודנטים בתואר 1]]),"")</f>
        <v>0.24857142857142858</v>
      </c>
      <c r="P1096" s="11">
        <f>IFERROR(טבלה14[[#This Row],[נשים תואר 1]]/טבלה14[[#This Row],[מספר סטודנטים בתואר 1]],"")</f>
        <v>0.75142857142857145</v>
      </c>
      <c r="Q109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09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96" s="13">
        <f>SUMIFS(T:T,D:D,"2007/08",B:B,B1096)-טבלה14[[#This Row],[דירוג]]</f>
        <v>12</v>
      </c>
      <c r="T1096" s="9">
        <v>58</v>
      </c>
    </row>
    <row r="1097" spans="2:20" s="6" customFormat="1" ht="13.8" hidden="1" x14ac:dyDescent="0.3">
      <c r="B1097" s="7" t="s">
        <v>108</v>
      </c>
      <c r="C1097" s="8" t="s">
        <v>25</v>
      </c>
      <c r="D1097" s="9" t="s">
        <v>17</v>
      </c>
      <c r="E1097" s="10">
        <v>350</v>
      </c>
      <c r="F1097" s="10">
        <v>191</v>
      </c>
      <c r="G1097" s="10">
        <v>534</v>
      </c>
      <c r="H1097" s="10">
        <v>280</v>
      </c>
      <c r="I1097" s="10">
        <v>163</v>
      </c>
      <c r="J1097" s="10">
        <v>62</v>
      </c>
      <c r="K1097" s="9"/>
      <c r="L1097" s="9" t="s">
        <v>18</v>
      </c>
      <c r="M1097" s="9" t="str">
        <f>IF(טבלה14[[#This Row],[מספר סטודנטים בתואר 1]]&gt;500,"yes","no")</f>
        <v>no</v>
      </c>
      <c r="N1097" s="12">
        <f>טבלה14[[#This Row],[מספר סטודנטים בתואר 1]]/SUBTOTAL(109,טבלה14[מספר סטודנטים בתואר 1])</f>
        <v>5.0911312493636084E-3</v>
      </c>
      <c r="O1097" s="11">
        <f>IFERROR(((טבלה14[[#This Row],[מספר סטודנטים בתואר 1]]-טבלה14[[#This Row],[נשים תואר 1]])/טבלה14[[#This Row],[מספר סטודנטים בתואר 1]]),"")</f>
        <v>0.45428571428571429</v>
      </c>
      <c r="P1097" s="11">
        <f>IFERROR(טבלה14[[#This Row],[נשים תואר 1]]/טבלה14[[#This Row],[מספר סטודנטים בתואר 1]],"")</f>
        <v>0.54571428571428571</v>
      </c>
      <c r="Q109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09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97" s="13">
        <f>SUMIFS(T:T,D:D,"2007/08",B:B,B1097)-טבלה14[[#This Row],[דירוג]]</f>
        <v>-11</v>
      </c>
      <c r="T1097" s="9">
        <v>59</v>
      </c>
    </row>
    <row r="1098" spans="2:20" s="6" customFormat="1" ht="13.8" hidden="1" x14ac:dyDescent="0.3">
      <c r="B1098" s="7" t="s">
        <v>247</v>
      </c>
      <c r="C1098" s="8" t="s">
        <v>52</v>
      </c>
      <c r="D1098" s="10" t="s">
        <v>17</v>
      </c>
      <c r="E1098" s="10">
        <v>347</v>
      </c>
      <c r="F1098" s="10">
        <v>319</v>
      </c>
      <c r="G1098" s="10">
        <v>31</v>
      </c>
      <c r="H1098" s="10">
        <v>21</v>
      </c>
      <c r="I1098" s="10"/>
      <c r="J1098" s="10" t="s">
        <v>21</v>
      </c>
      <c r="K1098" s="9"/>
      <c r="L1098" s="9" t="s">
        <v>18</v>
      </c>
      <c r="M1098" s="9" t="str">
        <f>IF(טבלה14[[#This Row],[מספר סטודנטים בתואר 1]]&gt;500,"yes","no")</f>
        <v>no</v>
      </c>
      <c r="N1098" s="12">
        <f>טבלה14[[#This Row],[מספר סטודנטים בתואר 1]]/SUBTOTAL(109,טבלה14[מספר סטודנטים בתואר 1])</f>
        <v>5.0474929815119201E-3</v>
      </c>
      <c r="O1098" s="11">
        <f>IFERROR(((טבלה14[[#This Row],[מספר סטודנטים בתואר 1]]-טבלה14[[#This Row],[נשים תואר 1]])/טבלה14[[#This Row],[מספר סטודנטים בתואר 1]]),"")</f>
        <v>8.069164265129683E-2</v>
      </c>
      <c r="P1098" s="11">
        <f>IFERROR(טבלה14[[#This Row],[נשים תואר 1]]/טבלה14[[#This Row],[מספר סטודנטים בתואר 1]],"")</f>
        <v>0.9193083573487032</v>
      </c>
      <c r="Q109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09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98" s="13">
        <f>SUMIFS(T:T,D:D,"2007/08",B:B,B1098)-טבלה14[[#This Row],[דירוג]]</f>
        <v>11</v>
      </c>
      <c r="T1098" s="9">
        <v>60</v>
      </c>
    </row>
    <row r="1099" spans="2:20" s="6" customFormat="1" ht="13.8" hidden="1" x14ac:dyDescent="0.3">
      <c r="B1099" s="7" t="s">
        <v>105</v>
      </c>
      <c r="C1099" s="8" t="s">
        <v>39</v>
      </c>
      <c r="D1099" s="9" t="s">
        <v>17</v>
      </c>
      <c r="E1099" s="10">
        <v>338</v>
      </c>
      <c r="F1099" s="10">
        <v>279</v>
      </c>
      <c r="G1099" s="10">
        <v>204</v>
      </c>
      <c r="H1099" s="10">
        <v>157</v>
      </c>
      <c r="I1099" s="10">
        <v>155</v>
      </c>
      <c r="J1099" s="10">
        <v>115</v>
      </c>
      <c r="K1099" s="9"/>
      <c r="L1099" s="9" t="s">
        <v>18</v>
      </c>
      <c r="M1099" s="9" t="str">
        <f>IF(טבלה14[[#This Row],[מספר סטודנטים בתואר 1]]&gt;500,"yes","no")</f>
        <v>no</v>
      </c>
      <c r="N1099" s="12">
        <f>טבלה14[[#This Row],[מספר סטודנטים בתואר 1]]/SUBTOTAL(109,טבלה14[מספר סטודנטים בתואר 1])</f>
        <v>4.9165781779568563E-3</v>
      </c>
      <c r="O1099" s="11">
        <f>IFERROR(((טבלה14[[#This Row],[מספר סטודנטים בתואר 1]]-טבלה14[[#This Row],[נשים תואר 1]])/טבלה14[[#This Row],[מספר סטודנטים בתואר 1]]),"")</f>
        <v>0.17455621301775148</v>
      </c>
      <c r="P1099" s="11">
        <f>IFERROR(טבלה14[[#This Row],[נשים תואר 1]]/טבלה14[[#This Row],[מספר סטודנטים בתואר 1]],"")</f>
        <v>0.82544378698224852</v>
      </c>
      <c r="Q109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09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099" s="13">
        <f>SUMIFS(T:T,D:D,"2007/08",B:B,B1099)-טבלה14[[#This Row],[דירוג]]</f>
        <v>-20</v>
      </c>
      <c r="T1099" s="9">
        <v>61</v>
      </c>
    </row>
    <row r="1100" spans="2:20" s="6" customFormat="1" ht="13.8" hidden="1" x14ac:dyDescent="0.3">
      <c r="B1100" s="7" t="s">
        <v>203</v>
      </c>
      <c r="C1100" s="8" t="s">
        <v>52</v>
      </c>
      <c r="D1100" s="10" t="s">
        <v>17</v>
      </c>
      <c r="E1100" s="10">
        <v>336</v>
      </c>
      <c r="F1100" s="10">
        <v>171</v>
      </c>
      <c r="G1100" s="10">
        <v>411</v>
      </c>
      <c r="H1100" s="10">
        <v>274</v>
      </c>
      <c r="I1100" s="10">
        <v>85</v>
      </c>
      <c r="J1100" s="10">
        <v>50</v>
      </c>
      <c r="K1100" s="9"/>
      <c r="L1100" s="9" t="s">
        <v>18</v>
      </c>
      <c r="M1100" s="9" t="str">
        <f>IF(טבלה14[[#This Row],[מספר סטודנטים בתואר 1]]&gt;500,"yes","no")</f>
        <v>no</v>
      </c>
      <c r="N1100" s="12">
        <f>טבלה14[[#This Row],[מספר סטודנטים בתואר 1]]/SUBTOTAL(109,טבלה14[מספר סטודנטים בתואר 1])</f>
        <v>4.8874859993890641E-3</v>
      </c>
      <c r="O1100" s="11">
        <f>IFERROR(((טבלה14[[#This Row],[מספר סטודנטים בתואר 1]]-טבלה14[[#This Row],[נשים תואר 1]])/טבלה14[[#This Row],[מספר סטודנטים בתואר 1]]),"")</f>
        <v>0.49107142857142855</v>
      </c>
      <c r="P1100" s="11">
        <f>IFERROR(טבלה14[[#This Row],[נשים תואר 1]]/טבלה14[[#This Row],[מספר סטודנטים בתואר 1]],"")</f>
        <v>0.5089285714285714</v>
      </c>
      <c r="Q110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0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00" s="13">
        <f>SUMIFS(T:T,D:D,"2007/08",B:B,B1100)-טבלה14[[#This Row],[דירוג]]</f>
        <v>21</v>
      </c>
      <c r="T1100" s="9">
        <v>62</v>
      </c>
    </row>
    <row r="1101" spans="2:20" s="6" customFormat="1" ht="13.8" hidden="1" x14ac:dyDescent="0.3">
      <c r="B1101" s="7" t="s">
        <v>100</v>
      </c>
      <c r="C1101" s="8" t="s">
        <v>34</v>
      </c>
      <c r="D1101" s="9" t="s">
        <v>17</v>
      </c>
      <c r="E1101" s="10">
        <v>306</v>
      </c>
      <c r="F1101" s="10">
        <v>64</v>
      </c>
      <c r="G1101" s="10">
        <v>130</v>
      </c>
      <c r="H1101" s="10">
        <v>27</v>
      </c>
      <c r="I1101" s="10">
        <v>41</v>
      </c>
      <c r="J1101" s="10">
        <v>7</v>
      </c>
      <c r="K1101" s="9"/>
      <c r="L1101" s="9" t="s">
        <v>18</v>
      </c>
      <c r="M1101" s="9" t="str">
        <f>IF(טבלה14[[#This Row],[מספר סטודנטים בתואר 1]]&gt;500,"yes","no")</f>
        <v>no</v>
      </c>
      <c r="N1101" s="12">
        <f>טבלה14[[#This Row],[מספר סטודנטים בתואר 1]]/SUBTOTAL(109,טבלה14[מספר סטודנטים בתואר 1])</f>
        <v>4.4511033208721835E-3</v>
      </c>
      <c r="O1101" s="11">
        <f>IFERROR(((טבלה14[[#This Row],[מספר סטודנטים בתואר 1]]-טבלה14[[#This Row],[נשים תואר 1]])/טבלה14[[#This Row],[מספר סטודנטים בתואר 1]]),"")</f>
        <v>0.79084967320261434</v>
      </c>
      <c r="P1101" s="11">
        <f>IFERROR(טבלה14[[#This Row],[נשים תואר 1]]/טבלה14[[#This Row],[מספר סטודנטים בתואר 1]],"")</f>
        <v>0.20915032679738563</v>
      </c>
      <c r="Q110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01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101" s="13">
        <f>SUMIFS(T:T,D:D,"2007/08",B:B,B1101)-טבלה14[[#This Row],[דירוג]]</f>
        <v>-4</v>
      </c>
      <c r="T1101" s="9">
        <v>63</v>
      </c>
    </row>
    <row r="1102" spans="2:20" s="6" customFormat="1" ht="13.8" hidden="1" x14ac:dyDescent="0.3">
      <c r="B1102" s="7" t="s">
        <v>104</v>
      </c>
      <c r="C1102" s="8" t="s">
        <v>39</v>
      </c>
      <c r="D1102" s="10" t="s">
        <v>17</v>
      </c>
      <c r="E1102" s="10">
        <v>301</v>
      </c>
      <c r="F1102" s="10">
        <v>208</v>
      </c>
      <c r="G1102" s="10">
        <v>65</v>
      </c>
      <c r="H1102" s="10">
        <v>38</v>
      </c>
      <c r="I1102" s="10">
        <v>12</v>
      </c>
      <c r="J1102" s="10">
        <v>7</v>
      </c>
      <c r="K1102" s="9"/>
      <c r="L1102" s="9" t="s">
        <v>18</v>
      </c>
      <c r="M1102" s="9" t="str">
        <f>IF(טבלה14[[#This Row],[מספר סטודנטים בתואר 1]]&gt;500,"yes","no")</f>
        <v>no</v>
      </c>
      <c r="N1102" s="12">
        <f>טבלה14[[#This Row],[מספר סטודנטים בתואר 1]]/SUBTOTAL(109,טבלה14[מספר סטודנטים בתואר 1])</f>
        <v>4.3783728744527031E-3</v>
      </c>
      <c r="O1102" s="11">
        <f>IFERROR(((טבלה14[[#This Row],[מספר סטודנטים בתואר 1]]-טבלה14[[#This Row],[נשים תואר 1]])/טבלה14[[#This Row],[מספר סטודנטים בתואר 1]]),"")</f>
        <v>0.30897009966777411</v>
      </c>
      <c r="P1102" s="11">
        <f>IFERROR(טבלה14[[#This Row],[נשים תואר 1]]/טבלה14[[#This Row],[מספר סטודנטים בתואר 1]],"")</f>
        <v>0.69102990033222589</v>
      </c>
      <c r="Q110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0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02" s="13">
        <f>SUMIFS(T:T,D:D,"2007/08",B:B,B1102)-טבלה14[[#This Row],[דירוג]]</f>
        <v>8</v>
      </c>
      <c r="T1102" s="9">
        <v>64</v>
      </c>
    </row>
    <row r="1103" spans="2:20" s="6" customFormat="1" ht="13.8" hidden="1" x14ac:dyDescent="0.3">
      <c r="B1103" s="7" t="s">
        <v>103</v>
      </c>
      <c r="C1103" s="8" t="s">
        <v>48</v>
      </c>
      <c r="D1103" s="9" t="s">
        <v>17</v>
      </c>
      <c r="E1103" s="10">
        <v>293</v>
      </c>
      <c r="F1103" s="10">
        <v>86</v>
      </c>
      <c r="G1103" s="10">
        <v>39</v>
      </c>
      <c r="H1103" s="10">
        <v>18</v>
      </c>
      <c r="I1103" s="10">
        <v>33</v>
      </c>
      <c r="J1103" s="10">
        <v>14</v>
      </c>
      <c r="K1103" s="9"/>
      <c r="L1103" s="9" t="s">
        <v>18</v>
      </c>
      <c r="M1103" s="9" t="str">
        <f>IF(טבלה14[[#This Row],[מספר סטודנטים בתואר 1]]&gt;500,"yes","no")</f>
        <v>no</v>
      </c>
      <c r="N1103" s="12">
        <f>טבלה14[[#This Row],[מספר סטודנטים בתואר 1]]/SUBTOTAL(109,טבלה14[מספר סטודנטים בתואר 1])</f>
        <v>4.2620041601815354E-3</v>
      </c>
      <c r="O1103" s="11">
        <f>IFERROR(((טבלה14[[#This Row],[מספר סטודנטים בתואר 1]]-טבלה14[[#This Row],[נשים תואר 1]])/טבלה14[[#This Row],[מספר סטודנטים בתואר 1]]),"")</f>
        <v>0.70648464163822522</v>
      </c>
      <c r="P1103" s="11">
        <f>IFERROR(טבלה14[[#This Row],[נשים תואר 1]]/טבלה14[[#This Row],[מספר סטודנטים בתואר 1]],"")</f>
        <v>0.29351535836177473</v>
      </c>
      <c r="Q110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03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103" s="13">
        <f>SUMIFS(T:T,D:D,"2007/08",B:B,B1103)-טבלה14[[#This Row],[דירוג]]</f>
        <v>19</v>
      </c>
      <c r="T1103" s="9">
        <v>65</v>
      </c>
    </row>
    <row r="1104" spans="2:20" s="6" customFormat="1" ht="13.8" hidden="1" x14ac:dyDescent="0.3">
      <c r="B1104" s="7" t="s">
        <v>99</v>
      </c>
      <c r="C1104" s="8" t="s">
        <v>16</v>
      </c>
      <c r="D1104" s="10" t="s">
        <v>17</v>
      </c>
      <c r="E1104" s="10">
        <v>288</v>
      </c>
      <c r="F1104" s="10">
        <v>90</v>
      </c>
      <c r="G1104" s="10"/>
      <c r="H1104" s="10"/>
      <c r="I1104" s="10"/>
      <c r="J1104" s="10" t="s">
        <v>21</v>
      </c>
      <c r="K1104" s="9"/>
      <c r="L1104" s="9" t="s">
        <v>18</v>
      </c>
      <c r="M1104" s="9" t="str">
        <f>IF(טבלה14[[#This Row],[מספר סטודנטים בתואר 1]]&gt;500,"yes","no")</f>
        <v>no</v>
      </c>
      <c r="N1104" s="12">
        <f>טבלה14[[#This Row],[מספר סטודנטים בתואר 1]]/SUBTOTAL(109,טבלה14[מספר סטודנטים בתואר 1])</f>
        <v>4.189273713762055E-3</v>
      </c>
      <c r="O1104" s="11">
        <f>IFERROR(((טבלה14[[#This Row],[מספר סטודנטים בתואר 1]]-טבלה14[[#This Row],[נשים תואר 1]])/טבלה14[[#This Row],[מספר סטודנטים בתואר 1]]),"")</f>
        <v>0.6875</v>
      </c>
      <c r="P1104" s="11">
        <f>IFERROR(טבלה14[[#This Row],[נשים תואר 1]]/טבלה14[[#This Row],[מספר סטודנטים בתואר 1]],"")</f>
        <v>0.3125</v>
      </c>
      <c r="Q110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0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04" s="13">
        <f>SUMIFS(T:T,D:D,"2007/08",B:B,B1104)-טבלה14[[#This Row],[דירוג]]</f>
        <v>-66</v>
      </c>
      <c r="T1104" s="9">
        <v>66</v>
      </c>
    </row>
    <row r="1105" spans="2:20" s="6" customFormat="1" ht="13.8" hidden="1" x14ac:dyDescent="0.3">
      <c r="B1105" s="7" t="s">
        <v>110</v>
      </c>
      <c r="C1105" s="8" t="s">
        <v>48</v>
      </c>
      <c r="D1105" s="9" t="s">
        <v>17</v>
      </c>
      <c r="E1105" s="10">
        <v>286</v>
      </c>
      <c r="F1105" s="10">
        <v>181</v>
      </c>
      <c r="G1105" s="10">
        <v>55</v>
      </c>
      <c r="H1105" s="10">
        <v>29</v>
      </c>
      <c r="I1105" s="10">
        <v>59</v>
      </c>
      <c r="J1105" s="10">
        <v>30</v>
      </c>
      <c r="K1105" s="9"/>
      <c r="L1105" s="9" t="s">
        <v>18</v>
      </c>
      <c r="M1105" s="9" t="str">
        <f>IF(טבלה14[[#This Row],[מספר סטודנטים בתואר 1]]&gt;500,"yes","no")</f>
        <v>no</v>
      </c>
      <c r="N1105" s="12">
        <f>טבלה14[[#This Row],[מספר סטודנטים בתואר 1]]/SUBTOTAL(109,טבלה14[מספר סטודנטים בתואר 1])</f>
        <v>4.1601815351942628E-3</v>
      </c>
      <c r="O1105" s="11">
        <f>IFERROR(((טבלה14[[#This Row],[מספר סטודנטים בתואר 1]]-טבלה14[[#This Row],[נשים תואר 1]])/טבלה14[[#This Row],[מספר סטודנטים בתואר 1]]),"")</f>
        <v>0.36713286713286714</v>
      </c>
      <c r="P1105" s="11">
        <f>IFERROR(טבלה14[[#This Row],[נשים תואר 1]]/טבלה14[[#This Row],[מספר סטודנטים בתואר 1]],"")</f>
        <v>0.63286713286713292</v>
      </c>
      <c r="Q110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0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05" s="13">
        <f>SUMIFS(T:T,D:D,"2007/08",B:B,B1105)-טבלה14[[#This Row],[דירוג]]</f>
        <v>7</v>
      </c>
      <c r="T1105" s="9">
        <v>67</v>
      </c>
    </row>
    <row r="1106" spans="2:20" s="6" customFormat="1" ht="13.8" hidden="1" x14ac:dyDescent="0.3">
      <c r="B1106" s="7" t="s">
        <v>112</v>
      </c>
      <c r="C1106" s="8" t="s">
        <v>56</v>
      </c>
      <c r="D1106" s="10" t="s">
        <v>17</v>
      </c>
      <c r="E1106" s="10">
        <v>284</v>
      </c>
      <c r="F1106" s="10">
        <v>229</v>
      </c>
      <c r="G1106" s="10">
        <v>56</v>
      </c>
      <c r="H1106" s="10">
        <v>42</v>
      </c>
      <c r="I1106" s="10">
        <v>21</v>
      </c>
      <c r="J1106" s="10">
        <v>13</v>
      </c>
      <c r="K1106" s="9"/>
      <c r="L1106" s="9" t="s">
        <v>18</v>
      </c>
      <c r="M1106" s="9" t="str">
        <f>IF(טבלה14[[#This Row],[מספר סטודנטים בתואר 1]]&gt;500,"yes","no")</f>
        <v>no</v>
      </c>
      <c r="N1106" s="12">
        <f>טבלה14[[#This Row],[מספר סטודנטים בתואר 1]]/SUBTOTAL(109,טבלה14[מספר סטודנטים בתואר 1])</f>
        <v>4.1310893566264707E-3</v>
      </c>
      <c r="O1106" s="11">
        <f>IFERROR(((טבלה14[[#This Row],[מספר סטודנטים בתואר 1]]-טבלה14[[#This Row],[נשים תואר 1]])/טבלה14[[#This Row],[מספר סטודנטים בתואר 1]]),"")</f>
        <v>0.19366197183098591</v>
      </c>
      <c r="P1106" s="11">
        <f>IFERROR(טבלה14[[#This Row],[נשים תואר 1]]/טבלה14[[#This Row],[מספר סטודנטים בתואר 1]],"")</f>
        <v>0.80633802816901412</v>
      </c>
      <c r="Q110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10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06" s="13">
        <f>SUMIFS(T:T,D:D,"2007/08",B:B,B1106)-טבלה14[[#This Row],[דירוג]]</f>
        <v>-12</v>
      </c>
      <c r="T1106" s="9">
        <v>68</v>
      </c>
    </row>
    <row r="1107" spans="2:20" s="6" customFormat="1" ht="13.8" hidden="1" x14ac:dyDescent="0.3">
      <c r="B1107" s="7" t="s">
        <v>73</v>
      </c>
      <c r="C1107" s="8" t="s">
        <v>16</v>
      </c>
      <c r="D1107" s="9" t="s">
        <v>17</v>
      </c>
      <c r="E1107" s="10">
        <v>275</v>
      </c>
      <c r="F1107" s="10">
        <v>225</v>
      </c>
      <c r="G1107" s="10">
        <v>407</v>
      </c>
      <c r="H1107" s="10">
        <v>308</v>
      </c>
      <c r="I1107" s="10">
        <v>40</v>
      </c>
      <c r="J1107" s="10">
        <v>29</v>
      </c>
      <c r="K1107" s="9"/>
      <c r="L1107" s="9" t="s">
        <v>18</v>
      </c>
      <c r="M1107" s="9" t="str">
        <f>IF(טבלה14[[#This Row],[מספר סטודנטים בתואר 1]]&gt;500,"yes","no")</f>
        <v>no</v>
      </c>
      <c r="N1107" s="12">
        <f>טבלה14[[#This Row],[מספר סטודנטים בתואר 1]]/SUBTOTAL(109,טבלה14[מספר סטודנטים בתואר 1])</f>
        <v>4.0001745530714068E-3</v>
      </c>
      <c r="O1107" s="11">
        <f>IFERROR(((טבלה14[[#This Row],[מספר סטודנטים בתואר 1]]-טבלה14[[#This Row],[נשים תואר 1]])/טבלה14[[#This Row],[מספר סטודנטים בתואר 1]]),"")</f>
        <v>0.18181818181818182</v>
      </c>
      <c r="P1107" s="11">
        <f>IFERROR(טבלה14[[#This Row],[נשים תואר 1]]/טבלה14[[#This Row],[מספר סטודנטים בתואר 1]],"")</f>
        <v>0.81818181818181823</v>
      </c>
      <c r="Q110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10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07" s="13">
        <f>SUMIFS(T:T,D:D,"2007/08",B:B,B1107)-טבלה14[[#This Row],[דירוג]]</f>
        <v>-31</v>
      </c>
      <c r="T1107" s="9">
        <v>69</v>
      </c>
    </row>
    <row r="1108" spans="2:20" s="6" customFormat="1" ht="13.8" hidden="1" x14ac:dyDescent="0.3">
      <c r="B1108" s="7" t="s">
        <v>111</v>
      </c>
      <c r="C1108" s="8" t="s">
        <v>39</v>
      </c>
      <c r="D1108" s="10" t="s">
        <v>17</v>
      </c>
      <c r="E1108" s="10">
        <v>273</v>
      </c>
      <c r="F1108" s="10">
        <v>195</v>
      </c>
      <c r="G1108" s="10">
        <v>140</v>
      </c>
      <c r="H1108" s="10">
        <v>95</v>
      </c>
      <c r="I1108" s="10">
        <v>27</v>
      </c>
      <c r="J1108" s="10">
        <v>19</v>
      </c>
      <c r="K1108" s="9"/>
      <c r="L1108" s="9" t="s">
        <v>18</v>
      </c>
      <c r="M1108" s="9" t="str">
        <f>IF(טבלה14[[#This Row],[מספר סטודנטים בתואר 1]]&gt;500,"yes","no")</f>
        <v>no</v>
      </c>
      <c r="N1108" s="12">
        <f>טבלה14[[#This Row],[מספר סטודנטים בתואר 1]]/SUBTOTAL(109,טבלה14[מספר סטודנטים בתואר 1])</f>
        <v>3.9710823745036147E-3</v>
      </c>
      <c r="O1108" s="11">
        <f>IFERROR(((טבלה14[[#This Row],[מספר סטודנטים בתואר 1]]-טבלה14[[#This Row],[נשים תואר 1]])/טבלה14[[#This Row],[מספר סטודנטים בתואר 1]]),"")</f>
        <v>0.2857142857142857</v>
      </c>
      <c r="P1108" s="11">
        <f>IFERROR(טבלה14[[#This Row],[נשים תואר 1]]/טבלה14[[#This Row],[מספר סטודנטים בתואר 1]],"")</f>
        <v>0.7142857142857143</v>
      </c>
      <c r="Q110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10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08" s="13">
        <f>SUMIFS(T:T,D:D,"2007/08",B:B,B1108)-טבלה14[[#This Row],[דירוג]]</f>
        <v>-24</v>
      </c>
      <c r="T1108" s="9">
        <v>70</v>
      </c>
    </row>
    <row r="1109" spans="2:20" s="6" customFormat="1" ht="13.8" hidden="1" x14ac:dyDescent="0.3">
      <c r="B1109" s="7" t="s">
        <v>113</v>
      </c>
      <c r="C1109" s="8" t="s">
        <v>69</v>
      </c>
      <c r="D1109" s="9" t="s">
        <v>17</v>
      </c>
      <c r="E1109" s="10">
        <v>265</v>
      </c>
      <c r="F1109" s="10">
        <v>175</v>
      </c>
      <c r="G1109" s="10">
        <v>30</v>
      </c>
      <c r="H1109" s="10">
        <v>13</v>
      </c>
      <c r="I1109" s="10"/>
      <c r="J1109" s="10" t="s">
        <v>21</v>
      </c>
      <c r="K1109" s="9"/>
      <c r="L1109" s="9" t="s">
        <v>18</v>
      </c>
      <c r="M1109" s="9" t="str">
        <f>IF(טבלה14[[#This Row],[מספר סטודנטים בתואר 1]]&gt;500,"yes","no")</f>
        <v>no</v>
      </c>
      <c r="N1109" s="12">
        <f>טבלה14[[#This Row],[מספר סטודנטים בתואר 1]]/SUBTOTAL(109,טבלה14[מספר סטודנטים בתואר 1])</f>
        <v>3.8547136602324465E-3</v>
      </c>
      <c r="O1109" s="11">
        <f>IFERROR(((טבלה14[[#This Row],[מספר סטודנטים בתואר 1]]-טבלה14[[#This Row],[נשים תואר 1]])/טבלה14[[#This Row],[מספר סטודנטים בתואר 1]]),"")</f>
        <v>0.33962264150943394</v>
      </c>
      <c r="P1109" s="11">
        <f>IFERROR(טבלה14[[#This Row],[נשים תואר 1]]/טבלה14[[#This Row],[מספר סטודנטים בתואר 1]],"")</f>
        <v>0.660377358490566</v>
      </c>
      <c r="Q110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0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09" s="13">
        <f>SUMIFS(T:T,D:D,"2007/08",B:B,B1109)-טבלה14[[#This Row],[דירוג]]</f>
        <v>-10</v>
      </c>
      <c r="T1109" s="9">
        <v>71</v>
      </c>
    </row>
    <row r="1110" spans="2:20" s="6" customFormat="1" ht="13.8" hidden="1" x14ac:dyDescent="0.3">
      <c r="B1110" s="7" t="s">
        <v>114</v>
      </c>
      <c r="C1110" s="8" t="s">
        <v>25</v>
      </c>
      <c r="D1110" s="10" t="s">
        <v>17</v>
      </c>
      <c r="E1110" s="10">
        <v>248</v>
      </c>
      <c r="F1110" s="10">
        <v>135</v>
      </c>
      <c r="G1110" s="10">
        <v>230</v>
      </c>
      <c r="H1110" s="10">
        <v>128</v>
      </c>
      <c r="I1110" s="10">
        <v>74</v>
      </c>
      <c r="J1110" s="10">
        <v>43</v>
      </c>
      <c r="K1110" s="9"/>
      <c r="L1110" s="9" t="s">
        <v>18</v>
      </c>
      <c r="M1110" s="9" t="str">
        <f>IF(טבלה14[[#This Row],[מספר סטודנטים בתואר 1]]&gt;500,"yes","no")</f>
        <v>no</v>
      </c>
      <c r="N1110" s="12">
        <f>טבלה14[[#This Row],[מספר סטודנטים בתואר 1]]/SUBTOTAL(109,טבלה14[מספר סטודנטים בתואר 1])</f>
        <v>3.607430142406214E-3</v>
      </c>
      <c r="O1110" s="11">
        <f>IFERROR(((טבלה14[[#This Row],[מספר סטודנטים בתואר 1]]-טבלה14[[#This Row],[נשים תואר 1]])/טבלה14[[#This Row],[מספר סטודנטים בתואר 1]]),"")</f>
        <v>0.45564516129032256</v>
      </c>
      <c r="P1110" s="11">
        <f>IFERROR(טבלה14[[#This Row],[נשים תואר 1]]/טבלה14[[#This Row],[מספר סטודנטים בתואר 1]],"")</f>
        <v>0.54435483870967738</v>
      </c>
      <c r="Q111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1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10" s="13">
        <f>SUMIFS(T:T,D:D,"2007/08",B:B,B1110)-טבלה14[[#This Row],[דירוג]]</f>
        <v>-7</v>
      </c>
      <c r="T1110" s="9">
        <v>72</v>
      </c>
    </row>
    <row r="1111" spans="2:20" s="6" customFormat="1" ht="13.8" hidden="1" x14ac:dyDescent="0.3">
      <c r="B1111" s="7" t="s">
        <v>126</v>
      </c>
      <c r="C1111" s="8" t="s">
        <v>25</v>
      </c>
      <c r="D1111" s="9" t="s">
        <v>17</v>
      </c>
      <c r="E1111" s="10">
        <v>245</v>
      </c>
      <c r="F1111" s="10">
        <v>148</v>
      </c>
      <c r="G1111" s="10">
        <v>376</v>
      </c>
      <c r="H1111" s="10">
        <v>155</v>
      </c>
      <c r="I1111" s="10">
        <v>94</v>
      </c>
      <c r="J1111" s="10">
        <v>39</v>
      </c>
      <c r="K1111" s="9"/>
      <c r="L1111" s="9" t="s">
        <v>18</v>
      </c>
      <c r="M1111" s="9" t="str">
        <f>IF(טבלה14[[#This Row],[מספר סטודנטים בתואר 1]]&gt;500,"yes","no")</f>
        <v>no</v>
      </c>
      <c r="N1111" s="12">
        <f>טבלה14[[#This Row],[מספר סטודנטים בתואר 1]]/SUBTOTAL(109,טבלה14[מספר סטודנטים בתואר 1])</f>
        <v>3.5637918745545262E-3</v>
      </c>
      <c r="O1111" s="11">
        <f>IFERROR(((טבלה14[[#This Row],[מספר סטודנטים בתואר 1]]-טבלה14[[#This Row],[נשים תואר 1]])/טבלה14[[#This Row],[מספר סטודנטים בתואר 1]]),"")</f>
        <v>0.39591836734693875</v>
      </c>
      <c r="P1111" s="11">
        <f>IFERROR(טבלה14[[#This Row],[נשים תואר 1]]/טבלה14[[#This Row],[מספר סטודנטים בתואר 1]],"")</f>
        <v>0.60408163265306125</v>
      </c>
      <c r="Q111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1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11" s="13">
        <f>SUMIFS(T:T,D:D,"2007/08",B:B,B1111)-טבלה14[[#This Row],[דירוג]]</f>
        <v>-18</v>
      </c>
      <c r="T1111" s="9">
        <v>73</v>
      </c>
    </row>
    <row r="1112" spans="2:20" s="6" customFormat="1" ht="13.8" hidden="1" x14ac:dyDescent="0.3">
      <c r="B1112" s="7" t="s">
        <v>117</v>
      </c>
      <c r="C1112" s="8" t="s">
        <v>56</v>
      </c>
      <c r="D1112" s="10" t="s">
        <v>17</v>
      </c>
      <c r="E1112" s="10">
        <v>220</v>
      </c>
      <c r="F1112" s="10">
        <v>95</v>
      </c>
      <c r="G1112" s="10">
        <v>33</v>
      </c>
      <c r="H1112" s="10">
        <v>18</v>
      </c>
      <c r="I1112" s="10"/>
      <c r="J1112" s="10" t="s">
        <v>21</v>
      </c>
      <c r="K1112" s="9"/>
      <c r="L1112" s="9" t="s">
        <v>18</v>
      </c>
      <c r="M1112" s="9" t="str">
        <f>IF(טבלה14[[#This Row],[מספר סטודנטים בתואר 1]]&gt;500,"yes","no")</f>
        <v>no</v>
      </c>
      <c r="N1112" s="12">
        <f>טבלה14[[#This Row],[מספר סטודנטים בתואר 1]]/SUBTOTAL(109,טבלה14[מספר סטודנטים בתואר 1])</f>
        <v>3.2001396424571255E-3</v>
      </c>
      <c r="O1112" s="11">
        <f>IFERROR(((טבלה14[[#This Row],[מספר סטודנטים בתואר 1]]-טבלה14[[#This Row],[נשים תואר 1]])/טבלה14[[#This Row],[מספר סטודנטים בתואר 1]]),"")</f>
        <v>0.56818181818181823</v>
      </c>
      <c r="P1112" s="11">
        <f>IFERROR(טבלה14[[#This Row],[נשים תואר 1]]/טבלה14[[#This Row],[מספר סטודנטים בתואר 1]],"")</f>
        <v>0.43181818181818182</v>
      </c>
      <c r="Q111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1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12" s="13">
        <f>SUMIFS(T:T,D:D,"2007/08",B:B,B1112)-טבלה14[[#This Row],[דירוג]]</f>
        <v>13</v>
      </c>
      <c r="T1112" s="9">
        <v>74</v>
      </c>
    </row>
    <row r="1113" spans="2:20" s="6" customFormat="1" ht="13.8" hidden="1" x14ac:dyDescent="0.3">
      <c r="B1113" s="7" t="s">
        <v>153</v>
      </c>
      <c r="C1113" s="8" t="s">
        <v>34</v>
      </c>
      <c r="D1113" s="9" t="s">
        <v>17</v>
      </c>
      <c r="E1113" s="10">
        <v>219</v>
      </c>
      <c r="F1113" s="10">
        <v>137</v>
      </c>
      <c r="G1113" s="10">
        <v>18</v>
      </c>
      <c r="H1113" s="10">
        <v>11</v>
      </c>
      <c r="I1113" s="10">
        <v>31</v>
      </c>
      <c r="J1113" s="10">
        <v>20</v>
      </c>
      <c r="K1113" s="9"/>
      <c r="L1113" s="9" t="s">
        <v>18</v>
      </c>
      <c r="M1113" s="9" t="str">
        <f>IF(טבלה14[[#This Row],[מספר סטודנטים בתואר 1]]&gt;500,"yes","no")</f>
        <v>no</v>
      </c>
      <c r="N1113" s="12">
        <f>טבלה14[[#This Row],[מספר סטודנטים בתואר 1]]/SUBTOTAL(109,טבלה14[מספר סטודנטים בתואר 1])</f>
        <v>3.1855935531732295E-3</v>
      </c>
      <c r="O1113" s="11">
        <f>IFERROR(((טבלה14[[#This Row],[מספר סטודנטים בתואר 1]]-טבלה14[[#This Row],[נשים תואר 1]])/טבלה14[[#This Row],[מספר סטודנטים בתואר 1]]),"")</f>
        <v>0.37442922374429222</v>
      </c>
      <c r="P1113" s="11">
        <f>IFERROR(טבלה14[[#This Row],[נשים תואר 1]]/טבלה14[[#This Row],[מספר סטודנטים בתואר 1]],"")</f>
        <v>0.62557077625570778</v>
      </c>
      <c r="Q111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1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13" s="13">
        <f>SUMIFS(T:T,D:D,"2007/08",B:B,B1113)-טבלה14[[#This Row],[דירוג]]</f>
        <v>-75</v>
      </c>
      <c r="T1113" s="9">
        <v>75</v>
      </c>
    </row>
    <row r="1114" spans="2:20" s="6" customFormat="1" ht="13.8" hidden="1" x14ac:dyDescent="0.3">
      <c r="B1114" s="7" t="s">
        <v>124</v>
      </c>
      <c r="C1114" s="8" t="s">
        <v>58</v>
      </c>
      <c r="D1114" s="10" t="s">
        <v>17</v>
      </c>
      <c r="E1114" s="10">
        <v>213</v>
      </c>
      <c r="F1114" s="10">
        <v>166</v>
      </c>
      <c r="G1114" s="10"/>
      <c r="H1114" s="10"/>
      <c r="I1114" s="10"/>
      <c r="J1114" s="10" t="s">
        <v>21</v>
      </c>
      <c r="K1114" s="9"/>
      <c r="L1114" s="9" t="s">
        <v>18</v>
      </c>
      <c r="M1114" s="9" t="str">
        <f>IF(טבלה14[[#This Row],[מספר סטודנטים בתואר 1]]&gt;500,"yes","no")</f>
        <v>no</v>
      </c>
      <c r="N1114" s="12">
        <f>טבלה14[[#This Row],[מספר סטודנטים בתואר 1]]/SUBTOTAL(109,טבלה14[מספר סטודנטים בתואר 1])</f>
        <v>3.0983170174698534E-3</v>
      </c>
      <c r="O1114" s="11">
        <f>IFERROR(((טבלה14[[#This Row],[מספר סטודנטים בתואר 1]]-טבלה14[[#This Row],[נשים תואר 1]])/טבלה14[[#This Row],[מספר סטודנטים בתואר 1]]),"")</f>
        <v>0.22065727699530516</v>
      </c>
      <c r="P1114" s="11">
        <f>IFERROR(טבלה14[[#This Row],[נשים תואר 1]]/טבלה14[[#This Row],[מספר סטודנטים בתואר 1]],"")</f>
        <v>0.77934272300469487</v>
      </c>
      <c r="Q111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11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14" s="13">
        <f>SUMIFS(T:T,D:D,"2007/08",B:B,B1114)-טבלה14[[#This Row],[דירוג]]</f>
        <v>4</v>
      </c>
      <c r="T1114" s="9">
        <v>76</v>
      </c>
    </row>
    <row r="1115" spans="2:20" s="6" customFormat="1" ht="13.8" hidden="1" x14ac:dyDescent="0.3">
      <c r="B1115" s="7" t="s">
        <v>202</v>
      </c>
      <c r="C1115" s="8" t="s">
        <v>25</v>
      </c>
      <c r="D1115" s="9" t="s">
        <v>17</v>
      </c>
      <c r="E1115" s="10">
        <v>211</v>
      </c>
      <c r="F1115" s="10">
        <v>140</v>
      </c>
      <c r="G1115" s="10">
        <v>215</v>
      </c>
      <c r="H1115" s="10">
        <v>119</v>
      </c>
      <c r="I1115" s="10">
        <v>76</v>
      </c>
      <c r="J1115" s="10">
        <v>36</v>
      </c>
      <c r="K1115" s="9"/>
      <c r="L1115" s="9" t="s">
        <v>18</v>
      </c>
      <c r="M1115" s="9" t="str">
        <f>IF(טבלה14[[#This Row],[מספר סטודנטים בתואר 1]]&gt;500,"yes","no")</f>
        <v>no</v>
      </c>
      <c r="N1115" s="12">
        <f>טבלה14[[#This Row],[מספר סטודנטים בתואר 1]]/SUBTOTAL(109,טבלה14[מספר סטודנטים בתואר 1])</f>
        <v>3.0692248389020613E-3</v>
      </c>
      <c r="O1115" s="11">
        <f>IFERROR(((טבלה14[[#This Row],[מספר סטודנטים בתואר 1]]-טבלה14[[#This Row],[נשים תואר 1]])/טבלה14[[#This Row],[מספר סטודנטים בתואר 1]]),"")</f>
        <v>0.33649289099526064</v>
      </c>
      <c r="P1115" s="11">
        <f>IFERROR(טבלה14[[#This Row],[נשים תואר 1]]/טבלה14[[#This Row],[מספר סטודנטים בתואר 1]],"")</f>
        <v>0.6635071090047393</v>
      </c>
      <c r="Q111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1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15" s="13">
        <f>SUMIFS(T:T,D:D,"2007/08",B:B,B1115)-טבלה14[[#This Row],[דירוג]]</f>
        <v>-2</v>
      </c>
      <c r="T1115" s="9">
        <v>77</v>
      </c>
    </row>
    <row r="1116" spans="2:20" s="6" customFormat="1" ht="13.8" hidden="1" x14ac:dyDescent="0.3">
      <c r="B1116" s="7" t="s">
        <v>121</v>
      </c>
      <c r="C1116" s="8" t="s">
        <v>16</v>
      </c>
      <c r="D1116" s="10" t="s">
        <v>17</v>
      </c>
      <c r="E1116" s="10">
        <v>210</v>
      </c>
      <c r="F1116" s="10">
        <v>186</v>
      </c>
      <c r="G1116" s="10">
        <v>91</v>
      </c>
      <c r="H1116" s="10">
        <v>85</v>
      </c>
      <c r="I1116" s="10"/>
      <c r="J1116" s="10" t="s">
        <v>21</v>
      </c>
      <c r="K1116" s="9"/>
      <c r="L1116" s="9" t="s">
        <v>18</v>
      </c>
      <c r="M1116" s="9" t="str">
        <f>IF(טבלה14[[#This Row],[מספר סטודנטים בתואר 1]]&gt;500,"yes","no")</f>
        <v>no</v>
      </c>
      <c r="N1116" s="12">
        <f>טבלה14[[#This Row],[מספר סטודנטים בתואר 1]]/SUBTOTAL(109,טבלה14[מספר סטודנטים בתואר 1])</f>
        <v>3.0546787496181652E-3</v>
      </c>
      <c r="O1116" s="11">
        <f>IFERROR(((טבלה14[[#This Row],[מספר סטודנטים בתואר 1]]-טבלה14[[#This Row],[נשים תואר 1]])/טבלה14[[#This Row],[מספר סטודנטים בתואר 1]]),"")</f>
        <v>0.11428571428571428</v>
      </c>
      <c r="P1116" s="11">
        <f>IFERROR(טבלה14[[#This Row],[נשים תואר 1]]/טבלה14[[#This Row],[מספר סטודנטים בתואר 1]],"")</f>
        <v>0.88571428571428568</v>
      </c>
      <c r="Q111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11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16" s="13">
        <f>SUMIFS(T:T,D:D,"2007/08",B:B,B1116)-טבלה14[[#This Row],[דירוג]]</f>
        <v>-34</v>
      </c>
      <c r="T1116" s="9">
        <v>79</v>
      </c>
    </row>
    <row r="1117" spans="2:20" s="6" customFormat="1" ht="13.8" hidden="1" x14ac:dyDescent="0.3">
      <c r="B1117" s="7" t="s">
        <v>197</v>
      </c>
      <c r="C1117" s="8" t="s">
        <v>52</v>
      </c>
      <c r="D1117" s="9" t="s">
        <v>17</v>
      </c>
      <c r="E1117" s="10">
        <v>210</v>
      </c>
      <c r="F1117" s="10">
        <v>163</v>
      </c>
      <c r="G1117" s="10">
        <v>679</v>
      </c>
      <c r="H1117" s="10">
        <v>490</v>
      </c>
      <c r="I1117" s="10">
        <v>19</v>
      </c>
      <c r="J1117" s="10">
        <v>16</v>
      </c>
      <c r="K1117" s="9"/>
      <c r="L1117" s="9" t="s">
        <v>18</v>
      </c>
      <c r="M1117" s="9" t="str">
        <f>IF(טבלה14[[#This Row],[מספר סטודנטים בתואר 1]]&gt;500,"yes","no")</f>
        <v>no</v>
      </c>
      <c r="N1117" s="12">
        <f>טבלה14[[#This Row],[מספר סטודנטים בתואר 1]]/SUBTOTAL(109,טבלה14[מספר סטודנטים בתואר 1])</f>
        <v>3.0546787496181652E-3</v>
      </c>
      <c r="O1117" s="11">
        <f>IFERROR(((טבלה14[[#This Row],[מספר סטודנטים בתואר 1]]-טבלה14[[#This Row],[נשים תואר 1]])/טבלה14[[#This Row],[מספר סטודנטים בתואר 1]]),"")</f>
        <v>0.22380952380952382</v>
      </c>
      <c r="P1117" s="11">
        <f>IFERROR(טבלה14[[#This Row],[נשים תואר 1]]/טבלה14[[#This Row],[מספר סטודנטים בתואר 1]],"")</f>
        <v>0.77619047619047621</v>
      </c>
      <c r="Q111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11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17" s="13">
        <f>SUMIFS(T:T,D:D,"2007/08",B:B,B1117)-טבלה14[[#This Row],[דירוג]]</f>
        <v>11</v>
      </c>
      <c r="T1117" s="9">
        <v>78</v>
      </c>
    </row>
    <row r="1118" spans="2:20" s="6" customFormat="1" ht="13.8" hidden="1" x14ac:dyDescent="0.3">
      <c r="B1118" s="7" t="s">
        <v>201</v>
      </c>
      <c r="C1118" s="8" t="s">
        <v>58</v>
      </c>
      <c r="D1118" s="10" t="s">
        <v>17</v>
      </c>
      <c r="E1118" s="10">
        <v>203</v>
      </c>
      <c r="F1118" s="10">
        <v>170</v>
      </c>
      <c r="G1118" s="10"/>
      <c r="H1118" s="10"/>
      <c r="I1118" s="10"/>
      <c r="J1118" s="10" t="s">
        <v>21</v>
      </c>
      <c r="K1118" s="9"/>
      <c r="L1118" s="9" t="s">
        <v>18</v>
      </c>
      <c r="M1118" s="9" t="str">
        <f>IF(טבלה14[[#This Row],[מספר סטודנטים בתואר 1]]&gt;500,"yes","no")</f>
        <v>no</v>
      </c>
      <c r="N1118" s="12">
        <f>טבלה14[[#This Row],[מספר סטודנטים בתואר 1]]/SUBTOTAL(109,טבלה14[מספר סטודנטים בתואר 1])</f>
        <v>2.9528561246308931E-3</v>
      </c>
      <c r="O1118" s="11">
        <f>IFERROR(((טבלה14[[#This Row],[מספר סטודנטים בתואר 1]]-טבלה14[[#This Row],[נשים תואר 1]])/טבלה14[[#This Row],[מספר סטודנטים בתואר 1]]),"")</f>
        <v>0.1625615763546798</v>
      </c>
      <c r="P1118" s="11">
        <f>IFERROR(טבלה14[[#This Row],[נשים תואר 1]]/טבלה14[[#This Row],[מספר סטודנטים בתואר 1]],"")</f>
        <v>0.83743842364532017</v>
      </c>
      <c r="Q111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11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18" s="13">
        <f>SUMIFS(T:T,D:D,"2007/08",B:B,B1118)-טבלה14[[#This Row],[דירוג]]</f>
        <v>-12</v>
      </c>
      <c r="T1118" s="9">
        <v>80</v>
      </c>
    </row>
    <row r="1119" spans="2:20" s="6" customFormat="1" ht="13.8" hidden="1" x14ac:dyDescent="0.3">
      <c r="B1119" s="7" t="s">
        <v>118</v>
      </c>
      <c r="C1119" s="8" t="s">
        <v>69</v>
      </c>
      <c r="D1119" s="9" t="s">
        <v>17</v>
      </c>
      <c r="E1119" s="10">
        <v>201</v>
      </c>
      <c r="F1119" s="10">
        <v>172</v>
      </c>
      <c r="G1119" s="10">
        <v>81</v>
      </c>
      <c r="H1119" s="10">
        <v>72</v>
      </c>
      <c r="I1119" s="10">
        <v>6</v>
      </c>
      <c r="J1119" s="10">
        <v>5</v>
      </c>
      <c r="K1119" s="9"/>
      <c r="L1119" s="9" t="s">
        <v>18</v>
      </c>
      <c r="M1119" s="9" t="str">
        <f>IF(טבלה14[[#This Row],[מספר סטודנטים בתואר 1]]&gt;500,"yes","no")</f>
        <v>no</v>
      </c>
      <c r="N1119" s="12">
        <f>טבלה14[[#This Row],[מספר סטודנטים בתואר 1]]/SUBTOTAL(109,טבלה14[מספר סטודנטים בתואר 1])</f>
        <v>2.9237639460631009E-3</v>
      </c>
      <c r="O1119" s="11">
        <f>IFERROR(((טבלה14[[#This Row],[מספר סטודנטים בתואר 1]]-טבלה14[[#This Row],[נשים תואר 1]])/טבלה14[[#This Row],[מספר סטודנטים בתואר 1]]),"")</f>
        <v>0.14427860696517414</v>
      </c>
      <c r="P1119" s="11">
        <f>IFERROR(טבלה14[[#This Row],[נשים תואר 1]]/טבלה14[[#This Row],[מספר סטודנטים בתואר 1]],"")</f>
        <v>0.85572139303482586</v>
      </c>
      <c r="Q111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11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19" s="13">
        <f>SUMIFS(T:T,D:D,"2007/08",B:B,B1119)-טבלה14[[#This Row],[דירוג]]</f>
        <v>75</v>
      </c>
      <c r="T1119" s="9">
        <v>81</v>
      </c>
    </row>
    <row r="1120" spans="2:20" s="6" customFormat="1" ht="13.8" hidden="1" x14ac:dyDescent="0.3">
      <c r="B1120" s="7" t="s">
        <v>200</v>
      </c>
      <c r="C1120" s="8" t="s">
        <v>52</v>
      </c>
      <c r="D1120" s="10" t="s">
        <v>17</v>
      </c>
      <c r="E1120" s="10">
        <v>194</v>
      </c>
      <c r="F1120" s="10">
        <v>153</v>
      </c>
      <c r="G1120" s="10">
        <v>153</v>
      </c>
      <c r="H1120" s="10">
        <v>125</v>
      </c>
      <c r="I1120" s="10">
        <v>62</v>
      </c>
      <c r="J1120" s="10">
        <v>50</v>
      </c>
      <c r="K1120" s="9"/>
      <c r="L1120" s="9" t="s">
        <v>18</v>
      </c>
      <c r="M1120" s="9" t="str">
        <f>IF(טבלה14[[#This Row],[מספר סטודנטים בתואר 1]]&gt;500,"yes","no")</f>
        <v>no</v>
      </c>
      <c r="N1120" s="12">
        <f>טבלה14[[#This Row],[מספר סטודנטים בתואר 1]]/SUBTOTAL(109,טבלה14[מספר סטודנטים בתואר 1])</f>
        <v>2.8219413210758288E-3</v>
      </c>
      <c r="O1120" s="11">
        <f>IFERROR(((טבלה14[[#This Row],[מספר סטודנטים בתואר 1]]-טבלה14[[#This Row],[נשים תואר 1]])/טבלה14[[#This Row],[מספר סטודנטים בתואר 1]]),"")</f>
        <v>0.21134020618556701</v>
      </c>
      <c r="P1120" s="11">
        <f>IFERROR(טבלה14[[#This Row],[נשים תואר 1]]/טבלה14[[#This Row],[מספר סטודנטים בתואר 1]],"")</f>
        <v>0.78865979381443296</v>
      </c>
      <c r="Q112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12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20" s="13">
        <f>SUMIFS(T:T,D:D,"2007/08",B:B,B1120)-טבלה14[[#This Row],[דירוג]]</f>
        <v>43</v>
      </c>
      <c r="T1120" s="9">
        <v>82</v>
      </c>
    </row>
    <row r="1121" spans="2:20" s="6" customFormat="1" ht="13.8" hidden="1" x14ac:dyDescent="0.3">
      <c r="B1121" s="7" t="s">
        <v>209</v>
      </c>
      <c r="C1121" s="8" t="s">
        <v>39</v>
      </c>
      <c r="D1121" s="9" t="s">
        <v>17</v>
      </c>
      <c r="E1121" s="10">
        <v>187</v>
      </c>
      <c r="F1121" s="10">
        <v>138</v>
      </c>
      <c r="G1121" s="10">
        <v>21</v>
      </c>
      <c r="H1121" s="10">
        <v>12</v>
      </c>
      <c r="I1121" s="10">
        <v>13</v>
      </c>
      <c r="J1121" s="10">
        <v>10</v>
      </c>
      <c r="K1121" s="9"/>
      <c r="L1121" s="9" t="s">
        <v>18</v>
      </c>
      <c r="M1121" s="9" t="str">
        <f>IF(טבלה14[[#This Row],[מספר סטודנטים בתואר 1]]&gt;500,"yes","no")</f>
        <v>no</v>
      </c>
      <c r="N1121" s="12">
        <f>טבלה14[[#This Row],[מספר סטודנטים בתואר 1]]/SUBTOTAL(109,טבלה14[מספר סטודנטים בתואר 1])</f>
        <v>2.7201186960885567E-3</v>
      </c>
      <c r="O1121" s="11">
        <f>IFERROR(((טבלה14[[#This Row],[מספר סטודנטים בתואר 1]]-טבלה14[[#This Row],[נשים תואר 1]])/טבלה14[[#This Row],[מספר סטודנטים בתואר 1]]),"")</f>
        <v>0.26203208556149732</v>
      </c>
      <c r="P1121" s="11">
        <f>IFERROR(טבלה14[[#This Row],[נשים תואר 1]]/טבלה14[[#This Row],[מספר סטודנטים בתואר 1]],"")</f>
        <v>0.73796791443850263</v>
      </c>
      <c r="Q112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12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21" s="13">
        <f>SUMIFS(T:T,D:D,"2007/08",B:B,B1121)-טבלה14[[#This Row],[דירוג]]</f>
        <v>-83</v>
      </c>
      <c r="T1121" s="9">
        <v>83</v>
      </c>
    </row>
    <row r="1122" spans="2:20" s="6" customFormat="1" ht="13.8" hidden="1" x14ac:dyDescent="0.3">
      <c r="B1122" s="7" t="s">
        <v>115</v>
      </c>
      <c r="C1122" s="8" t="s">
        <v>48</v>
      </c>
      <c r="D1122" s="10" t="s">
        <v>17</v>
      </c>
      <c r="E1122" s="10">
        <v>186</v>
      </c>
      <c r="F1122" s="10">
        <v>144</v>
      </c>
      <c r="G1122" s="10">
        <v>40</v>
      </c>
      <c r="H1122" s="10">
        <v>28</v>
      </c>
      <c r="I1122" s="10">
        <v>27</v>
      </c>
      <c r="J1122" s="10">
        <v>16</v>
      </c>
      <c r="K1122" s="9"/>
      <c r="L1122" s="9" t="s">
        <v>18</v>
      </c>
      <c r="M1122" s="9" t="str">
        <f>IF(טבלה14[[#This Row],[מספר סטודנטים בתואר 1]]&gt;500,"yes","no")</f>
        <v>no</v>
      </c>
      <c r="N1122" s="12">
        <f>טבלה14[[#This Row],[מספר סטודנטים בתואר 1]]/SUBTOTAL(109,טבלה14[מספר סטודנטים בתואר 1])</f>
        <v>2.7055726068046606E-3</v>
      </c>
      <c r="O1122" s="11">
        <f>IFERROR(((טבלה14[[#This Row],[מספר סטודנטים בתואר 1]]-טבלה14[[#This Row],[נשים תואר 1]])/טבלה14[[#This Row],[מספר סטודנטים בתואר 1]]),"")</f>
        <v>0.22580645161290322</v>
      </c>
      <c r="P1122" s="11">
        <f>IFERROR(טבלה14[[#This Row],[נשים תואר 1]]/טבלה14[[#This Row],[מספר סטודנטים בתואר 1]],"")</f>
        <v>0.77419354838709675</v>
      </c>
      <c r="Q112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12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22" s="13">
        <f>SUMIFS(T:T,D:D,"2007/08",B:B,B1122)-טבלה14[[#This Row],[דירוג]]</f>
        <v>9</v>
      </c>
      <c r="T1122" s="9">
        <v>84</v>
      </c>
    </row>
    <row r="1123" spans="2:20" s="6" customFormat="1" ht="13.8" hidden="1" x14ac:dyDescent="0.3">
      <c r="B1123" s="7" t="s">
        <v>125</v>
      </c>
      <c r="C1123" s="8" t="s">
        <v>56</v>
      </c>
      <c r="D1123" s="9" t="s">
        <v>17</v>
      </c>
      <c r="E1123" s="10">
        <v>184</v>
      </c>
      <c r="F1123" s="10">
        <v>98</v>
      </c>
      <c r="G1123" s="10">
        <v>104</v>
      </c>
      <c r="H1123" s="10">
        <v>77</v>
      </c>
      <c r="I1123" s="10">
        <v>71</v>
      </c>
      <c r="J1123" s="10">
        <v>39</v>
      </c>
      <c r="K1123" s="9"/>
      <c r="L1123" s="9" t="s">
        <v>18</v>
      </c>
      <c r="M1123" s="9" t="str">
        <f>IF(טבלה14[[#This Row],[מספר סטודנטים בתואר 1]]&gt;500,"yes","no")</f>
        <v>no</v>
      </c>
      <c r="N1123" s="12">
        <f>טבלה14[[#This Row],[מספר סטודנטים בתואר 1]]/SUBTOTAL(109,טבלה14[מספר סטודנטים בתואר 1])</f>
        <v>2.6764804282368685E-3</v>
      </c>
      <c r="O1123" s="11">
        <f>IFERROR(((טבלה14[[#This Row],[מספר סטודנטים בתואר 1]]-טבלה14[[#This Row],[נשים תואר 1]])/טבלה14[[#This Row],[מספר סטודנטים בתואר 1]]),"")</f>
        <v>0.46739130434782611</v>
      </c>
      <c r="P1123" s="11">
        <f>IFERROR(טבלה14[[#This Row],[נשים תואר 1]]/טבלה14[[#This Row],[מספר סטודנטים בתואר 1]],"")</f>
        <v>0.53260869565217395</v>
      </c>
      <c r="Q112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2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23" s="13">
        <f>SUMIFS(T:T,D:D,"2007/08",B:B,B1123)-טבלה14[[#This Row],[דירוג]]</f>
        <v>-18</v>
      </c>
      <c r="T1123" s="9">
        <v>85</v>
      </c>
    </row>
    <row r="1124" spans="2:20" s="6" customFormat="1" ht="13.8" hidden="1" x14ac:dyDescent="0.3">
      <c r="B1124" s="7" t="s">
        <v>238</v>
      </c>
      <c r="C1124" s="8" t="s">
        <v>25</v>
      </c>
      <c r="D1124" s="10" t="s">
        <v>17</v>
      </c>
      <c r="E1124" s="10">
        <v>180</v>
      </c>
      <c r="F1124" s="10">
        <v>111</v>
      </c>
      <c r="G1124" s="10">
        <v>197</v>
      </c>
      <c r="H1124" s="10">
        <v>121</v>
      </c>
      <c r="I1124" s="10">
        <v>43</v>
      </c>
      <c r="J1124" s="10">
        <v>31</v>
      </c>
      <c r="K1124" s="9"/>
      <c r="L1124" s="9" t="s">
        <v>18</v>
      </c>
      <c r="M1124" s="9" t="str">
        <f>IF(טבלה14[[#This Row],[מספר סטודנטים בתואר 1]]&gt;500,"yes","no")</f>
        <v>no</v>
      </c>
      <c r="N1124" s="12">
        <f>טבלה14[[#This Row],[מספר סטודנטים בתואר 1]]/SUBTOTAL(109,טבלה14[מספר סטודנטים בתואר 1])</f>
        <v>2.6182960711012846E-3</v>
      </c>
      <c r="O1124" s="11">
        <f>IFERROR(((טבלה14[[#This Row],[מספר סטודנטים בתואר 1]]-טבלה14[[#This Row],[נשים תואר 1]])/טבלה14[[#This Row],[מספר סטודנטים בתואר 1]]),"")</f>
        <v>0.38333333333333336</v>
      </c>
      <c r="P1124" s="11">
        <f>IFERROR(טבלה14[[#This Row],[נשים תואר 1]]/טבלה14[[#This Row],[מספר סטודנטים בתואר 1]],"")</f>
        <v>0.6166666666666667</v>
      </c>
      <c r="Q112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2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24" s="13">
        <f>SUMIFS(T:T,D:D,"2007/08",B:B,B1124)-טבלה14[[#This Row],[דירוג]]</f>
        <v>-5</v>
      </c>
      <c r="T1124" s="9">
        <v>86</v>
      </c>
    </row>
    <row r="1125" spans="2:20" s="6" customFormat="1" ht="13.8" hidden="1" x14ac:dyDescent="0.3">
      <c r="B1125" s="7" t="s">
        <v>207</v>
      </c>
      <c r="C1125" s="8" t="s">
        <v>34</v>
      </c>
      <c r="D1125" s="9" t="s">
        <v>17</v>
      </c>
      <c r="E1125" s="10">
        <v>171</v>
      </c>
      <c r="F1125" s="10">
        <v>26</v>
      </c>
      <c r="G1125" s="10">
        <v>15</v>
      </c>
      <c r="H1125" s="10"/>
      <c r="I1125" s="10">
        <v>8</v>
      </c>
      <c r="J1125" s="10"/>
      <c r="K1125" s="9"/>
      <c r="L1125" s="9" t="s">
        <v>18</v>
      </c>
      <c r="M1125" s="9" t="str">
        <f>IF(טבלה14[[#This Row],[מספר סטודנטים בתואר 1]]&gt;500,"yes","no")</f>
        <v>no</v>
      </c>
      <c r="N1125" s="12">
        <f>טבלה14[[#This Row],[מספר סטודנטים בתואר 1]]/SUBTOTAL(109,טבלה14[מספר סטודנטים בתואר 1])</f>
        <v>2.4873812675462203E-3</v>
      </c>
      <c r="O1125" s="11">
        <f>IFERROR(((טבלה14[[#This Row],[מספר סטודנטים בתואר 1]]-טבלה14[[#This Row],[נשים תואר 1]])/טבלה14[[#This Row],[מספר סטודנטים בתואר 1]]),"")</f>
        <v>0.84795321637426901</v>
      </c>
      <c r="P1125" s="11">
        <f>IFERROR(טבלה14[[#This Row],[נשים תואר 1]]/טבלה14[[#This Row],[מספר סטודנטים בתואר 1]],"")</f>
        <v>0.15204678362573099</v>
      </c>
      <c r="Q112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25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125" s="13">
        <f>SUMIFS(T:T,D:D,"2007/08",B:B,B1125)-טבלה14[[#This Row],[דירוג]]</f>
        <v>-24</v>
      </c>
      <c r="T1125" s="9">
        <v>87</v>
      </c>
    </row>
    <row r="1126" spans="2:20" s="6" customFormat="1" ht="13.8" hidden="1" x14ac:dyDescent="0.3">
      <c r="B1126" s="7" t="s">
        <v>101</v>
      </c>
      <c r="C1126" s="8" t="s">
        <v>16</v>
      </c>
      <c r="D1126" s="10" t="s">
        <v>17</v>
      </c>
      <c r="E1126" s="10">
        <v>163</v>
      </c>
      <c r="F1126" s="10">
        <v>81</v>
      </c>
      <c r="G1126" s="10">
        <v>46</v>
      </c>
      <c r="H1126" s="10">
        <v>20</v>
      </c>
      <c r="I1126" s="10">
        <v>32</v>
      </c>
      <c r="J1126" s="10">
        <v>13</v>
      </c>
      <c r="K1126" s="9"/>
      <c r="L1126" s="9" t="s">
        <v>18</v>
      </c>
      <c r="M1126" s="9" t="str">
        <f>IF(טבלה14[[#This Row],[מספר סטודנטים בתואר 1]]&gt;500,"yes","no")</f>
        <v>no</v>
      </c>
      <c r="N1126" s="12">
        <f>טבלה14[[#This Row],[מספר סטודנטים בתואר 1]]/SUBTOTAL(109,טבלה14[מספר סטודנטים בתואר 1])</f>
        <v>2.3710125532750521E-3</v>
      </c>
      <c r="O1126" s="11">
        <f>IFERROR(((טבלה14[[#This Row],[מספר סטודנטים בתואר 1]]-טבלה14[[#This Row],[נשים תואר 1]])/טבלה14[[#This Row],[מספר סטודנטים בתואר 1]]),"")</f>
        <v>0.50306748466257667</v>
      </c>
      <c r="P1126" s="11">
        <f>IFERROR(טבלה14[[#This Row],[נשים תואר 1]]/טבלה14[[#This Row],[מספר סטודנטים בתואר 1]],"")</f>
        <v>0.49693251533742333</v>
      </c>
      <c r="Q112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2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26" s="13">
        <f>SUMIFS(T:T,D:D,"2007/08",B:B,B1126)-טבלה14[[#This Row],[דירוג]]</f>
        <v>5</v>
      </c>
      <c r="T1126" s="9">
        <v>89</v>
      </c>
    </row>
    <row r="1127" spans="2:20" s="6" customFormat="1" ht="13.8" hidden="1" x14ac:dyDescent="0.3">
      <c r="B1127" s="7" t="s">
        <v>208</v>
      </c>
      <c r="C1127" s="8" t="s">
        <v>34</v>
      </c>
      <c r="D1127" s="9" t="s">
        <v>17</v>
      </c>
      <c r="E1127" s="10">
        <v>163</v>
      </c>
      <c r="F1127" s="10">
        <v>32</v>
      </c>
      <c r="G1127" s="10">
        <v>22</v>
      </c>
      <c r="H1127" s="10">
        <v>11</v>
      </c>
      <c r="I1127" s="10">
        <v>15</v>
      </c>
      <c r="J1127" s="10">
        <v>3</v>
      </c>
      <c r="K1127" s="9"/>
      <c r="L1127" s="9" t="s">
        <v>18</v>
      </c>
      <c r="M1127" s="9" t="str">
        <f>IF(טבלה14[[#This Row],[מספר סטודנטים בתואר 1]]&gt;500,"yes","no")</f>
        <v>no</v>
      </c>
      <c r="N1127" s="12">
        <f>טבלה14[[#This Row],[מספר סטודנטים בתואר 1]]/SUBTOTAL(109,טבלה14[מספר סטודנטים בתואר 1])</f>
        <v>2.3710125532750521E-3</v>
      </c>
      <c r="O1127" s="11">
        <f>IFERROR(((טבלה14[[#This Row],[מספר סטודנטים בתואר 1]]-טבלה14[[#This Row],[נשים תואר 1]])/טבלה14[[#This Row],[מספר סטודנטים בתואר 1]]),"")</f>
        <v>0.80368098159509205</v>
      </c>
      <c r="P1127" s="11">
        <f>IFERROR(טבלה14[[#This Row],[נשים תואר 1]]/טבלה14[[#This Row],[מספר סטודנטים בתואר 1]],"")</f>
        <v>0.19631901840490798</v>
      </c>
      <c r="Q112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27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127" s="13">
        <f>SUMIFS(T:T,D:D,"2007/08",B:B,B1127)-טבלה14[[#This Row],[דירוג]]</f>
        <v>4</v>
      </c>
      <c r="T1127" s="9">
        <v>88</v>
      </c>
    </row>
    <row r="1128" spans="2:20" s="6" customFormat="1" ht="13.8" hidden="1" x14ac:dyDescent="0.3">
      <c r="B1128" s="7" t="s">
        <v>127</v>
      </c>
      <c r="C1128" s="8" t="s">
        <v>34</v>
      </c>
      <c r="D1128" s="10" t="s">
        <v>17</v>
      </c>
      <c r="E1128" s="10">
        <v>160</v>
      </c>
      <c r="F1128" s="10">
        <v>40</v>
      </c>
      <c r="G1128" s="10">
        <v>49</v>
      </c>
      <c r="H1128" s="10">
        <v>15</v>
      </c>
      <c r="I1128" s="10">
        <v>17</v>
      </c>
      <c r="J1128" s="10">
        <v>10</v>
      </c>
      <c r="K1128" s="9"/>
      <c r="L1128" s="9" t="s">
        <v>18</v>
      </c>
      <c r="M1128" s="9" t="str">
        <f>IF(טבלה14[[#This Row],[מספר סטודנטים בתואר 1]]&gt;500,"yes","no")</f>
        <v>no</v>
      </c>
      <c r="N1128" s="12">
        <f>טבלה14[[#This Row],[מספר סטודנטים בתואר 1]]/SUBTOTAL(109,טבלה14[מספר סטודנטים בתואר 1])</f>
        <v>2.3273742854233639E-3</v>
      </c>
      <c r="O1128" s="11">
        <f>IFERROR(((טבלה14[[#This Row],[מספר סטודנטים בתואר 1]]-טבלה14[[#This Row],[נשים תואר 1]])/טבלה14[[#This Row],[מספר סטודנטים בתואר 1]]),"")</f>
        <v>0.75</v>
      </c>
      <c r="P1128" s="11">
        <f>IFERROR(טבלה14[[#This Row],[נשים תואר 1]]/טבלה14[[#This Row],[מספר סטודנטים בתואר 1]],"")</f>
        <v>0.25</v>
      </c>
      <c r="Q112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28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128" s="13">
        <f>SUMIFS(T:T,D:D,"2007/08",B:B,B1128)-טבלה14[[#This Row],[דירוג]]</f>
        <v>38</v>
      </c>
      <c r="T1128" s="9">
        <v>90</v>
      </c>
    </row>
    <row r="1129" spans="2:20" s="6" customFormat="1" ht="13.8" hidden="1" x14ac:dyDescent="0.3">
      <c r="B1129" s="7" t="s">
        <v>86</v>
      </c>
      <c r="C1129" s="8" t="s">
        <v>69</v>
      </c>
      <c r="D1129" s="9" t="s">
        <v>17</v>
      </c>
      <c r="E1129" s="10">
        <v>158</v>
      </c>
      <c r="F1129" s="10">
        <v>76</v>
      </c>
      <c r="G1129" s="10">
        <v>24</v>
      </c>
      <c r="H1129" s="10">
        <v>6</v>
      </c>
      <c r="I1129" s="10"/>
      <c r="J1129" s="10" t="s">
        <v>21</v>
      </c>
      <c r="K1129" s="9"/>
      <c r="L1129" s="9" t="s">
        <v>18</v>
      </c>
      <c r="M1129" s="9" t="str">
        <f>IF(טבלה14[[#This Row],[מספר סטודנטים בתואר 1]]&gt;500,"yes","no")</f>
        <v>no</v>
      </c>
      <c r="N1129" s="12">
        <f>טבלה14[[#This Row],[מספר סטודנטים בתואר 1]]/SUBTOTAL(109,טבלה14[מספר סטודנטים בתואר 1])</f>
        <v>2.2982821068555717E-3</v>
      </c>
      <c r="O1129" s="11">
        <f>IFERROR(((טבלה14[[#This Row],[מספר סטודנטים בתואר 1]]-טבלה14[[#This Row],[נשים תואר 1]])/טבלה14[[#This Row],[מספר סטודנטים בתואר 1]]),"")</f>
        <v>0.51898734177215189</v>
      </c>
      <c r="P1129" s="11">
        <f>IFERROR(טבלה14[[#This Row],[נשים תואר 1]]/טבלה14[[#This Row],[מספר סטודנטים בתואר 1]],"")</f>
        <v>0.48101265822784811</v>
      </c>
      <c r="Q112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2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29" s="13">
        <f>SUMIFS(T:T,D:D,"2007/08",B:B,B1129)-טבלה14[[#This Row],[דירוג]]</f>
        <v>-45</v>
      </c>
      <c r="T1129" s="9">
        <v>92</v>
      </c>
    </row>
    <row r="1130" spans="2:20" s="6" customFormat="1" ht="13.8" hidden="1" x14ac:dyDescent="0.3">
      <c r="B1130" s="7" t="s">
        <v>116</v>
      </c>
      <c r="C1130" s="8" t="s">
        <v>48</v>
      </c>
      <c r="D1130" s="10" t="s">
        <v>17</v>
      </c>
      <c r="E1130" s="10">
        <v>158</v>
      </c>
      <c r="F1130" s="10">
        <v>122</v>
      </c>
      <c r="G1130" s="10">
        <v>111</v>
      </c>
      <c r="H1130" s="10">
        <v>76</v>
      </c>
      <c r="I1130" s="10">
        <v>12</v>
      </c>
      <c r="J1130" s="10">
        <v>8</v>
      </c>
      <c r="K1130" s="9"/>
      <c r="L1130" s="9" t="s">
        <v>18</v>
      </c>
      <c r="M1130" s="9" t="str">
        <f>IF(טבלה14[[#This Row],[מספר סטודנטים בתואר 1]]&gt;500,"yes","no")</f>
        <v>no</v>
      </c>
      <c r="N1130" s="12">
        <f>טבלה14[[#This Row],[מספר סטודנטים בתואר 1]]/SUBTOTAL(109,טבלה14[מספר סטודנטים בתואר 1])</f>
        <v>2.2982821068555717E-3</v>
      </c>
      <c r="O1130" s="11">
        <f>IFERROR(((טבלה14[[#This Row],[מספר סטודנטים בתואר 1]]-טבלה14[[#This Row],[נשים תואר 1]])/טבלה14[[#This Row],[מספר סטודנטים בתואר 1]]),"")</f>
        <v>0.22784810126582278</v>
      </c>
      <c r="P1130" s="11">
        <f>IFERROR(טבלה14[[#This Row],[נשים תואר 1]]/טבלה14[[#This Row],[מספר סטודנטים בתואר 1]],"")</f>
        <v>0.77215189873417722</v>
      </c>
      <c r="Q113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13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30" s="13">
        <f>SUMIFS(T:T,D:D,"2007/08",B:B,B1130)-טבלה14[[#This Row],[דירוג]]</f>
        <v>-31</v>
      </c>
      <c r="T1130" s="9">
        <v>91</v>
      </c>
    </row>
    <row r="1131" spans="2:20" s="6" customFormat="1" ht="13.8" hidden="1" x14ac:dyDescent="0.3">
      <c r="B1131" s="7" t="s">
        <v>96</v>
      </c>
      <c r="C1131" s="8" t="s">
        <v>28</v>
      </c>
      <c r="D1131" s="9" t="s">
        <v>199</v>
      </c>
      <c r="E1131" s="10">
        <v>350</v>
      </c>
      <c r="F1131" s="10">
        <v>122</v>
      </c>
      <c r="G1131" s="10">
        <v>5</v>
      </c>
      <c r="H1131" s="10"/>
      <c r="I1131" s="10"/>
      <c r="J1131" s="10" t="s">
        <v>21</v>
      </c>
      <c r="K1131" s="9"/>
      <c r="L1131" s="9" t="s">
        <v>18</v>
      </c>
      <c r="M1131" s="9" t="str">
        <f>IF(טבלה14[[#This Row],[מספר סטודנטים בתואר 1]]&gt;500,"yes","no")</f>
        <v>no</v>
      </c>
      <c r="N1131" s="12">
        <f>טבלה14[[#This Row],[מספר סטודנטים בתואר 1]]/SUBTOTAL(109,טבלה14[מספר סטודנטים בתואר 1])</f>
        <v>5.0911312493636084E-3</v>
      </c>
      <c r="O1131" s="11">
        <f>IFERROR(((טבלה14[[#This Row],[מספר סטודנטים בתואר 1]]-טבלה14[[#This Row],[נשים תואר 1]])/טבלה14[[#This Row],[מספר סטודנטים בתואר 1]]),"")</f>
        <v>0.65142857142857147</v>
      </c>
      <c r="P1131" s="11">
        <f>IFERROR(טבלה14[[#This Row],[נשים תואר 1]]/טבלה14[[#This Row],[מספר סטודנטים בתואר 1]],"")</f>
        <v>0.34857142857142859</v>
      </c>
      <c r="Q113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3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31" s="13">
        <f>SUMIFS(T:T,D:D,"2007/08",B:B,B1131)-טבלה14[[#This Row],[דירוג]]</f>
        <v>1</v>
      </c>
      <c r="T1131" s="9">
        <v>63</v>
      </c>
    </row>
    <row r="1132" spans="2:20" s="6" customFormat="1" ht="13.8" hidden="1" x14ac:dyDescent="0.3">
      <c r="B1132" s="7" t="s">
        <v>198</v>
      </c>
      <c r="C1132" s="8" t="s">
        <v>48</v>
      </c>
      <c r="D1132" s="10" t="s">
        <v>17</v>
      </c>
      <c r="E1132" s="10">
        <v>144</v>
      </c>
      <c r="F1132" s="10">
        <v>52</v>
      </c>
      <c r="G1132" s="10">
        <v>63</v>
      </c>
      <c r="H1132" s="10">
        <v>26</v>
      </c>
      <c r="I1132" s="10">
        <v>40</v>
      </c>
      <c r="J1132" s="10">
        <v>21</v>
      </c>
      <c r="K1132" s="9"/>
      <c r="L1132" s="9" t="s">
        <v>18</v>
      </c>
      <c r="M1132" s="9" t="str">
        <f>IF(טבלה14[[#This Row],[מספר סטודנטים בתואר 1]]&gt;500,"yes","no")</f>
        <v>no</v>
      </c>
      <c r="N1132" s="12">
        <f>טבלה14[[#This Row],[מספר סטודנטים בתואר 1]]/SUBTOTAL(109,טבלה14[מספר סטודנטים בתואר 1])</f>
        <v>2.0946368568810275E-3</v>
      </c>
      <c r="O1132" s="11">
        <f>IFERROR(((טבלה14[[#This Row],[מספר סטודנטים בתואר 1]]-טבלה14[[#This Row],[נשים תואר 1]])/טבלה14[[#This Row],[מספר סטודנטים בתואר 1]]),"")</f>
        <v>0.63888888888888884</v>
      </c>
      <c r="P1132" s="11">
        <f>IFERROR(טבלה14[[#This Row],[נשים תואר 1]]/טבלה14[[#This Row],[מספר סטודנטים בתואר 1]],"")</f>
        <v>0.3611111111111111</v>
      </c>
      <c r="Q113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3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32" s="13">
        <f>SUMIFS(T:T,D:D,"2007/08",B:B,B1132)-טבלה14[[#This Row],[דירוג]]</f>
        <v>12</v>
      </c>
      <c r="T1132" s="9">
        <v>94</v>
      </c>
    </row>
    <row r="1133" spans="2:20" s="6" customFormat="1" ht="13.8" hidden="1" x14ac:dyDescent="0.3">
      <c r="B1133" s="7" t="s">
        <v>214</v>
      </c>
      <c r="C1133" s="8" t="s">
        <v>45</v>
      </c>
      <c r="D1133" s="9" t="s">
        <v>17</v>
      </c>
      <c r="E1133" s="10">
        <v>141</v>
      </c>
      <c r="F1133" s="10">
        <v>52</v>
      </c>
      <c r="G1133" s="10">
        <v>61</v>
      </c>
      <c r="H1133" s="10">
        <v>17</v>
      </c>
      <c r="I1133" s="10">
        <v>46</v>
      </c>
      <c r="J1133" s="10">
        <v>19</v>
      </c>
      <c r="K1133" s="9"/>
      <c r="L1133" s="9" t="s">
        <v>18</v>
      </c>
      <c r="M1133" s="9" t="str">
        <f>IF(טבלה14[[#This Row],[מספר סטודנטים בתואר 1]]&gt;500,"yes","no")</f>
        <v>no</v>
      </c>
      <c r="N1133" s="12">
        <f>טבלה14[[#This Row],[מספר סטודנטים בתואר 1]]/SUBTOTAL(109,טבלה14[מספר סטודנטים בתואר 1])</f>
        <v>2.0509985890293393E-3</v>
      </c>
      <c r="O1133" s="11">
        <f>IFERROR(((טבלה14[[#This Row],[מספר סטודנטים בתואר 1]]-טבלה14[[#This Row],[נשים תואר 1]])/טבלה14[[#This Row],[מספר סטודנטים בתואר 1]]),"")</f>
        <v>0.63120567375886527</v>
      </c>
      <c r="P1133" s="11">
        <f>IFERROR(טבלה14[[#This Row],[נשים תואר 1]]/טבלה14[[#This Row],[מספר סטודנטים בתואר 1]],"")</f>
        <v>0.36879432624113473</v>
      </c>
      <c r="Q113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3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33" s="13">
        <f>SUMIFS(T:T,D:D,"2007/08",B:B,B1133)-טבלה14[[#This Row],[דירוג]]</f>
        <v>1</v>
      </c>
      <c r="T1133" s="9">
        <v>95</v>
      </c>
    </row>
    <row r="1134" spans="2:20" s="6" customFormat="1" ht="13.8" hidden="1" x14ac:dyDescent="0.3">
      <c r="B1134" s="7" t="s">
        <v>215</v>
      </c>
      <c r="C1134" s="8" t="s">
        <v>52</v>
      </c>
      <c r="D1134" s="10" t="s">
        <v>17</v>
      </c>
      <c r="E1134" s="10">
        <v>134</v>
      </c>
      <c r="F1134" s="10">
        <v>130</v>
      </c>
      <c r="G1134" s="10">
        <v>569</v>
      </c>
      <c r="H1134" s="10">
        <v>534</v>
      </c>
      <c r="I1134" s="10">
        <v>46</v>
      </c>
      <c r="J1134" s="10">
        <v>39</v>
      </c>
      <c r="K1134" s="9"/>
      <c r="L1134" s="9" t="s">
        <v>18</v>
      </c>
      <c r="M1134" s="9" t="str">
        <f>IF(טבלה14[[#This Row],[מספר סטודנטים בתואר 1]]&gt;500,"yes","no")</f>
        <v>no</v>
      </c>
      <c r="N1134" s="12">
        <f>טבלה14[[#This Row],[מספר סטודנטים בתואר 1]]/SUBTOTAL(109,טבלה14[מספר סטודנטים בתואר 1])</f>
        <v>1.9491759640420674E-3</v>
      </c>
      <c r="O1134" s="11">
        <f>IFERROR(((טבלה14[[#This Row],[מספר סטודנטים בתואר 1]]-טבלה14[[#This Row],[נשים תואר 1]])/טבלה14[[#This Row],[מספר סטודנטים בתואר 1]]),"")</f>
        <v>2.9850746268656716E-2</v>
      </c>
      <c r="P1134" s="11">
        <f>IFERROR(טבלה14[[#This Row],[נשים תואר 1]]/טבלה14[[#This Row],[מספר סטודנטים בתואר 1]],"")</f>
        <v>0.97014925373134331</v>
      </c>
      <c r="Q113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13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34" s="13">
        <f>SUMIFS(T:T,D:D,"2007/08",B:B,B1134)-טבלה14[[#This Row],[דירוג]]</f>
        <v>-23</v>
      </c>
      <c r="T1134" s="9">
        <v>96</v>
      </c>
    </row>
    <row r="1135" spans="2:20" s="6" customFormat="1" ht="13.8" hidden="1" x14ac:dyDescent="0.3">
      <c r="B1135" s="7" t="s">
        <v>225</v>
      </c>
      <c r="C1135" s="8" t="s">
        <v>25</v>
      </c>
      <c r="D1135" s="9" t="s">
        <v>17</v>
      </c>
      <c r="E1135" s="10">
        <v>130</v>
      </c>
      <c r="F1135" s="10">
        <v>77</v>
      </c>
      <c r="G1135" s="10">
        <v>95</v>
      </c>
      <c r="H1135" s="10">
        <v>51</v>
      </c>
      <c r="I1135" s="10">
        <v>56</v>
      </c>
      <c r="J1135" s="10">
        <v>20</v>
      </c>
      <c r="K1135" s="9"/>
      <c r="L1135" s="9" t="s">
        <v>18</v>
      </c>
      <c r="M1135" s="9" t="str">
        <f>IF(טבלה14[[#This Row],[מספר סטודנטים בתואר 1]]&gt;500,"yes","no")</f>
        <v>no</v>
      </c>
      <c r="N1135" s="12">
        <f>טבלה14[[#This Row],[מספר סטודנטים בתואר 1]]/SUBTOTAL(109,טבלה14[מספר סטודנטים בתואר 1])</f>
        <v>1.8909916069064833E-3</v>
      </c>
      <c r="O1135" s="11">
        <f>IFERROR(((טבלה14[[#This Row],[מספר סטודנטים בתואר 1]]-טבלה14[[#This Row],[נשים תואר 1]])/טבלה14[[#This Row],[מספר סטודנטים בתואר 1]]),"")</f>
        <v>0.40769230769230769</v>
      </c>
      <c r="P1135" s="11">
        <f>IFERROR(טבלה14[[#This Row],[נשים תואר 1]]/טבלה14[[#This Row],[מספר סטודנטים בתואר 1]],"")</f>
        <v>0.59230769230769231</v>
      </c>
      <c r="Q113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3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35" s="13">
        <f>SUMIFS(T:T,D:D,"2007/08",B:B,B1135)-טבלה14[[#This Row],[דירוג]]</f>
        <v>-12</v>
      </c>
      <c r="T1135" s="9">
        <v>97</v>
      </c>
    </row>
    <row r="1136" spans="2:20" s="6" customFormat="1" ht="13.8" hidden="1" x14ac:dyDescent="0.3">
      <c r="B1136" s="7" t="s">
        <v>245</v>
      </c>
      <c r="C1136" s="8" t="s">
        <v>39</v>
      </c>
      <c r="D1136" s="10" t="s">
        <v>17</v>
      </c>
      <c r="E1136" s="10">
        <v>129</v>
      </c>
      <c r="F1136" s="10">
        <v>91</v>
      </c>
      <c r="G1136" s="10">
        <v>60</v>
      </c>
      <c r="H1136" s="10">
        <v>31</v>
      </c>
      <c r="I1136" s="10"/>
      <c r="J1136" s="10" t="s">
        <v>21</v>
      </c>
      <c r="K1136" s="9"/>
      <c r="L1136" s="9" t="s">
        <v>18</v>
      </c>
      <c r="M1136" s="9" t="str">
        <f>IF(טבלה14[[#This Row],[מספר סטודנטים בתואר 1]]&gt;500,"yes","no")</f>
        <v>no</v>
      </c>
      <c r="N1136" s="12">
        <f>טבלה14[[#This Row],[מספר סטודנטים בתואר 1]]/SUBTOTAL(109,טבלה14[מספר סטודנטים בתואר 1])</f>
        <v>1.8764455176225872E-3</v>
      </c>
      <c r="O1136" s="11">
        <f>IFERROR(((טבלה14[[#This Row],[מספר סטודנטים בתואר 1]]-טבלה14[[#This Row],[נשים תואר 1]])/טבלה14[[#This Row],[מספר סטודנטים בתואר 1]]),"")</f>
        <v>0.29457364341085274</v>
      </c>
      <c r="P1136" s="11">
        <f>IFERROR(טבלה14[[#This Row],[נשים תואר 1]]/טבלה14[[#This Row],[מספר סטודנטים בתואר 1]],"")</f>
        <v>0.70542635658914732</v>
      </c>
      <c r="Q113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13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36" s="13">
        <f>SUMIFS(T:T,D:D,"2007/08",B:B,B1136)-טבלה14[[#This Row],[דירוג]]</f>
        <v>-99</v>
      </c>
      <c r="T1136" s="9">
        <v>99</v>
      </c>
    </row>
    <row r="1137" spans="2:20" s="6" customFormat="1" ht="13.8" hidden="1" x14ac:dyDescent="0.3">
      <c r="B1137" s="7" t="s">
        <v>213</v>
      </c>
      <c r="C1137" s="8" t="s">
        <v>56</v>
      </c>
      <c r="D1137" s="9" t="s">
        <v>17</v>
      </c>
      <c r="E1137" s="10">
        <v>129</v>
      </c>
      <c r="F1137" s="10">
        <v>103</v>
      </c>
      <c r="G1137" s="10">
        <v>120</v>
      </c>
      <c r="H1137" s="10">
        <v>102</v>
      </c>
      <c r="I1137" s="10">
        <v>9</v>
      </c>
      <c r="J1137" s="10">
        <v>9</v>
      </c>
      <c r="K1137" s="9"/>
      <c r="L1137" s="9" t="s">
        <v>18</v>
      </c>
      <c r="M1137" s="9" t="str">
        <f>IF(טבלה14[[#This Row],[מספר סטודנטים בתואר 1]]&gt;500,"yes","no")</f>
        <v>no</v>
      </c>
      <c r="N1137" s="12">
        <f>טבלה14[[#This Row],[מספר סטודנטים בתואר 1]]/SUBTOTAL(109,טבלה14[מספר סטודנטים בתואר 1])</f>
        <v>1.8764455176225872E-3</v>
      </c>
      <c r="O1137" s="11">
        <f>IFERROR(((טבלה14[[#This Row],[מספר סטודנטים בתואר 1]]-טבלה14[[#This Row],[נשים תואר 1]])/טבלה14[[#This Row],[מספר סטודנטים בתואר 1]]),"")</f>
        <v>0.20155038759689922</v>
      </c>
      <c r="P1137" s="11">
        <f>IFERROR(טבלה14[[#This Row],[נשים תואר 1]]/טבלה14[[#This Row],[מספר סטודנטים בתואר 1]],"")</f>
        <v>0.79844961240310075</v>
      </c>
      <c r="Q113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13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37" s="13">
        <f>SUMIFS(T:T,D:D,"2007/08",B:B,B1137)-טבלה14[[#This Row],[דירוג]]</f>
        <v>-19</v>
      </c>
      <c r="T1137" s="9">
        <v>98</v>
      </c>
    </row>
    <row r="1138" spans="2:20" s="6" customFormat="1" ht="13.8" hidden="1" x14ac:dyDescent="0.3">
      <c r="B1138" s="7" t="s">
        <v>219</v>
      </c>
      <c r="C1138" s="8" t="s">
        <v>34</v>
      </c>
      <c r="D1138" s="10" t="s">
        <v>17</v>
      </c>
      <c r="E1138" s="10">
        <v>126</v>
      </c>
      <c r="F1138" s="10">
        <v>59</v>
      </c>
      <c r="G1138" s="10">
        <v>93</v>
      </c>
      <c r="H1138" s="10">
        <v>42</v>
      </c>
      <c r="I1138" s="10">
        <v>26</v>
      </c>
      <c r="J1138" s="10">
        <v>15</v>
      </c>
      <c r="K1138" s="9"/>
      <c r="L1138" s="9" t="s">
        <v>18</v>
      </c>
      <c r="M1138" s="9" t="str">
        <f>IF(טבלה14[[#This Row],[מספר סטודנטים בתואר 1]]&gt;500,"yes","no")</f>
        <v>no</v>
      </c>
      <c r="N1138" s="12">
        <f>טבלה14[[#This Row],[מספר סטודנטים בתואר 1]]/SUBTOTAL(109,טבלה14[מספר סטודנטים בתואר 1])</f>
        <v>1.8328072497708992E-3</v>
      </c>
      <c r="O1138" s="11">
        <f>IFERROR(((טבלה14[[#This Row],[מספר סטודנטים בתואר 1]]-טבלה14[[#This Row],[נשים תואר 1]])/טבלה14[[#This Row],[מספר סטודנטים בתואר 1]]),"")</f>
        <v>0.53174603174603174</v>
      </c>
      <c r="P1138" s="11">
        <f>IFERROR(טבלה14[[#This Row],[נשים תואר 1]]/טבלה14[[#This Row],[מספר סטודנטים בתואר 1]],"")</f>
        <v>0.46825396825396826</v>
      </c>
      <c r="Q113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3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38" s="13">
        <f>SUMIFS(T:T,D:D,"2007/08",B:B,B1138)-טבלה14[[#This Row],[דירוג]]</f>
        <v>2</v>
      </c>
      <c r="T1138" s="9">
        <v>100</v>
      </c>
    </row>
    <row r="1139" spans="2:20" s="6" customFormat="1" ht="13.8" hidden="1" x14ac:dyDescent="0.3">
      <c r="B1139" s="7" t="s">
        <v>221</v>
      </c>
      <c r="C1139" s="8" t="s">
        <v>45</v>
      </c>
      <c r="D1139" s="9" t="s">
        <v>17</v>
      </c>
      <c r="E1139" s="10">
        <v>120</v>
      </c>
      <c r="F1139" s="10">
        <v>43</v>
      </c>
      <c r="G1139" s="10"/>
      <c r="H1139" s="10"/>
      <c r="I1139" s="10"/>
      <c r="J1139" s="10" t="s">
        <v>21</v>
      </c>
      <c r="K1139" s="9"/>
      <c r="L1139" s="9" t="s">
        <v>18</v>
      </c>
      <c r="M1139" s="9" t="str">
        <f>IF(טבלה14[[#This Row],[מספר סטודנטים בתואר 1]]&gt;500,"yes","no")</f>
        <v>no</v>
      </c>
      <c r="N1139" s="12">
        <f>טבלה14[[#This Row],[מספר סטודנטים בתואר 1]]/SUBTOTAL(109,טבלה14[מספר סטודנטים בתואר 1])</f>
        <v>1.7455307140675229E-3</v>
      </c>
      <c r="O1139" s="11">
        <f>IFERROR(((טבלה14[[#This Row],[מספר סטודנטים בתואר 1]]-טבלה14[[#This Row],[נשים תואר 1]])/טבלה14[[#This Row],[מספר סטודנטים בתואר 1]]),"")</f>
        <v>0.64166666666666672</v>
      </c>
      <c r="P1139" s="11">
        <f>IFERROR(טבלה14[[#This Row],[נשים תואר 1]]/טבלה14[[#This Row],[מספר סטודנטים בתואר 1]],"")</f>
        <v>0.35833333333333334</v>
      </c>
      <c r="Q113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3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39" s="13">
        <f>SUMIFS(T:T,D:D,"2007/08",B:B,B1139)-טבלה14[[#This Row],[דירוג]]</f>
        <v>16</v>
      </c>
      <c r="T1139" s="9">
        <v>101</v>
      </c>
    </row>
    <row r="1140" spans="2:20" s="6" customFormat="1" ht="13.8" hidden="1" x14ac:dyDescent="0.3">
      <c r="B1140" s="7" t="s">
        <v>217</v>
      </c>
      <c r="C1140" s="8" t="s">
        <v>16</v>
      </c>
      <c r="D1140" s="10" t="s">
        <v>17</v>
      </c>
      <c r="E1140" s="10">
        <v>120</v>
      </c>
      <c r="F1140" s="10">
        <v>46</v>
      </c>
      <c r="G1140" s="10">
        <v>48</v>
      </c>
      <c r="H1140" s="10">
        <v>20</v>
      </c>
      <c r="I1140" s="10">
        <v>5</v>
      </c>
      <c r="J1140" s="10"/>
      <c r="K1140" s="9"/>
      <c r="L1140" s="9" t="s">
        <v>18</v>
      </c>
      <c r="M1140" s="9" t="str">
        <f>IF(טבלה14[[#This Row],[מספר סטודנטים בתואר 1]]&gt;500,"yes","no")</f>
        <v>no</v>
      </c>
      <c r="N1140" s="12">
        <f>טבלה14[[#This Row],[מספר סטודנטים בתואר 1]]/SUBTOTAL(109,טבלה14[מספר סטודנטים בתואר 1])</f>
        <v>1.7455307140675229E-3</v>
      </c>
      <c r="O1140" s="11">
        <f>IFERROR(((טבלה14[[#This Row],[מספר סטודנטים בתואר 1]]-טבלה14[[#This Row],[נשים תואר 1]])/טבלה14[[#This Row],[מספר סטודנטים בתואר 1]]),"")</f>
        <v>0.6166666666666667</v>
      </c>
      <c r="P1140" s="11">
        <f>IFERROR(טבלה14[[#This Row],[נשים תואר 1]]/טבלה14[[#This Row],[מספר סטודנטים בתואר 1]],"")</f>
        <v>0.38333333333333336</v>
      </c>
      <c r="Q114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4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40" s="13">
        <f>SUMIFS(T:T,D:D,"2007/08",B:B,B1140)-טבלה14[[#This Row],[דירוג]]</f>
        <v>-11</v>
      </c>
      <c r="T1140" s="9">
        <v>102</v>
      </c>
    </row>
    <row r="1141" spans="2:20" s="6" customFormat="1" ht="13.8" hidden="1" x14ac:dyDescent="0.3">
      <c r="B1141" s="7" t="s">
        <v>223</v>
      </c>
      <c r="C1141" s="8" t="s">
        <v>25</v>
      </c>
      <c r="D1141" s="9" t="s">
        <v>17</v>
      </c>
      <c r="E1141" s="10">
        <v>119</v>
      </c>
      <c r="F1141" s="10">
        <v>78</v>
      </c>
      <c r="G1141" s="10">
        <v>21</v>
      </c>
      <c r="H1141" s="10">
        <v>10</v>
      </c>
      <c r="I1141" s="10">
        <v>111</v>
      </c>
      <c r="J1141" s="10">
        <v>64</v>
      </c>
      <c r="K1141" s="9"/>
      <c r="L1141" s="9" t="s">
        <v>18</v>
      </c>
      <c r="M1141" s="9" t="str">
        <f>IF(טבלה14[[#This Row],[מספר סטודנטים בתואר 1]]&gt;500,"yes","no")</f>
        <v>no</v>
      </c>
      <c r="N1141" s="12">
        <f>טבלה14[[#This Row],[מספר סטודנטים בתואר 1]]/SUBTOTAL(109,טבלה14[מספר סטודנטים בתואר 1])</f>
        <v>1.7309846247836268E-3</v>
      </c>
      <c r="O1141" s="11">
        <f>IFERROR(((טבלה14[[#This Row],[מספר סטודנטים בתואר 1]]-טבלה14[[#This Row],[נשים תואר 1]])/טבלה14[[#This Row],[מספר סטודנטים בתואר 1]]),"")</f>
        <v>0.34453781512605042</v>
      </c>
      <c r="P1141" s="11">
        <f>IFERROR(טבלה14[[#This Row],[נשים תואר 1]]/טבלה14[[#This Row],[מספר סטודנטים בתואר 1]],"")</f>
        <v>0.65546218487394958</v>
      </c>
      <c r="Q114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4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41" s="13">
        <f>SUMIFS(T:T,D:D,"2007/08",B:B,B1141)-טבלה14[[#This Row],[דירוג]]</f>
        <v>-45</v>
      </c>
      <c r="T1141" s="9">
        <v>103</v>
      </c>
    </row>
    <row r="1142" spans="2:20" s="6" customFormat="1" ht="13.8" hidden="1" x14ac:dyDescent="0.3">
      <c r="B1142" s="7" t="s">
        <v>109</v>
      </c>
      <c r="C1142" s="8" t="s">
        <v>52</v>
      </c>
      <c r="D1142" s="10" t="s">
        <v>17</v>
      </c>
      <c r="E1142" s="10">
        <v>117</v>
      </c>
      <c r="F1142" s="10">
        <v>113</v>
      </c>
      <c r="G1142" s="10">
        <v>662</v>
      </c>
      <c r="H1142" s="10">
        <v>627</v>
      </c>
      <c r="I1142" s="10">
        <v>35</v>
      </c>
      <c r="J1142" s="10">
        <v>29</v>
      </c>
      <c r="K1142" s="9"/>
      <c r="L1142" s="9" t="s">
        <v>18</v>
      </c>
      <c r="M1142" s="9" t="str">
        <f>IF(טבלה14[[#This Row],[מספר סטודנטים בתואר 1]]&gt;500,"yes","no")</f>
        <v>no</v>
      </c>
      <c r="N1142" s="12">
        <f>טבלה14[[#This Row],[מספר סטודנטים בתואר 1]]/SUBTOTAL(109,טבלה14[מספר סטודנטים בתואר 1])</f>
        <v>1.7018924462158349E-3</v>
      </c>
      <c r="O1142" s="11">
        <f>IFERROR(((טבלה14[[#This Row],[מספר סטודנטים בתואר 1]]-טבלה14[[#This Row],[נשים תואר 1]])/טבלה14[[#This Row],[מספר סטודנטים בתואר 1]]),"")</f>
        <v>3.4188034188034191E-2</v>
      </c>
      <c r="P1142" s="11">
        <f>IFERROR(טבלה14[[#This Row],[נשים תואר 1]]/טבלה14[[#This Row],[מספר סטודנטים בתואר 1]],"")</f>
        <v>0.96581196581196582</v>
      </c>
      <c r="Q114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14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42" s="13">
        <f>SUMIFS(T:T,D:D,"2007/08",B:B,B1142)-טבלה14[[#This Row],[דירוג]]</f>
        <v>-27</v>
      </c>
      <c r="T1142" s="9">
        <v>104</v>
      </c>
    </row>
    <row r="1143" spans="2:20" s="6" customFormat="1" ht="13.8" hidden="1" x14ac:dyDescent="0.3">
      <c r="B1143" s="7" t="s">
        <v>224</v>
      </c>
      <c r="C1143" s="8" t="s">
        <v>39</v>
      </c>
      <c r="D1143" s="9" t="s">
        <v>17</v>
      </c>
      <c r="E1143" s="10">
        <v>109</v>
      </c>
      <c r="F1143" s="10">
        <v>90</v>
      </c>
      <c r="G1143" s="10">
        <v>16</v>
      </c>
      <c r="H1143" s="10">
        <v>14</v>
      </c>
      <c r="I1143" s="10">
        <v>3</v>
      </c>
      <c r="J1143" s="10">
        <v>3</v>
      </c>
      <c r="K1143" s="9"/>
      <c r="L1143" s="9" t="s">
        <v>18</v>
      </c>
      <c r="M1143" s="9" t="str">
        <f>IF(טבלה14[[#This Row],[מספר סטודנטים בתואר 1]]&gt;500,"yes","no")</f>
        <v>no</v>
      </c>
      <c r="N1143" s="12">
        <f>טבלה14[[#This Row],[מספר סטודנטים בתואר 1]]/SUBTOTAL(109,טבלה14[מספר סטודנטים בתואר 1])</f>
        <v>1.5855237319446667E-3</v>
      </c>
      <c r="O1143" s="11">
        <f>IFERROR(((טבלה14[[#This Row],[מספר סטודנטים בתואר 1]]-טבלה14[[#This Row],[נשים תואר 1]])/טבלה14[[#This Row],[מספר סטודנטים בתואר 1]]),"")</f>
        <v>0.1743119266055046</v>
      </c>
      <c r="P1143" s="11">
        <f>IFERROR(טבלה14[[#This Row],[נשים תואר 1]]/טבלה14[[#This Row],[מספר סטודנטים בתואר 1]],"")</f>
        <v>0.82568807339449546</v>
      </c>
      <c r="Q114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14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43" s="13">
        <f>SUMIFS(T:T,D:D,"2007/08",B:B,B1143)-טבלה14[[#This Row],[דירוג]]</f>
        <v>-41</v>
      </c>
      <c r="T1143" s="9">
        <v>107</v>
      </c>
    </row>
    <row r="1144" spans="2:20" s="6" customFormat="1" ht="13.8" hidden="1" x14ac:dyDescent="0.3">
      <c r="B1144" s="7" t="s">
        <v>222</v>
      </c>
      <c r="C1144" s="8" t="s">
        <v>48</v>
      </c>
      <c r="D1144" s="10" t="s">
        <v>17</v>
      </c>
      <c r="E1144" s="10">
        <v>109</v>
      </c>
      <c r="F1144" s="10">
        <v>18</v>
      </c>
      <c r="G1144" s="10">
        <v>22</v>
      </c>
      <c r="H1144" s="10"/>
      <c r="I1144" s="10">
        <v>20</v>
      </c>
      <c r="J1144" s="10">
        <v>5</v>
      </c>
      <c r="K1144" s="9"/>
      <c r="L1144" s="9" t="s">
        <v>18</v>
      </c>
      <c r="M1144" s="9" t="str">
        <f>IF(טבלה14[[#This Row],[מספר סטודנטים בתואר 1]]&gt;500,"yes","no")</f>
        <v>no</v>
      </c>
      <c r="N1144" s="12">
        <f>טבלה14[[#This Row],[מספר סטודנטים בתואר 1]]/SUBTOTAL(109,טבלה14[מספר סטודנטים בתואר 1])</f>
        <v>1.5855237319446667E-3</v>
      </c>
      <c r="O1144" s="11">
        <f>IFERROR(((טבלה14[[#This Row],[מספר סטודנטים בתואר 1]]-טבלה14[[#This Row],[נשים תואר 1]])/טבלה14[[#This Row],[מספר סטודנטים בתואר 1]]),"")</f>
        <v>0.83486238532110091</v>
      </c>
      <c r="P1144" s="11">
        <f>IFERROR(טבלה14[[#This Row],[נשים תואר 1]]/טבלה14[[#This Row],[מספר סטודנטים בתואר 1]],"")</f>
        <v>0.16513761467889909</v>
      </c>
      <c r="Q114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44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144" s="13">
        <f>SUMIFS(T:T,D:D,"2007/08",B:B,B1144)-טבלה14[[#This Row],[דירוג]]</f>
        <v>5</v>
      </c>
      <c r="T1144" s="9">
        <v>105</v>
      </c>
    </row>
    <row r="1145" spans="2:20" s="6" customFormat="1" ht="13.8" hidden="1" x14ac:dyDescent="0.3">
      <c r="B1145" s="7" t="s">
        <v>218</v>
      </c>
      <c r="C1145" s="8" t="s">
        <v>34</v>
      </c>
      <c r="D1145" s="9" t="s">
        <v>17</v>
      </c>
      <c r="E1145" s="10">
        <v>109</v>
      </c>
      <c r="F1145" s="10">
        <v>79</v>
      </c>
      <c r="G1145" s="10">
        <v>10</v>
      </c>
      <c r="H1145" s="10">
        <v>4</v>
      </c>
      <c r="I1145" s="10"/>
      <c r="J1145" s="10" t="s">
        <v>21</v>
      </c>
      <c r="K1145" s="9"/>
      <c r="L1145" s="9" t="s">
        <v>18</v>
      </c>
      <c r="M1145" s="9" t="str">
        <f>IF(טבלה14[[#This Row],[מספר סטודנטים בתואר 1]]&gt;500,"yes","no")</f>
        <v>no</v>
      </c>
      <c r="N1145" s="12">
        <f>טבלה14[[#This Row],[מספר סטודנטים בתואר 1]]/SUBTOTAL(109,טבלה14[מספר סטודנטים בתואר 1])</f>
        <v>1.5855237319446667E-3</v>
      </c>
      <c r="O1145" s="11">
        <f>IFERROR(((טבלה14[[#This Row],[מספר סטודנטים בתואר 1]]-טבלה14[[#This Row],[נשים תואר 1]])/טבלה14[[#This Row],[מספר סטודנטים בתואר 1]]),"")</f>
        <v>0.27522935779816515</v>
      </c>
      <c r="P1145" s="11">
        <f>IFERROR(טבלה14[[#This Row],[נשים תואר 1]]/טבלה14[[#This Row],[מספר סטודנטים בתואר 1]],"")</f>
        <v>0.72477064220183485</v>
      </c>
      <c r="Q114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14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45" s="13">
        <f>SUMIFS(T:T,D:D,"2007/08",B:B,B1145)-טבלה14[[#This Row],[דירוג]]</f>
        <v>1</v>
      </c>
      <c r="T1145" s="9">
        <v>106</v>
      </c>
    </row>
    <row r="1146" spans="2:20" s="6" customFormat="1" ht="13.8" hidden="1" x14ac:dyDescent="0.3">
      <c r="B1146" s="7" t="s">
        <v>228</v>
      </c>
      <c r="C1146" s="8" t="s">
        <v>48</v>
      </c>
      <c r="D1146" s="10" t="s">
        <v>17</v>
      </c>
      <c r="E1146" s="10">
        <v>98</v>
      </c>
      <c r="F1146" s="10">
        <v>58</v>
      </c>
      <c r="G1146" s="10">
        <v>303</v>
      </c>
      <c r="H1146" s="10">
        <v>189</v>
      </c>
      <c r="I1146" s="10">
        <v>179</v>
      </c>
      <c r="J1146" s="10">
        <v>86</v>
      </c>
      <c r="K1146" s="9"/>
      <c r="L1146" s="9" t="s">
        <v>18</v>
      </c>
      <c r="M1146" s="9" t="str">
        <f>IF(טבלה14[[#This Row],[מספר סטודנטים בתואר 1]]&gt;500,"yes","no")</f>
        <v>no</v>
      </c>
      <c r="N1146" s="12">
        <f>טבלה14[[#This Row],[מספר סטודנטים בתואר 1]]/SUBTOTAL(109,טבלה14[מספר סטודנטים בתואר 1])</f>
        <v>1.4255167498218105E-3</v>
      </c>
      <c r="O1146" s="11">
        <f>IFERROR(((טבלה14[[#This Row],[מספר סטודנטים בתואר 1]]-טבלה14[[#This Row],[נשים תואר 1]])/טבלה14[[#This Row],[מספר סטודנטים בתואר 1]]),"")</f>
        <v>0.40816326530612246</v>
      </c>
      <c r="P1146" s="11">
        <f>IFERROR(טבלה14[[#This Row],[נשים תואר 1]]/טבלה14[[#This Row],[מספר סטודנטים בתואר 1]],"")</f>
        <v>0.59183673469387754</v>
      </c>
      <c r="Q114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4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46" s="13">
        <f>SUMIFS(T:T,D:D,"2007/08",B:B,B1146)-טבלה14[[#This Row],[דירוג]]</f>
        <v>5</v>
      </c>
      <c r="T1146" s="9">
        <v>108</v>
      </c>
    </row>
    <row r="1147" spans="2:20" s="6" customFormat="1" ht="13.8" hidden="1" x14ac:dyDescent="0.3">
      <c r="B1147" s="7" t="s">
        <v>229</v>
      </c>
      <c r="C1147" s="8" t="s">
        <v>56</v>
      </c>
      <c r="D1147" s="9" t="s">
        <v>17</v>
      </c>
      <c r="E1147" s="10">
        <v>90</v>
      </c>
      <c r="F1147" s="10">
        <v>82</v>
      </c>
      <c r="G1147" s="10"/>
      <c r="H1147" s="10"/>
      <c r="I1147" s="10">
        <v>6</v>
      </c>
      <c r="J1147" s="10">
        <v>5</v>
      </c>
      <c r="K1147" s="9"/>
      <c r="L1147" s="9" t="s">
        <v>18</v>
      </c>
      <c r="M1147" s="9" t="str">
        <f>IF(טבלה14[[#This Row],[מספר סטודנטים בתואר 1]]&gt;500,"yes","no")</f>
        <v>no</v>
      </c>
      <c r="N1147" s="12">
        <f>טבלה14[[#This Row],[מספר סטודנטים בתואר 1]]/SUBTOTAL(109,טבלה14[מספר סטודנטים בתואר 1])</f>
        <v>1.3091480355506423E-3</v>
      </c>
      <c r="O1147" s="11">
        <f>IFERROR(((טבלה14[[#This Row],[מספר סטודנטים בתואר 1]]-טבלה14[[#This Row],[נשים תואר 1]])/טבלה14[[#This Row],[מספר סטודנטים בתואר 1]]),"")</f>
        <v>8.8888888888888892E-2</v>
      </c>
      <c r="P1147" s="11">
        <f>IFERROR(טבלה14[[#This Row],[נשים תואר 1]]/טבלה14[[#This Row],[מספר סטודנטים בתואר 1]],"")</f>
        <v>0.91111111111111109</v>
      </c>
      <c r="Q114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14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47" s="13">
        <f>SUMIFS(T:T,D:D,"2007/08",B:B,B1147)-טבלה14[[#This Row],[דירוג]]</f>
        <v>-109</v>
      </c>
      <c r="T1147" s="9">
        <v>109</v>
      </c>
    </row>
    <row r="1148" spans="2:20" s="6" customFormat="1" ht="13.8" hidden="1" x14ac:dyDescent="0.3">
      <c r="B1148" s="7" t="s">
        <v>210</v>
      </c>
      <c r="C1148" s="8" t="s">
        <v>58</v>
      </c>
      <c r="D1148" s="10" t="s">
        <v>17</v>
      </c>
      <c r="E1148" s="10">
        <v>88</v>
      </c>
      <c r="F1148" s="10">
        <v>41</v>
      </c>
      <c r="G1148" s="10">
        <v>62</v>
      </c>
      <c r="H1148" s="10">
        <v>51</v>
      </c>
      <c r="I1148" s="10"/>
      <c r="J1148" s="10" t="s">
        <v>21</v>
      </c>
      <c r="K1148" s="9"/>
      <c r="L1148" s="9" t="s">
        <v>18</v>
      </c>
      <c r="M1148" s="9" t="str">
        <f>IF(טבלה14[[#This Row],[מספר סטודנטים בתואר 1]]&gt;500,"yes","no")</f>
        <v>no</v>
      </c>
      <c r="N1148" s="12">
        <f>טבלה14[[#This Row],[מספר סטודנטים בתואר 1]]/SUBTOTAL(109,טבלה14[מספר סטודנטים בתואר 1])</f>
        <v>1.2800558569828501E-3</v>
      </c>
      <c r="O1148" s="11">
        <f>IFERROR(((טבלה14[[#This Row],[מספר סטודנטים בתואר 1]]-טבלה14[[#This Row],[נשים תואר 1]])/טבלה14[[#This Row],[מספר סטודנטים בתואר 1]]),"")</f>
        <v>0.53409090909090906</v>
      </c>
      <c r="P1148" s="11">
        <f>IFERROR(טבלה14[[#This Row],[נשים תואר 1]]/טבלה14[[#This Row],[מספר סטודנטים בתואר 1]],"")</f>
        <v>0.46590909090909088</v>
      </c>
      <c r="Q114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4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48" s="13">
        <f>SUMIFS(T:T,D:D,"2007/08",B:B,B1148)-טבלה14[[#This Row],[דירוג]]</f>
        <v>-10</v>
      </c>
      <c r="T1148" s="9">
        <v>110</v>
      </c>
    </row>
    <row r="1149" spans="2:20" s="6" customFormat="1" ht="13.8" hidden="1" x14ac:dyDescent="0.3">
      <c r="B1149" s="7" t="s">
        <v>226</v>
      </c>
      <c r="C1149" s="8" t="s">
        <v>16</v>
      </c>
      <c r="D1149" s="9" t="s">
        <v>17</v>
      </c>
      <c r="E1149" s="10">
        <v>85</v>
      </c>
      <c r="F1149" s="10">
        <v>74</v>
      </c>
      <c r="G1149" s="10">
        <v>215</v>
      </c>
      <c r="H1149" s="10">
        <v>205</v>
      </c>
      <c r="I1149" s="10">
        <v>76</v>
      </c>
      <c r="J1149" s="10">
        <v>70</v>
      </c>
      <c r="K1149" s="9"/>
      <c r="L1149" s="9" t="s">
        <v>18</v>
      </c>
      <c r="M1149" s="9" t="str">
        <f>IF(טבלה14[[#This Row],[מספר סטודנטים בתואר 1]]&gt;500,"yes","no")</f>
        <v>no</v>
      </c>
      <c r="N1149" s="12">
        <f>טבלה14[[#This Row],[מספר סטודנטים בתואר 1]]/SUBTOTAL(109,טבלה14[מספר סטודנטים בתואר 1])</f>
        <v>1.2364175891311621E-3</v>
      </c>
      <c r="O1149" s="11">
        <f>IFERROR(((טבלה14[[#This Row],[מספר סטודנטים בתואר 1]]-טבלה14[[#This Row],[נשים תואר 1]])/טבלה14[[#This Row],[מספר סטודנטים בתואר 1]]),"")</f>
        <v>0.12941176470588237</v>
      </c>
      <c r="P1149" s="11">
        <f>IFERROR(טבלה14[[#This Row],[נשים תואר 1]]/טבלה14[[#This Row],[מספר סטודנטים בתואר 1]],"")</f>
        <v>0.87058823529411766</v>
      </c>
      <c r="Q114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14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49" s="13">
        <f>SUMIFS(T:T,D:D,"2007/08",B:B,B1149)-טבלה14[[#This Row],[דירוג]]</f>
        <v>-6</v>
      </c>
      <c r="T1149" s="9">
        <v>111</v>
      </c>
    </row>
    <row r="1150" spans="2:20" s="6" customFormat="1" ht="13.8" hidden="1" x14ac:dyDescent="0.3">
      <c r="B1150" s="7" t="s">
        <v>227</v>
      </c>
      <c r="C1150" s="8" t="s">
        <v>52</v>
      </c>
      <c r="D1150" s="10" t="s">
        <v>17</v>
      </c>
      <c r="E1150" s="10">
        <v>82</v>
      </c>
      <c r="F1150" s="10">
        <v>80</v>
      </c>
      <c r="G1150" s="10">
        <v>139</v>
      </c>
      <c r="H1150" s="10">
        <v>135</v>
      </c>
      <c r="I1150" s="10">
        <v>26</v>
      </c>
      <c r="J1150" s="10">
        <v>21</v>
      </c>
      <c r="K1150" s="9"/>
      <c r="L1150" s="9" t="s">
        <v>18</v>
      </c>
      <c r="M1150" s="9" t="str">
        <f>IF(טבלה14[[#This Row],[מספר סטודנטים בתואר 1]]&gt;500,"yes","no")</f>
        <v>no</v>
      </c>
      <c r="N1150" s="12">
        <f>טבלה14[[#This Row],[מספר סטודנטים בתואר 1]]/SUBTOTAL(109,טבלה14[מספר סטודנטים בתואר 1])</f>
        <v>1.1927793212794741E-3</v>
      </c>
      <c r="O1150" s="11">
        <f>IFERROR(((טבלה14[[#This Row],[מספר סטודנטים בתואר 1]]-טבלה14[[#This Row],[נשים תואר 1]])/טבלה14[[#This Row],[מספר סטודנטים בתואר 1]]),"")</f>
        <v>2.4390243902439025E-2</v>
      </c>
      <c r="P1150" s="11">
        <f>IFERROR(טבלה14[[#This Row],[נשים תואר 1]]/טבלה14[[#This Row],[מספר סטודנטים בתואר 1]],"")</f>
        <v>0.97560975609756095</v>
      </c>
      <c r="Q115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15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50" s="13">
        <f>SUMIFS(T:T,D:D,"2007/08",B:B,B1150)-טבלה14[[#This Row],[דירוג]]</f>
        <v>-112</v>
      </c>
      <c r="T1150" s="9">
        <v>112</v>
      </c>
    </row>
    <row r="1151" spans="2:20" s="6" customFormat="1" ht="13.8" hidden="1" x14ac:dyDescent="0.3">
      <c r="B1151" s="7" t="s">
        <v>236</v>
      </c>
      <c r="C1151" s="8" t="s">
        <v>34</v>
      </c>
      <c r="D1151" s="9" t="s">
        <v>17</v>
      </c>
      <c r="E1151" s="10">
        <v>79</v>
      </c>
      <c r="F1151" s="10">
        <v>19</v>
      </c>
      <c r="G1151" s="10"/>
      <c r="H1151" s="10"/>
      <c r="I1151" s="10"/>
      <c r="J1151" s="10" t="s">
        <v>21</v>
      </c>
      <c r="K1151" s="9"/>
      <c r="L1151" s="9" t="s">
        <v>18</v>
      </c>
      <c r="M1151" s="9" t="str">
        <f>IF(טבלה14[[#This Row],[מספר סטודנטים בתואר 1]]&gt;500,"yes","no")</f>
        <v>no</v>
      </c>
      <c r="N1151" s="12">
        <f>טבלה14[[#This Row],[מספר סטודנטים בתואר 1]]/SUBTOTAL(109,טבלה14[מספר סטודנטים בתואר 1])</f>
        <v>1.1491410534277859E-3</v>
      </c>
      <c r="O1151" s="11">
        <f>IFERROR(((טבלה14[[#This Row],[מספר סטודנטים בתואר 1]]-טבלה14[[#This Row],[נשים תואר 1]])/טבלה14[[#This Row],[מספר סטודנטים בתואר 1]]),"")</f>
        <v>0.759493670886076</v>
      </c>
      <c r="P1151" s="11">
        <f>IFERROR(טבלה14[[#This Row],[נשים תואר 1]]/טבלה14[[#This Row],[מספר סטודנטים בתואר 1]],"")</f>
        <v>0.24050632911392406</v>
      </c>
      <c r="Q115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51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151" s="13">
        <f>SUMIFS(T:T,D:D,"2007/08",B:B,B1151)-טבלה14[[#This Row],[דירוג]]</f>
        <v>-113</v>
      </c>
      <c r="T1151" s="9">
        <v>113</v>
      </c>
    </row>
    <row r="1152" spans="2:20" s="6" customFormat="1" ht="13.8" hidden="1" x14ac:dyDescent="0.3">
      <c r="B1152" s="7" t="s">
        <v>211</v>
      </c>
      <c r="C1152" s="8" t="s">
        <v>45</v>
      </c>
      <c r="D1152" s="10" t="s">
        <v>17</v>
      </c>
      <c r="E1152" s="10">
        <v>75</v>
      </c>
      <c r="F1152" s="10">
        <v>15</v>
      </c>
      <c r="G1152" s="10"/>
      <c r="H1152" s="10"/>
      <c r="I1152" s="10"/>
      <c r="J1152" s="10" t="s">
        <v>21</v>
      </c>
      <c r="K1152" s="9"/>
      <c r="L1152" s="9" t="s">
        <v>18</v>
      </c>
      <c r="M1152" s="9" t="str">
        <f>IF(טבלה14[[#This Row],[מספר סטודנטים בתואר 1]]&gt;500,"yes","no")</f>
        <v>no</v>
      </c>
      <c r="N1152" s="12">
        <f>טבלה14[[#This Row],[מספר סטודנטים בתואר 1]]/SUBTOTAL(109,טבלה14[מספר סטודנטים בתואר 1])</f>
        <v>1.0909566962922018E-3</v>
      </c>
      <c r="O1152" s="11">
        <f>IFERROR(((טבלה14[[#This Row],[מספר סטודנטים בתואר 1]]-טבלה14[[#This Row],[נשים תואר 1]])/טבלה14[[#This Row],[מספר סטודנטים בתואר 1]]),"")</f>
        <v>0.8</v>
      </c>
      <c r="P1152" s="11">
        <f>IFERROR(טבלה14[[#This Row],[נשים תואר 1]]/טבלה14[[#This Row],[מספר סטודנטים בתואר 1]],"")</f>
        <v>0.2</v>
      </c>
      <c r="Q115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52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152" s="13">
        <f>SUMIFS(T:T,D:D,"2007/08",B:B,B1152)-טבלה14[[#This Row],[דירוג]]</f>
        <v>-114</v>
      </c>
      <c r="T1152" s="9">
        <v>114</v>
      </c>
    </row>
    <row r="1153" spans="2:20" s="6" customFormat="1" ht="13.8" hidden="1" x14ac:dyDescent="0.3">
      <c r="B1153" s="7" t="s">
        <v>220</v>
      </c>
      <c r="C1153" s="8" t="s">
        <v>45</v>
      </c>
      <c r="D1153" s="9" t="s">
        <v>17</v>
      </c>
      <c r="E1153" s="10">
        <v>73</v>
      </c>
      <c r="F1153" s="10">
        <v>23</v>
      </c>
      <c r="G1153" s="10">
        <v>36</v>
      </c>
      <c r="H1153" s="10">
        <v>8</v>
      </c>
      <c r="I1153" s="10">
        <v>25</v>
      </c>
      <c r="J1153" s="10">
        <v>11</v>
      </c>
      <c r="K1153" s="9"/>
      <c r="L1153" s="9" t="s">
        <v>18</v>
      </c>
      <c r="M1153" s="9" t="str">
        <f>IF(טבלה14[[#This Row],[מספר סטודנטים בתואר 1]]&gt;500,"yes","no")</f>
        <v>no</v>
      </c>
      <c r="N1153" s="12">
        <f>טבלה14[[#This Row],[מספר סטודנטים בתואר 1]]/SUBTOTAL(109,טבלה14[מספר סטודנטים בתואר 1])</f>
        <v>1.0618645177244098E-3</v>
      </c>
      <c r="O1153" s="11">
        <f>IFERROR(((טבלה14[[#This Row],[מספר סטודנטים בתואר 1]]-טבלה14[[#This Row],[נשים תואר 1]])/טבלה14[[#This Row],[מספר סטודנטים בתואר 1]]),"")</f>
        <v>0.68493150684931503</v>
      </c>
      <c r="P1153" s="11">
        <f>IFERROR(טבלה14[[#This Row],[נשים תואר 1]]/טבלה14[[#This Row],[מספר סטודנטים בתואר 1]],"")</f>
        <v>0.31506849315068491</v>
      </c>
      <c r="Q115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5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53" s="13">
        <f>SUMIFS(T:T,D:D,"2007/08",B:B,B1153)-טבלה14[[#This Row],[דירוג]]</f>
        <v>-4</v>
      </c>
      <c r="T1153" s="9">
        <v>115</v>
      </c>
    </row>
    <row r="1154" spans="2:20" s="6" customFormat="1" ht="13.8" hidden="1" x14ac:dyDescent="0.3">
      <c r="B1154" s="7" t="s">
        <v>232</v>
      </c>
      <c r="C1154" s="8" t="s">
        <v>39</v>
      </c>
      <c r="D1154" s="10" t="s">
        <v>17</v>
      </c>
      <c r="E1154" s="10">
        <v>64</v>
      </c>
      <c r="F1154" s="10">
        <v>35</v>
      </c>
      <c r="G1154" s="10">
        <v>19</v>
      </c>
      <c r="H1154" s="10">
        <v>11</v>
      </c>
      <c r="I1154" s="10"/>
      <c r="J1154" s="10" t="s">
        <v>21</v>
      </c>
      <c r="K1154" s="9"/>
      <c r="L1154" s="9" t="s">
        <v>18</v>
      </c>
      <c r="M1154" s="9" t="str">
        <f>IF(טבלה14[[#This Row],[מספר סטודנטים בתואר 1]]&gt;500,"yes","no")</f>
        <v>no</v>
      </c>
      <c r="N1154" s="12">
        <f>טבלה14[[#This Row],[מספר סטודנטים בתואר 1]]/SUBTOTAL(109,טבלה14[מספר סטודנטים בתואר 1])</f>
        <v>9.3094971416934555E-4</v>
      </c>
      <c r="O1154" s="11">
        <f>IFERROR(((טבלה14[[#This Row],[מספר סטודנטים בתואר 1]]-טבלה14[[#This Row],[נשים תואר 1]])/טבלה14[[#This Row],[מספר סטודנטים בתואר 1]]),"")</f>
        <v>0.453125</v>
      </c>
      <c r="P1154" s="11">
        <f>IFERROR(טבלה14[[#This Row],[נשים תואר 1]]/טבלה14[[#This Row],[מספר סטודנטים בתואר 1]],"")</f>
        <v>0.546875</v>
      </c>
      <c r="Q115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5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54" s="13">
        <f>SUMIFS(T:T,D:D,"2007/08",B:B,B1154)-טבלה14[[#This Row],[דירוג]]</f>
        <v>-7</v>
      </c>
      <c r="T1154" s="9">
        <v>116</v>
      </c>
    </row>
    <row r="1155" spans="2:20" s="6" customFormat="1" ht="13.8" hidden="1" x14ac:dyDescent="0.3">
      <c r="B1155" s="7" t="s">
        <v>230</v>
      </c>
      <c r="C1155" s="8" t="s">
        <v>45</v>
      </c>
      <c r="D1155" s="9" t="s">
        <v>17</v>
      </c>
      <c r="E1155" s="10">
        <v>55</v>
      </c>
      <c r="F1155" s="10">
        <v>43</v>
      </c>
      <c r="G1155" s="10">
        <v>7</v>
      </c>
      <c r="H1155" s="10">
        <v>7</v>
      </c>
      <c r="I1155" s="10"/>
      <c r="J1155" s="10" t="s">
        <v>21</v>
      </c>
      <c r="K1155" s="9"/>
      <c r="L1155" s="9" t="s">
        <v>18</v>
      </c>
      <c r="M1155" s="9" t="str">
        <f>IF(טבלה14[[#This Row],[מספר סטודנטים בתואר 1]]&gt;500,"yes","no")</f>
        <v>no</v>
      </c>
      <c r="N1155" s="12">
        <f>טבלה14[[#This Row],[מספר סטודנטים בתואר 1]]/SUBTOTAL(109,טבלה14[מספר סטודנטים בתואר 1])</f>
        <v>8.0003491061428139E-4</v>
      </c>
      <c r="O1155" s="11">
        <f>IFERROR(((טבלה14[[#This Row],[מספר סטודנטים בתואר 1]]-טבלה14[[#This Row],[נשים תואר 1]])/טבלה14[[#This Row],[מספר סטודנטים בתואר 1]]),"")</f>
        <v>0.21818181818181817</v>
      </c>
      <c r="P1155" s="11">
        <f>IFERROR(טבלה14[[#This Row],[נשים תואר 1]]/טבלה14[[#This Row],[מספר סטודנטים בתואר 1]],"")</f>
        <v>0.78181818181818186</v>
      </c>
      <c r="Q115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15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55" s="13">
        <f>SUMIFS(T:T,D:D,"2007/08",B:B,B1155)-טבלה14[[#This Row],[דירוג]]</f>
        <v>-117</v>
      </c>
      <c r="T1155" s="9">
        <v>117</v>
      </c>
    </row>
    <row r="1156" spans="2:20" s="6" customFormat="1" ht="13.8" hidden="1" x14ac:dyDescent="0.3">
      <c r="B1156" s="7" t="s">
        <v>233</v>
      </c>
      <c r="C1156" s="8" t="s">
        <v>25</v>
      </c>
      <c r="D1156" s="10" t="s">
        <v>17</v>
      </c>
      <c r="E1156" s="10">
        <v>48</v>
      </c>
      <c r="F1156" s="10">
        <v>26</v>
      </c>
      <c r="G1156" s="10">
        <v>90</v>
      </c>
      <c r="H1156" s="10">
        <v>43</v>
      </c>
      <c r="I1156" s="10">
        <v>40</v>
      </c>
      <c r="J1156" s="10">
        <v>9</v>
      </c>
      <c r="K1156" s="9"/>
      <c r="L1156" s="9" t="s">
        <v>18</v>
      </c>
      <c r="M1156" s="9" t="str">
        <f>IF(טבלה14[[#This Row],[מספר סטודנטים בתואר 1]]&gt;500,"yes","no")</f>
        <v>no</v>
      </c>
      <c r="N1156" s="12">
        <f>טבלה14[[#This Row],[מספר סטודנטים בתואר 1]]/SUBTOTAL(109,טבלה14[מספר סטודנטים בתואר 1])</f>
        <v>6.9821228562700916E-4</v>
      </c>
      <c r="O1156" s="11">
        <f>IFERROR(((טבלה14[[#This Row],[מספר סטודנטים בתואר 1]]-טבלה14[[#This Row],[נשים תואר 1]])/טבלה14[[#This Row],[מספר סטודנטים בתואר 1]]),"")</f>
        <v>0.45833333333333331</v>
      </c>
      <c r="P1156" s="11">
        <f>IFERROR(טבלה14[[#This Row],[נשים תואר 1]]/טבלה14[[#This Row],[מספר סטודנטים בתואר 1]],"")</f>
        <v>0.54166666666666663</v>
      </c>
      <c r="Q115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5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56" s="13">
        <f>SUMIFS(T:T,D:D,"2007/08",B:B,B1156)-טבלה14[[#This Row],[דירוג]]</f>
        <v>-10</v>
      </c>
      <c r="T1156" s="9">
        <v>118</v>
      </c>
    </row>
    <row r="1157" spans="2:20" s="6" customFormat="1" ht="13.8" hidden="1" x14ac:dyDescent="0.3">
      <c r="B1157" s="7" t="s">
        <v>205</v>
      </c>
      <c r="C1157" s="8" t="s">
        <v>39</v>
      </c>
      <c r="D1157" s="9" t="s">
        <v>17</v>
      </c>
      <c r="E1157" s="10">
        <v>47</v>
      </c>
      <c r="F1157" s="10">
        <v>22</v>
      </c>
      <c r="G1157" s="10"/>
      <c r="H1157" s="10"/>
      <c r="I1157" s="10"/>
      <c r="J1157" s="10" t="s">
        <v>21</v>
      </c>
      <c r="K1157" s="9"/>
      <c r="L1157" s="9" t="s">
        <v>18</v>
      </c>
      <c r="M1157" s="9" t="str">
        <f>IF(טבלה14[[#This Row],[מספר סטודנטים בתואר 1]]&gt;500,"yes","no")</f>
        <v>no</v>
      </c>
      <c r="N1157" s="12">
        <f>טבלה14[[#This Row],[מספר סטודנטים בתואר 1]]/SUBTOTAL(109,טבלה14[מספר סטודנטים בתואר 1])</f>
        <v>6.8366619634311319E-4</v>
      </c>
      <c r="O1157" s="11">
        <f>IFERROR(((טבלה14[[#This Row],[מספר סטודנטים בתואר 1]]-טבלה14[[#This Row],[נשים תואר 1]])/טבלה14[[#This Row],[מספר סטודנטים בתואר 1]]),"")</f>
        <v>0.53191489361702127</v>
      </c>
      <c r="P1157" s="11">
        <f>IFERROR(טבלה14[[#This Row],[נשים תואר 1]]/טבלה14[[#This Row],[מספר סטודנטים בתואר 1]],"")</f>
        <v>0.46808510638297873</v>
      </c>
      <c r="Q115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5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57" s="13">
        <f>SUMIFS(T:T,D:D,"2007/08",B:B,B1157)-טבלה14[[#This Row],[דירוג]]</f>
        <v>-57</v>
      </c>
      <c r="T1157" s="9">
        <v>119</v>
      </c>
    </row>
    <row r="1158" spans="2:20" s="6" customFormat="1" ht="13.8" hidden="1" x14ac:dyDescent="0.3">
      <c r="B1158" s="7" t="s">
        <v>231</v>
      </c>
      <c r="C1158" s="8" t="s">
        <v>25</v>
      </c>
      <c r="D1158" s="10" t="s">
        <v>17</v>
      </c>
      <c r="E1158" s="10">
        <v>38</v>
      </c>
      <c r="F1158" s="10">
        <v>19</v>
      </c>
      <c r="G1158" s="10">
        <v>54</v>
      </c>
      <c r="H1158" s="10">
        <v>20</v>
      </c>
      <c r="I1158" s="10">
        <v>9</v>
      </c>
      <c r="J1158" s="10">
        <v>5</v>
      </c>
      <c r="K1158" s="9"/>
      <c r="L1158" s="9" t="s">
        <v>18</v>
      </c>
      <c r="M1158" s="9" t="str">
        <f>IF(טבלה14[[#This Row],[מספר סטודנטים בתואר 1]]&gt;500,"yes","no")</f>
        <v>no</v>
      </c>
      <c r="N1158" s="12">
        <f>טבלה14[[#This Row],[מספר סטודנטים בתואר 1]]/SUBTOTAL(109,טבלה14[מספר סטודנטים בתואר 1])</f>
        <v>5.5275139278804892E-4</v>
      </c>
      <c r="O1158" s="11">
        <f>IFERROR(((טבלה14[[#This Row],[מספר סטודנטים בתואר 1]]-טבלה14[[#This Row],[נשים תואר 1]])/טבלה14[[#This Row],[מספר סטודנטים בתואר 1]]),"")</f>
        <v>0.5</v>
      </c>
      <c r="P1158" s="11">
        <f>IFERROR(טבלה14[[#This Row],[נשים תואר 1]]/טבלה14[[#This Row],[מספר סטודנטים בתואר 1]],"")</f>
        <v>0.5</v>
      </c>
      <c r="Q115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5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58" s="13">
        <f>SUMIFS(T:T,D:D,"2007/08",B:B,B1158)-טבלה14[[#This Row],[דירוג]]</f>
        <v>-120</v>
      </c>
      <c r="T1158" s="9">
        <v>120</v>
      </c>
    </row>
    <row r="1159" spans="2:20" s="6" customFormat="1" ht="13.8" hidden="1" x14ac:dyDescent="0.3">
      <c r="B1159" s="7" t="s">
        <v>239</v>
      </c>
      <c r="C1159" s="8" t="s">
        <v>39</v>
      </c>
      <c r="D1159" s="9" t="s">
        <v>17</v>
      </c>
      <c r="E1159" s="10">
        <v>37</v>
      </c>
      <c r="F1159" s="10">
        <v>28</v>
      </c>
      <c r="G1159" s="10"/>
      <c r="H1159" s="10"/>
      <c r="I1159" s="10"/>
      <c r="J1159" s="10" t="s">
        <v>21</v>
      </c>
      <c r="K1159" s="9"/>
      <c r="L1159" s="9" t="s">
        <v>18</v>
      </c>
      <c r="M1159" s="9" t="str">
        <f>IF(טבלה14[[#This Row],[מספר סטודנטים בתואר 1]]&gt;500,"yes","no")</f>
        <v>no</v>
      </c>
      <c r="N1159" s="12">
        <f>טבלה14[[#This Row],[מספר סטודנטים בתואר 1]]/SUBTOTAL(109,טבלה14[מספר סטודנטים בתואר 1])</f>
        <v>5.3820530350415295E-4</v>
      </c>
      <c r="O1159" s="11">
        <f>IFERROR(((טבלה14[[#This Row],[מספר סטודנטים בתואר 1]]-טבלה14[[#This Row],[נשים תואר 1]])/טבלה14[[#This Row],[מספר סטודנטים בתואר 1]]),"")</f>
        <v>0.24324324324324326</v>
      </c>
      <c r="P1159" s="11">
        <f>IFERROR(טבלה14[[#This Row],[נשים תואר 1]]/טבלה14[[#This Row],[מספר סטודנטים בתואר 1]],"")</f>
        <v>0.7567567567567568</v>
      </c>
      <c r="Q115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15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59" s="13">
        <f>SUMIFS(T:T,D:D,"2007/08",B:B,B1159)-טבלה14[[#This Row],[דירוג]]</f>
        <v>-121</v>
      </c>
      <c r="T1159" s="9">
        <v>121</v>
      </c>
    </row>
    <row r="1160" spans="2:20" s="6" customFormat="1" ht="13.8" hidden="1" x14ac:dyDescent="0.3">
      <c r="B1160" s="7" t="s">
        <v>243</v>
      </c>
      <c r="C1160" s="8" t="s">
        <v>39</v>
      </c>
      <c r="D1160" s="10" t="s">
        <v>17</v>
      </c>
      <c r="E1160" s="10">
        <v>36</v>
      </c>
      <c r="F1160" s="10">
        <v>21</v>
      </c>
      <c r="G1160" s="10">
        <v>77</v>
      </c>
      <c r="H1160" s="10">
        <v>47</v>
      </c>
      <c r="I1160" s="10">
        <v>17</v>
      </c>
      <c r="J1160" s="10">
        <v>10</v>
      </c>
      <c r="K1160" s="9"/>
      <c r="L1160" s="9" t="s">
        <v>18</v>
      </c>
      <c r="M1160" s="9" t="str">
        <f>IF(טבלה14[[#This Row],[מספר סטודנטים בתואר 1]]&gt;500,"yes","no")</f>
        <v>no</v>
      </c>
      <c r="N1160" s="12">
        <f>טבלה14[[#This Row],[מספר סטודנטים בתואר 1]]/SUBTOTAL(109,טבלה14[מספר סטודנטים בתואר 1])</f>
        <v>5.2365921422025687E-4</v>
      </c>
      <c r="O1160" s="11">
        <f>IFERROR(((טבלה14[[#This Row],[מספר סטודנטים בתואר 1]]-טבלה14[[#This Row],[נשים תואר 1]])/טבלה14[[#This Row],[מספר סטודנטים בתואר 1]]),"")</f>
        <v>0.41666666666666669</v>
      </c>
      <c r="P1160" s="11">
        <f>IFERROR(טבלה14[[#This Row],[נשים תואר 1]]/טבלה14[[#This Row],[מספר סטודנטים בתואר 1]],"")</f>
        <v>0.58333333333333337</v>
      </c>
      <c r="Q116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6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60" s="13">
        <f>SUMIFS(T:T,D:D,"2007/08",B:B,B1160)-טבלה14[[#This Row],[דירוג]]</f>
        <v>-123</v>
      </c>
      <c r="T1160" s="9">
        <v>123</v>
      </c>
    </row>
    <row r="1161" spans="2:20" s="6" customFormat="1" ht="13.8" hidden="1" x14ac:dyDescent="0.3">
      <c r="B1161" s="7" t="s">
        <v>206</v>
      </c>
      <c r="C1161" s="8" t="s">
        <v>48</v>
      </c>
      <c r="D1161" s="9" t="s">
        <v>17</v>
      </c>
      <c r="E1161" s="10">
        <v>36</v>
      </c>
      <c r="F1161" s="10">
        <v>20</v>
      </c>
      <c r="G1161" s="10"/>
      <c r="H1161" s="10"/>
      <c r="I1161" s="10"/>
      <c r="J1161" s="10" t="s">
        <v>21</v>
      </c>
      <c r="K1161" s="9"/>
      <c r="L1161" s="9" t="s">
        <v>18</v>
      </c>
      <c r="M1161" s="9" t="str">
        <f>IF(טבלה14[[#This Row],[מספר סטודנטים בתואר 1]]&gt;500,"yes","no")</f>
        <v>no</v>
      </c>
      <c r="N1161" s="12">
        <f>טבלה14[[#This Row],[מספר סטודנטים בתואר 1]]/SUBTOTAL(109,טבלה14[מספר סטודנטים בתואר 1])</f>
        <v>5.2365921422025687E-4</v>
      </c>
      <c r="O1161" s="11">
        <f>IFERROR(((טבלה14[[#This Row],[מספר סטודנטים בתואר 1]]-טבלה14[[#This Row],[נשים תואר 1]])/טבלה14[[#This Row],[מספר סטודנטים בתואר 1]]),"")</f>
        <v>0.44444444444444442</v>
      </c>
      <c r="P1161" s="11">
        <f>IFERROR(טבלה14[[#This Row],[נשים תואר 1]]/טבלה14[[#This Row],[מספר סטודנטים בתואר 1]],"")</f>
        <v>0.55555555555555558</v>
      </c>
      <c r="Q116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6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61" s="13">
        <f>SUMIFS(T:T,D:D,"2007/08",B:B,B1161)-טבלה14[[#This Row],[דירוג]]</f>
        <v>4</v>
      </c>
      <c r="T1161" s="9">
        <v>122</v>
      </c>
    </row>
    <row r="1162" spans="2:20" s="6" customFormat="1" ht="13.8" hidden="1" x14ac:dyDescent="0.3">
      <c r="B1162" s="7" t="s">
        <v>212</v>
      </c>
      <c r="C1162" s="8" t="s">
        <v>34</v>
      </c>
      <c r="D1162" s="10" t="s">
        <v>17</v>
      </c>
      <c r="E1162" s="10">
        <v>31</v>
      </c>
      <c r="F1162" s="10">
        <v>7</v>
      </c>
      <c r="G1162" s="10"/>
      <c r="H1162" s="10"/>
      <c r="I1162" s="10"/>
      <c r="J1162" s="10" t="s">
        <v>21</v>
      </c>
      <c r="K1162" s="9"/>
      <c r="L1162" s="9" t="s">
        <v>18</v>
      </c>
      <c r="M1162" s="9" t="str">
        <f>IF(טבלה14[[#This Row],[מספר סטודנטים בתואר 1]]&gt;500,"yes","no")</f>
        <v>no</v>
      </c>
      <c r="N1162" s="12">
        <f>טבלה14[[#This Row],[מספר סטודנטים בתואר 1]]/SUBTOTAL(109,טבלה14[מספר סטודנטים בתואר 1])</f>
        <v>4.5092876780077675E-4</v>
      </c>
      <c r="O1162" s="11">
        <f>IFERROR(((טבלה14[[#This Row],[מספר סטודנטים בתואר 1]]-טבלה14[[#This Row],[נשים תואר 1]])/טבלה14[[#This Row],[מספר סטודנטים בתואר 1]]),"")</f>
        <v>0.77419354838709675</v>
      </c>
      <c r="P1162" s="11">
        <f>IFERROR(טבלה14[[#This Row],[נשים תואר 1]]/טבלה14[[#This Row],[מספר סטודנטים בתואר 1]],"")</f>
        <v>0.22580645161290322</v>
      </c>
      <c r="Q116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62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162" s="13">
        <f>SUMIFS(T:T,D:D,"2007/08",B:B,B1162)-טבלה14[[#This Row],[דירוג]]</f>
        <v>-3</v>
      </c>
      <c r="T1162" s="9">
        <v>124</v>
      </c>
    </row>
    <row r="1163" spans="2:20" s="6" customFormat="1" ht="13.8" hidden="1" x14ac:dyDescent="0.3">
      <c r="B1163" s="7" t="s">
        <v>234</v>
      </c>
      <c r="C1163" s="8" t="s">
        <v>25</v>
      </c>
      <c r="D1163" s="9" t="s">
        <v>17</v>
      </c>
      <c r="E1163" s="10">
        <v>29</v>
      </c>
      <c r="F1163" s="10">
        <v>15</v>
      </c>
      <c r="G1163" s="10">
        <v>36</v>
      </c>
      <c r="H1163" s="10">
        <v>16</v>
      </c>
      <c r="I1163" s="10">
        <v>51</v>
      </c>
      <c r="J1163" s="10">
        <v>24</v>
      </c>
      <c r="K1163" s="9"/>
      <c r="L1163" s="9" t="s">
        <v>18</v>
      </c>
      <c r="M1163" s="9" t="str">
        <f>IF(טבלה14[[#This Row],[מספר סטודנטים בתואר 1]]&gt;500,"yes","no")</f>
        <v>no</v>
      </c>
      <c r="N1163" s="12">
        <f>טבלה14[[#This Row],[מספר סטודנטים בתואר 1]]/SUBTOTAL(109,טבלה14[מספר סטודנטים בתואר 1])</f>
        <v>4.218365892329847E-4</v>
      </c>
      <c r="O1163" s="11">
        <f>IFERROR(((טבלה14[[#This Row],[מספר סטודנטים בתואר 1]]-טבלה14[[#This Row],[נשים תואר 1]])/טבלה14[[#This Row],[מספר סטודנטים בתואר 1]]),"")</f>
        <v>0.48275862068965519</v>
      </c>
      <c r="P1163" s="11">
        <f>IFERROR(טבלה14[[#This Row],[נשים תואר 1]]/טבלה14[[#This Row],[מספר סטודנטים בתואר 1]],"")</f>
        <v>0.51724137931034486</v>
      </c>
      <c r="Q116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6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63" s="13">
        <f>SUMIFS(T:T,D:D,"2007/08",B:B,B1163)-טבלה14[[#This Row],[דירוג]]</f>
        <v>-10</v>
      </c>
      <c r="T1163" s="9">
        <v>126</v>
      </c>
    </row>
    <row r="1164" spans="2:20" s="6" customFormat="1" ht="13.8" hidden="1" x14ac:dyDescent="0.3">
      <c r="B1164" s="7" t="s">
        <v>235</v>
      </c>
      <c r="C1164" s="8" t="s">
        <v>45</v>
      </c>
      <c r="D1164" s="10" t="s">
        <v>17</v>
      </c>
      <c r="E1164" s="10">
        <v>29</v>
      </c>
      <c r="F1164" s="10">
        <v>7</v>
      </c>
      <c r="G1164" s="10">
        <v>12</v>
      </c>
      <c r="H1164" s="10">
        <v>3</v>
      </c>
      <c r="I1164" s="10">
        <v>38</v>
      </c>
      <c r="J1164" s="10">
        <v>15</v>
      </c>
      <c r="K1164" s="9"/>
      <c r="L1164" s="9" t="s">
        <v>18</v>
      </c>
      <c r="M1164" s="9" t="str">
        <f>IF(טבלה14[[#This Row],[מספר סטודנטים בתואר 1]]&gt;500,"yes","no")</f>
        <v>no</v>
      </c>
      <c r="N1164" s="12">
        <f>טבלה14[[#This Row],[מספר סטודנטים בתואר 1]]/SUBTOTAL(109,טבלה14[מספר סטודנטים בתואר 1])</f>
        <v>4.218365892329847E-4</v>
      </c>
      <c r="O1164" s="11">
        <f>IFERROR(((טבלה14[[#This Row],[מספר סטודנטים בתואר 1]]-טבלה14[[#This Row],[נשים תואר 1]])/טבלה14[[#This Row],[מספר סטודנטים בתואר 1]]),"")</f>
        <v>0.75862068965517238</v>
      </c>
      <c r="P1164" s="11">
        <f>IFERROR(טבלה14[[#This Row],[נשים תואר 1]]/טבלה14[[#This Row],[מספר סטודנטים בתואר 1]],"")</f>
        <v>0.2413793103448276</v>
      </c>
      <c r="Q116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64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164" s="13">
        <f>SUMIFS(T:T,D:D,"2007/08",B:B,B1164)-טבלה14[[#This Row],[דירוג]]</f>
        <v>-125</v>
      </c>
      <c r="T1164" s="9">
        <v>125</v>
      </c>
    </row>
    <row r="1165" spans="2:20" s="6" customFormat="1" ht="13.8" hidden="1" x14ac:dyDescent="0.3">
      <c r="B1165" s="7" t="s">
        <v>258</v>
      </c>
      <c r="C1165" s="8" t="s">
        <v>34</v>
      </c>
      <c r="D1165" s="9" t="s">
        <v>17</v>
      </c>
      <c r="E1165" s="10">
        <v>24</v>
      </c>
      <c r="F1165" s="10">
        <v>6</v>
      </c>
      <c r="G1165" s="10">
        <v>102</v>
      </c>
      <c r="H1165" s="10">
        <v>13</v>
      </c>
      <c r="I1165" s="10">
        <v>37</v>
      </c>
      <c r="J1165" s="10">
        <v>8</v>
      </c>
      <c r="K1165" s="9"/>
      <c r="L1165" s="9" t="s">
        <v>18</v>
      </c>
      <c r="M1165" s="9" t="str">
        <f>IF(טבלה14[[#This Row],[מספר סטודנטים בתואר 1]]&gt;500,"yes","no")</f>
        <v>no</v>
      </c>
      <c r="N1165" s="12">
        <f>טבלה14[[#This Row],[מספר סטודנטים בתואר 1]]/SUBTOTAL(109,טבלה14[מספר סטודנטים בתואר 1])</f>
        <v>3.4910614281350458E-4</v>
      </c>
      <c r="O1165" s="11">
        <f>IFERROR(((טבלה14[[#This Row],[מספר סטודנטים בתואר 1]]-טבלה14[[#This Row],[נשים תואר 1]])/טבלה14[[#This Row],[מספר סטודנטים בתואר 1]]),"")</f>
        <v>0.75</v>
      </c>
      <c r="P1165" s="11">
        <f>IFERROR(טבלה14[[#This Row],[נשים תואר 1]]/טבלה14[[#This Row],[מספר סטודנטים בתואר 1]],"")</f>
        <v>0.25</v>
      </c>
      <c r="Q116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65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165" s="13">
        <f>SUMIFS(T:T,D:D,"2007/08",B:B,B1165)-טבלה14[[#This Row],[דירוג]]</f>
        <v>19</v>
      </c>
      <c r="T1165" s="9">
        <v>127</v>
      </c>
    </row>
    <row r="1166" spans="2:20" s="6" customFormat="1" ht="13.8" hidden="1" x14ac:dyDescent="0.3">
      <c r="B1166" s="7" t="s">
        <v>120</v>
      </c>
      <c r="C1166" s="8" t="s">
        <v>69</v>
      </c>
      <c r="D1166" s="10" t="s">
        <v>17</v>
      </c>
      <c r="E1166" s="10">
        <v>23</v>
      </c>
      <c r="F1166" s="10">
        <v>9</v>
      </c>
      <c r="G1166" s="10">
        <v>116</v>
      </c>
      <c r="H1166" s="10">
        <v>37</v>
      </c>
      <c r="I1166" s="10">
        <v>5</v>
      </c>
      <c r="J1166" s="10">
        <v>4</v>
      </c>
      <c r="K1166" s="9"/>
      <c r="L1166" s="9" t="s">
        <v>18</v>
      </c>
      <c r="M1166" s="9" t="str">
        <f>IF(טבלה14[[#This Row],[מספר סטודנטים בתואר 1]]&gt;500,"yes","no")</f>
        <v>no</v>
      </c>
      <c r="N1166" s="12">
        <f>טבלה14[[#This Row],[מספר סטודנטים בתואר 1]]/SUBTOTAL(109,טבלה14[מספר סטודנטים בתואר 1])</f>
        <v>3.3456005352960856E-4</v>
      </c>
      <c r="O1166" s="11">
        <f>IFERROR(((טבלה14[[#This Row],[מספר סטודנטים בתואר 1]]-טבלה14[[#This Row],[נשים תואר 1]])/טבלה14[[#This Row],[מספר סטודנטים בתואר 1]]),"")</f>
        <v>0.60869565217391308</v>
      </c>
      <c r="P1166" s="11">
        <f>IFERROR(טבלה14[[#This Row],[נשים תואר 1]]/טבלה14[[#This Row],[מספר סטודנטים בתואר 1]],"")</f>
        <v>0.39130434782608697</v>
      </c>
      <c r="Q116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6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66" s="13">
        <f>SUMIFS(T:T,D:D,"2007/08",B:B,B1166)-טבלה14[[#This Row],[דירוג]]</f>
        <v>32</v>
      </c>
      <c r="T1166" s="9">
        <v>128</v>
      </c>
    </row>
    <row r="1167" spans="2:20" s="6" customFormat="1" ht="13.8" hidden="1" x14ac:dyDescent="0.3">
      <c r="B1167" s="7" t="s">
        <v>246</v>
      </c>
      <c r="C1167" s="8" t="s">
        <v>48</v>
      </c>
      <c r="D1167" s="9" t="s">
        <v>17</v>
      </c>
      <c r="E1167" s="10">
        <v>20</v>
      </c>
      <c r="F1167" s="10">
        <v>10</v>
      </c>
      <c r="G1167" s="10">
        <v>5</v>
      </c>
      <c r="H1167" s="10">
        <v>4</v>
      </c>
      <c r="I1167" s="10"/>
      <c r="J1167" s="10" t="s">
        <v>21</v>
      </c>
      <c r="K1167" s="9"/>
      <c r="L1167" s="9" t="s">
        <v>18</v>
      </c>
      <c r="M1167" s="9" t="str">
        <f>IF(טבלה14[[#This Row],[מספר סטודנטים בתואר 1]]&gt;500,"yes","no")</f>
        <v>no</v>
      </c>
      <c r="N1167" s="12">
        <f>טבלה14[[#This Row],[מספר סטודנטים בתואר 1]]/SUBTOTAL(109,טבלה14[מספר סטודנטים בתואר 1])</f>
        <v>2.9092178567792048E-4</v>
      </c>
      <c r="O1167" s="11">
        <f>IFERROR(((טבלה14[[#This Row],[מספר סטודנטים בתואר 1]]-טבלה14[[#This Row],[נשים תואר 1]])/טבלה14[[#This Row],[מספר סטודנטים בתואר 1]]),"")</f>
        <v>0.5</v>
      </c>
      <c r="P1167" s="11">
        <f>IFERROR(טבלה14[[#This Row],[נשים תואר 1]]/טבלה14[[#This Row],[מספר סטודנטים בתואר 1]],"")</f>
        <v>0.5</v>
      </c>
      <c r="Q116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6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67" s="13">
        <f>SUMIFS(T:T,D:D,"2007/08",B:B,B1167)-טבלה14[[#This Row],[דירוג]]</f>
        <v>-9</v>
      </c>
      <c r="T1167" s="9">
        <v>129</v>
      </c>
    </row>
    <row r="1168" spans="2:20" s="6" customFormat="1" ht="13.8" hidden="1" x14ac:dyDescent="0.3">
      <c r="B1168" s="7" t="s">
        <v>159</v>
      </c>
      <c r="C1168" s="8" t="s">
        <v>25</v>
      </c>
      <c r="D1168" s="10" t="s">
        <v>17</v>
      </c>
      <c r="E1168" s="10">
        <v>17</v>
      </c>
      <c r="F1168" s="10">
        <v>10</v>
      </c>
      <c r="G1168" s="10">
        <v>95</v>
      </c>
      <c r="H1168" s="10">
        <v>51</v>
      </c>
      <c r="I1168" s="10">
        <v>19</v>
      </c>
      <c r="J1168" s="10">
        <v>7</v>
      </c>
      <c r="K1168" s="9"/>
      <c r="L1168" s="9" t="s">
        <v>18</v>
      </c>
      <c r="M1168" s="9" t="str">
        <f>IF(טבלה14[[#This Row],[מספר סטודנטים בתואר 1]]&gt;500,"yes","no")</f>
        <v>no</v>
      </c>
      <c r="N1168" s="12">
        <f>טבלה14[[#This Row],[מספר סטודנטים בתואר 1]]/SUBTOTAL(109,טבלה14[מספר סטודנטים בתואר 1])</f>
        <v>2.4728351782623241E-4</v>
      </c>
      <c r="O1168" s="11">
        <f>IFERROR(((טבלה14[[#This Row],[מספר סטודנטים בתואר 1]]-טבלה14[[#This Row],[נשים תואר 1]])/טבלה14[[#This Row],[מספר סטודנטים בתואר 1]]),"")</f>
        <v>0.41176470588235292</v>
      </c>
      <c r="P1168" s="11">
        <f>IFERROR(טבלה14[[#This Row],[נשים תואר 1]]/טבלה14[[#This Row],[מספר סטודנטים בתואר 1]],"")</f>
        <v>0.58823529411764708</v>
      </c>
      <c r="Q116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6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68" s="13">
        <f>SUMIFS(T:T,D:D,"2007/08",B:B,B1168)-טבלה14[[#This Row],[דירוג]]</f>
        <v>-43</v>
      </c>
      <c r="T1168" s="9">
        <v>131</v>
      </c>
    </row>
    <row r="1169" spans="2:20" s="6" customFormat="1" ht="13.8" hidden="1" x14ac:dyDescent="0.3">
      <c r="B1169" s="7" t="s">
        <v>242</v>
      </c>
      <c r="C1169" s="8" t="s">
        <v>48</v>
      </c>
      <c r="D1169" s="9" t="s">
        <v>17</v>
      </c>
      <c r="E1169" s="10">
        <v>17</v>
      </c>
      <c r="F1169" s="10">
        <v>9</v>
      </c>
      <c r="G1169" s="10">
        <v>106</v>
      </c>
      <c r="H1169" s="10">
        <v>66</v>
      </c>
      <c r="I1169" s="10">
        <v>158</v>
      </c>
      <c r="J1169" s="10">
        <v>109</v>
      </c>
      <c r="K1169" s="9"/>
      <c r="L1169" s="9" t="s">
        <v>18</v>
      </c>
      <c r="M1169" s="9" t="str">
        <f>IF(טבלה14[[#This Row],[מספר סטודנטים בתואר 1]]&gt;500,"yes","no")</f>
        <v>no</v>
      </c>
      <c r="N1169" s="12">
        <f>טבלה14[[#This Row],[מספר סטודנטים בתואר 1]]/SUBTOTAL(109,טבלה14[מספר סטודנטים בתואר 1])</f>
        <v>2.4728351782623241E-4</v>
      </c>
      <c r="O1169" s="11">
        <f>IFERROR(((טבלה14[[#This Row],[מספר סטודנטים בתואר 1]]-טבלה14[[#This Row],[נשים תואר 1]])/טבלה14[[#This Row],[מספר סטודנטים בתואר 1]]),"")</f>
        <v>0.47058823529411764</v>
      </c>
      <c r="P1169" s="11">
        <f>IFERROR(טבלה14[[#This Row],[נשים תואר 1]]/טבלה14[[#This Row],[מספר סטודנטים בתואר 1]],"")</f>
        <v>0.52941176470588236</v>
      </c>
      <c r="Q116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6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69" s="13">
        <f>SUMIFS(T:T,D:D,"2007/08",B:B,B1169)-טבלה14[[#This Row],[דירוג]]</f>
        <v>-27</v>
      </c>
      <c r="T1169" s="9">
        <v>130</v>
      </c>
    </row>
    <row r="1170" spans="2:20" s="6" customFormat="1" ht="13.8" hidden="1" x14ac:dyDescent="0.3">
      <c r="B1170" s="7" t="s">
        <v>96</v>
      </c>
      <c r="C1170" s="8" t="s">
        <v>28</v>
      </c>
      <c r="D1170" s="10" t="s">
        <v>22</v>
      </c>
      <c r="E1170" s="10">
        <v>344</v>
      </c>
      <c r="F1170" s="10">
        <v>141</v>
      </c>
      <c r="G1170" s="10">
        <v>49</v>
      </c>
      <c r="H1170" s="10">
        <v>21</v>
      </c>
      <c r="I1170" s="10">
        <v>14</v>
      </c>
      <c r="J1170" s="10">
        <v>6</v>
      </c>
      <c r="K1170" s="9"/>
      <c r="L1170" s="9" t="s">
        <v>18</v>
      </c>
      <c r="M1170" s="9" t="str">
        <f>IF(טבלה14[[#This Row],[מספר סטודנטים בתואר 1]]&gt;500,"yes","no")</f>
        <v>no</v>
      </c>
      <c r="N1170" s="12">
        <f>טבלה14[[#This Row],[מספר סטודנטים בתואר 1]]/SUBTOTAL(109,טבלה14[מספר סטודנטים בתואר 1])</f>
        <v>5.0038547136602328E-3</v>
      </c>
      <c r="O1170" s="11">
        <f>IFERROR(((טבלה14[[#This Row],[מספר סטודנטים בתואר 1]]-טבלה14[[#This Row],[נשים תואר 1]])/טבלה14[[#This Row],[מספר סטודנטים בתואר 1]]),"")</f>
        <v>0.59011627906976749</v>
      </c>
      <c r="P1170" s="11">
        <f>IFERROR(טבלה14[[#This Row],[נשים תואר 1]]/טבלה14[[#This Row],[מספר סטודנטים בתואר 1]],"")</f>
        <v>0.40988372093023256</v>
      </c>
      <c r="Q117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7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70" s="13">
        <f>SUMIFS(T:T,D:D,"2007/08",B:B,B1170)-טבלה14[[#This Row],[דירוג]]</f>
        <v>3</v>
      </c>
      <c r="T1170" s="9">
        <v>61</v>
      </c>
    </row>
    <row r="1171" spans="2:20" s="6" customFormat="1" ht="13.8" hidden="1" x14ac:dyDescent="0.3">
      <c r="B1171" s="7" t="s">
        <v>241</v>
      </c>
      <c r="C1171" s="8" t="s">
        <v>45</v>
      </c>
      <c r="D1171" s="9" t="s">
        <v>17</v>
      </c>
      <c r="E1171" s="10">
        <v>13</v>
      </c>
      <c r="F1171" s="10">
        <v>3</v>
      </c>
      <c r="G1171" s="10"/>
      <c r="H1171" s="10"/>
      <c r="I1171" s="10"/>
      <c r="J1171" s="10" t="s">
        <v>21</v>
      </c>
      <c r="K1171" s="9"/>
      <c r="L1171" s="9" t="s">
        <v>18</v>
      </c>
      <c r="M1171" s="9" t="str">
        <f>IF(טבלה14[[#This Row],[מספר סטודנטים בתואר 1]]&gt;500,"yes","no")</f>
        <v>no</v>
      </c>
      <c r="N1171" s="12">
        <f>טבלה14[[#This Row],[מספר סטודנטים בתואר 1]]/SUBTOTAL(109,טבלה14[מספר סטודנטים בתואר 1])</f>
        <v>1.8909916069064831E-4</v>
      </c>
      <c r="O1171" s="11">
        <f>IFERROR(((טבלה14[[#This Row],[מספר סטודנטים בתואר 1]]-טבלה14[[#This Row],[נשים תואר 1]])/טבלה14[[#This Row],[מספר סטודנטים בתואר 1]]),"")</f>
        <v>0.76923076923076927</v>
      </c>
      <c r="P1171" s="11">
        <f>IFERROR(טבלה14[[#This Row],[נשים תואר 1]]/טבלה14[[#This Row],[מספר סטודנטים בתואר 1]],"")</f>
        <v>0.23076923076923078</v>
      </c>
      <c r="Q117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71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171" s="13">
        <f>SUMIFS(T:T,D:D,"2007/08",B:B,B1171)-טבלה14[[#This Row],[דירוג]]</f>
        <v>-21</v>
      </c>
      <c r="T1171" s="9">
        <v>133</v>
      </c>
    </row>
    <row r="1172" spans="2:20" s="6" customFormat="1" ht="13.8" hidden="1" x14ac:dyDescent="0.3">
      <c r="B1172" s="7" t="s">
        <v>186</v>
      </c>
      <c r="C1172" s="8" t="s">
        <v>39</v>
      </c>
      <c r="D1172" s="10" t="s">
        <v>17</v>
      </c>
      <c r="E1172" s="10">
        <v>4</v>
      </c>
      <c r="F1172" s="10">
        <v>4</v>
      </c>
      <c r="G1172" s="10">
        <v>11</v>
      </c>
      <c r="H1172" s="10">
        <v>11</v>
      </c>
      <c r="I1172" s="10">
        <v>6</v>
      </c>
      <c r="J1172" s="10">
        <v>5</v>
      </c>
      <c r="K1172" s="9"/>
      <c r="L1172" s="9" t="s">
        <v>18</v>
      </c>
      <c r="M1172" s="9" t="str">
        <f>IF(טבלה14[[#This Row],[מספר סטודנטים בתואר 1]]&gt;500,"yes","no")</f>
        <v>no</v>
      </c>
      <c r="N1172" s="12">
        <f>טבלה14[[#This Row],[מספר סטודנטים בתואר 1]]/SUBTOTAL(109,טבלה14[מספר סטודנטים בתואר 1])</f>
        <v>5.8184357135584097E-5</v>
      </c>
      <c r="O1172" s="11">
        <f>IFERROR(((טבלה14[[#This Row],[מספר סטודנטים בתואר 1]]-טבלה14[[#This Row],[נשים תואר 1]])/טבלה14[[#This Row],[מספר סטודנטים בתואר 1]]),"")</f>
        <v>0</v>
      </c>
      <c r="P1172" s="11">
        <f>IFERROR(טבלה14[[#This Row],[נשים תואר 1]]/טבלה14[[#This Row],[מספר סטודנטים בתואר 1]],"")</f>
        <v>1</v>
      </c>
      <c r="Q117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17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172" s="13">
        <f>SUMIFS(T:T,D:D,"2007/08",B:B,B1172)-טבלה14[[#This Row],[דירוג]]</f>
        <v>-135</v>
      </c>
      <c r="T1172" s="9">
        <v>135</v>
      </c>
    </row>
    <row r="1173" spans="2:20" s="6" customFormat="1" ht="13.8" hidden="1" x14ac:dyDescent="0.3">
      <c r="B1173" s="7" t="s">
        <v>263</v>
      </c>
      <c r="C1173" s="8" t="s">
        <v>34</v>
      </c>
      <c r="D1173" s="9" t="s">
        <v>17</v>
      </c>
      <c r="E1173" s="10">
        <v>4</v>
      </c>
      <c r="F1173" s="10"/>
      <c r="G1173" s="10">
        <v>6</v>
      </c>
      <c r="H1173" s="10"/>
      <c r="I1173" s="10">
        <v>3</v>
      </c>
      <c r="J1173" s="10"/>
      <c r="K1173" s="9"/>
      <c r="L1173" s="9" t="s">
        <v>18</v>
      </c>
      <c r="M1173" s="9" t="str">
        <f>IF(טבלה14[[#This Row],[מספר סטודנטים בתואר 1]]&gt;500,"yes","no")</f>
        <v>no</v>
      </c>
      <c r="N1173" s="12">
        <f>טבלה14[[#This Row],[מספר סטודנטים בתואר 1]]/SUBTOTAL(109,טבלה14[מספר סטודנטים בתואר 1])</f>
        <v>5.8184357135584097E-5</v>
      </c>
      <c r="O1173" s="11">
        <f>IFERROR(((טבלה14[[#This Row],[מספר סטודנטים בתואר 1]]-טבלה14[[#This Row],[נשים תואר 1]])/טבלה14[[#This Row],[מספר סטודנטים בתואר 1]]),"")</f>
        <v>1</v>
      </c>
      <c r="P1173" s="11">
        <f>IFERROR(טבלה14[[#This Row],[נשים תואר 1]]/טבלה14[[#This Row],[מספר סטודנטים בתואר 1]],"")</f>
        <v>0</v>
      </c>
      <c r="Q117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173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173" s="13">
        <f>SUMIFS(T:T,D:D,"2007/08",B:B,B1173)-טבלה14[[#This Row],[דירוג]]</f>
        <v>-30</v>
      </c>
      <c r="T1173" s="9">
        <v>134</v>
      </c>
    </row>
    <row r="1174" spans="2:20" s="6" customFormat="1" ht="13.8" hidden="1" x14ac:dyDescent="0.3">
      <c r="B1174" s="7" t="s">
        <v>128</v>
      </c>
      <c r="C1174" s="8" t="s">
        <v>45</v>
      </c>
      <c r="D1174" s="10" t="s">
        <v>17</v>
      </c>
      <c r="E1174" s="10"/>
      <c r="F1174" s="10"/>
      <c r="G1174" s="10">
        <v>10</v>
      </c>
      <c r="H1174" s="10">
        <v>5</v>
      </c>
      <c r="I1174" s="10">
        <v>6</v>
      </c>
      <c r="J1174" s="10">
        <v>4</v>
      </c>
      <c r="K1174" s="9"/>
      <c r="L1174" s="9"/>
      <c r="M1174" s="9" t="str">
        <f>IF(טבלה14[[#This Row],[מספר סטודנטים בתואר 1]]&gt;500,"yes","no")</f>
        <v>no</v>
      </c>
      <c r="N1174" s="12">
        <f>טבלה14[[#This Row],[מספר סטודנטים בתואר 1]]/SUBTOTAL(109,טבלה14[מספר סטודנטים בתואר 1])</f>
        <v>0</v>
      </c>
      <c r="O1174" s="11" t="str">
        <f>IFERROR(((טבלה14[[#This Row],[מספר סטודנטים בתואר 1]]-טבלה14[[#This Row],[נשים תואר 1]])/טבלה14[[#This Row],[מספר סטודנטים בתואר 1]]),"")</f>
        <v/>
      </c>
      <c r="P1174" s="11" t="str">
        <f>IFERROR(טבלה14[[#This Row],[נשים תואר 1]]/טבלה14[[#This Row],[מספר סטודנטים בתואר 1]],"")</f>
        <v/>
      </c>
      <c r="Q117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17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174" s="13">
        <f>SUMIFS(T:T,D:D,"2007/08",B:B,B1174)-טבלה14[[#This Row],[דירוג]]</f>
        <v>-151</v>
      </c>
      <c r="T1174" s="9">
        <v>151</v>
      </c>
    </row>
    <row r="1175" spans="2:20" s="6" customFormat="1" ht="13.8" hidden="1" x14ac:dyDescent="0.3">
      <c r="B1175" s="7" t="s">
        <v>249</v>
      </c>
      <c r="C1175" s="8" t="s">
        <v>39</v>
      </c>
      <c r="D1175" s="9" t="s">
        <v>17</v>
      </c>
      <c r="E1175" s="10"/>
      <c r="F1175" s="10"/>
      <c r="G1175" s="10">
        <v>11</v>
      </c>
      <c r="H1175" s="10">
        <v>8</v>
      </c>
      <c r="I1175" s="10">
        <v>4</v>
      </c>
      <c r="J1175" s="10" t="s">
        <v>21</v>
      </c>
      <c r="K1175" s="9"/>
      <c r="L1175" s="9"/>
      <c r="M1175" s="9" t="str">
        <f>IF(טבלה14[[#This Row],[מספר סטודנטים בתואר 1]]&gt;500,"yes","no")</f>
        <v>no</v>
      </c>
      <c r="N1175" s="12">
        <f>טבלה14[[#This Row],[מספר סטודנטים בתואר 1]]/SUBTOTAL(109,טבלה14[מספר סטודנטים בתואר 1])</f>
        <v>0</v>
      </c>
      <c r="O1175" s="11" t="str">
        <f>IFERROR(((טבלה14[[#This Row],[מספר סטודנטים בתואר 1]]-טבלה14[[#This Row],[נשים תואר 1]])/טבלה14[[#This Row],[מספר סטודנטים בתואר 1]]),"")</f>
        <v/>
      </c>
      <c r="P1175" s="11" t="str">
        <f>IFERROR(טבלה14[[#This Row],[נשים תואר 1]]/טבלה14[[#This Row],[מספר סטודנטים בתואר 1]],"")</f>
        <v/>
      </c>
      <c r="Q117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17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175" s="13">
        <f>SUMIFS(T:T,D:D,"2007/08",B:B,B1175)-טבלה14[[#This Row],[דירוג]]</f>
        <v>-193</v>
      </c>
      <c r="T1175" s="9">
        <v>193</v>
      </c>
    </row>
    <row r="1176" spans="2:20" s="6" customFormat="1" ht="13.8" hidden="1" x14ac:dyDescent="0.3">
      <c r="B1176" s="7" t="s">
        <v>129</v>
      </c>
      <c r="C1176" s="8" t="s">
        <v>48</v>
      </c>
      <c r="D1176" s="10" t="s">
        <v>17</v>
      </c>
      <c r="E1176" s="10"/>
      <c r="F1176" s="10"/>
      <c r="G1176" s="10">
        <v>46</v>
      </c>
      <c r="H1176" s="10">
        <v>22</v>
      </c>
      <c r="I1176" s="10"/>
      <c r="J1176" s="10" t="s">
        <v>21</v>
      </c>
      <c r="K1176" s="9"/>
      <c r="L1176" s="9"/>
      <c r="M1176" s="9" t="str">
        <f>IF(טבלה14[[#This Row],[מספר סטודנטים בתואר 1]]&gt;500,"yes","no")</f>
        <v>no</v>
      </c>
      <c r="N1176" s="12">
        <f>טבלה14[[#This Row],[מספר סטודנטים בתואר 1]]/SUBTOTAL(109,טבלה14[מספר סטודנטים בתואר 1])</f>
        <v>0</v>
      </c>
      <c r="O1176" s="11" t="str">
        <f>IFERROR(((טבלה14[[#This Row],[מספר סטודנטים בתואר 1]]-טבלה14[[#This Row],[נשים תואר 1]])/טבלה14[[#This Row],[מספר סטודנטים בתואר 1]]),"")</f>
        <v/>
      </c>
      <c r="P1176" s="11" t="str">
        <f>IFERROR(טבלה14[[#This Row],[נשים תואר 1]]/טבלה14[[#This Row],[מספר סטודנטים בתואר 1]],"")</f>
        <v/>
      </c>
      <c r="Q117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17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176" s="13">
        <f>SUMIFS(T:T,D:D,"2007/08",B:B,B1176)-טבלה14[[#This Row],[דירוג]]</f>
        <v>-7</v>
      </c>
      <c r="T1176" s="9">
        <v>136</v>
      </c>
    </row>
    <row r="1177" spans="2:20" s="6" customFormat="1" ht="13.8" hidden="1" x14ac:dyDescent="0.3">
      <c r="B1177" s="7" t="s">
        <v>130</v>
      </c>
      <c r="C1177" s="8" t="s">
        <v>48</v>
      </c>
      <c r="D1177" s="9" t="s">
        <v>17</v>
      </c>
      <c r="E1177" s="10"/>
      <c r="F1177" s="10"/>
      <c r="G1177" s="10">
        <v>6</v>
      </c>
      <c r="H1177" s="10">
        <v>5</v>
      </c>
      <c r="I1177" s="10">
        <v>15</v>
      </c>
      <c r="J1177" s="10">
        <v>14</v>
      </c>
      <c r="K1177" s="9"/>
      <c r="L1177" s="9"/>
      <c r="M1177" s="9" t="str">
        <f>IF(טבלה14[[#This Row],[מספר סטודנטים בתואר 1]]&gt;500,"yes","no")</f>
        <v>no</v>
      </c>
      <c r="N1177" s="12">
        <f>טבלה14[[#This Row],[מספר סטודנטים בתואר 1]]/SUBTOTAL(109,טבלה14[מספר סטודנטים בתואר 1])</f>
        <v>0</v>
      </c>
      <c r="O1177" s="11" t="str">
        <f>IFERROR(((טבלה14[[#This Row],[מספר סטודנטים בתואר 1]]-טבלה14[[#This Row],[נשים תואר 1]])/טבלה14[[#This Row],[מספר סטודנטים בתואר 1]]),"")</f>
        <v/>
      </c>
      <c r="P1177" s="11" t="str">
        <f>IFERROR(טבלה14[[#This Row],[נשים תואר 1]]/טבלה14[[#This Row],[מספר סטודנטים בתואר 1]],"")</f>
        <v/>
      </c>
      <c r="Q117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17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177" s="13">
        <f>SUMIFS(T:T,D:D,"2007/08",B:B,B1177)-טבלה14[[#This Row],[דירוג]]</f>
        <v>-7</v>
      </c>
      <c r="T1177" s="9">
        <v>137</v>
      </c>
    </row>
    <row r="1178" spans="2:20" s="6" customFormat="1" ht="13.8" hidden="1" x14ac:dyDescent="0.3">
      <c r="B1178" s="7" t="s">
        <v>131</v>
      </c>
      <c r="C1178" s="8" t="s">
        <v>48</v>
      </c>
      <c r="D1178" s="10" t="s">
        <v>17</v>
      </c>
      <c r="E1178" s="10"/>
      <c r="F1178" s="10"/>
      <c r="G1178" s="10">
        <v>73</v>
      </c>
      <c r="H1178" s="10">
        <v>41</v>
      </c>
      <c r="I1178" s="10">
        <v>39</v>
      </c>
      <c r="J1178" s="10">
        <v>19</v>
      </c>
      <c r="K1178" s="9"/>
      <c r="L1178" s="9"/>
      <c r="M1178" s="9" t="str">
        <f>IF(טבלה14[[#This Row],[מספר סטודנטים בתואר 1]]&gt;500,"yes","no")</f>
        <v>no</v>
      </c>
      <c r="N1178" s="12">
        <f>טבלה14[[#This Row],[מספר סטודנטים בתואר 1]]/SUBTOTAL(109,טבלה14[מספר סטודנטים בתואר 1])</f>
        <v>0</v>
      </c>
      <c r="O1178" s="11" t="str">
        <f>IFERROR(((טבלה14[[#This Row],[מספר סטודנטים בתואר 1]]-טבלה14[[#This Row],[נשים תואר 1]])/טבלה14[[#This Row],[מספר סטודנטים בתואר 1]]),"")</f>
        <v/>
      </c>
      <c r="P1178" s="11" t="str">
        <f>IFERROR(טבלה14[[#This Row],[נשים תואר 1]]/טבלה14[[#This Row],[מספר סטודנטים בתואר 1]],"")</f>
        <v/>
      </c>
      <c r="Q117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17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178" s="13">
        <f>SUMIFS(T:T,D:D,"2007/08",B:B,B1178)-טבלה14[[#This Row],[דירוג]]</f>
        <v>-7</v>
      </c>
      <c r="T1178" s="9">
        <v>138</v>
      </c>
    </row>
    <row r="1179" spans="2:20" s="6" customFormat="1" ht="13.8" hidden="1" x14ac:dyDescent="0.3">
      <c r="B1179" s="7" t="s">
        <v>133</v>
      </c>
      <c r="C1179" s="8" t="s">
        <v>48</v>
      </c>
      <c r="D1179" s="9" t="s">
        <v>17</v>
      </c>
      <c r="E1179" s="10"/>
      <c r="F1179" s="10"/>
      <c r="G1179" s="10">
        <v>16</v>
      </c>
      <c r="H1179" s="10">
        <v>8</v>
      </c>
      <c r="I1179" s="10">
        <v>18</v>
      </c>
      <c r="J1179" s="10">
        <v>7</v>
      </c>
      <c r="K1179" s="9"/>
      <c r="L1179" s="9"/>
      <c r="M1179" s="9" t="str">
        <f>IF(טבלה14[[#This Row],[מספר סטודנטים בתואר 1]]&gt;500,"yes","no")</f>
        <v>no</v>
      </c>
      <c r="N1179" s="12">
        <f>טבלה14[[#This Row],[מספר סטודנטים בתואר 1]]/SUBTOTAL(109,טבלה14[מספר סטודנטים בתואר 1])</f>
        <v>0</v>
      </c>
      <c r="O1179" s="11" t="str">
        <f>IFERROR(((טבלה14[[#This Row],[מספר סטודנטים בתואר 1]]-טבלה14[[#This Row],[נשים תואר 1]])/טבלה14[[#This Row],[מספר סטודנטים בתואר 1]]),"")</f>
        <v/>
      </c>
      <c r="P1179" s="11" t="str">
        <f>IFERROR(טבלה14[[#This Row],[נשים תואר 1]]/טבלה14[[#This Row],[מספר סטודנטים בתואר 1]],"")</f>
        <v/>
      </c>
      <c r="Q117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17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179" s="13">
        <f>SUMIFS(T:T,D:D,"2007/08",B:B,B1179)-טבלה14[[#This Row],[דירוג]]</f>
        <v>-139</v>
      </c>
      <c r="T1179" s="9">
        <v>139</v>
      </c>
    </row>
    <row r="1180" spans="2:20" s="6" customFormat="1" ht="13.8" hidden="1" x14ac:dyDescent="0.3">
      <c r="B1180" s="7" t="s">
        <v>264</v>
      </c>
      <c r="C1180" s="8" t="s">
        <v>34</v>
      </c>
      <c r="D1180" s="10" t="s">
        <v>17</v>
      </c>
      <c r="E1180" s="10"/>
      <c r="F1180" s="10"/>
      <c r="G1180" s="10">
        <v>9</v>
      </c>
      <c r="H1180" s="10">
        <v>5</v>
      </c>
      <c r="I1180" s="10">
        <v>3</v>
      </c>
      <c r="J1180" s="10">
        <v>3</v>
      </c>
      <c r="K1180" s="9"/>
      <c r="L1180" s="9"/>
      <c r="M1180" s="9" t="str">
        <f>IF(טבלה14[[#This Row],[מספר סטודנטים בתואר 1]]&gt;500,"yes","no")</f>
        <v>no</v>
      </c>
      <c r="N1180" s="12">
        <f>טבלה14[[#This Row],[מספר סטודנטים בתואר 1]]/SUBTOTAL(109,טבלה14[מספר סטודנטים בתואר 1])</f>
        <v>0</v>
      </c>
      <c r="O1180" s="11" t="str">
        <f>IFERROR(((טבלה14[[#This Row],[מספר סטודנטים בתואר 1]]-טבלה14[[#This Row],[נשים תואר 1]])/טבלה14[[#This Row],[מספר סטודנטים בתואר 1]]),"")</f>
        <v/>
      </c>
      <c r="P1180" s="11" t="str">
        <f>IFERROR(טבלה14[[#This Row],[נשים תואר 1]]/טבלה14[[#This Row],[מספר סטודנטים בתואר 1]],"")</f>
        <v/>
      </c>
      <c r="Q118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18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180" s="13">
        <f>SUMIFS(T:T,D:D,"2007/08",B:B,B1180)-טבלה14[[#This Row],[דירוג]]</f>
        <v>-13</v>
      </c>
      <c r="T1180" s="9">
        <v>158</v>
      </c>
    </row>
    <row r="1181" spans="2:20" s="6" customFormat="1" ht="13.8" hidden="1" x14ac:dyDescent="0.3">
      <c r="B1181" s="7" t="s">
        <v>259</v>
      </c>
      <c r="C1181" s="8" t="s">
        <v>39</v>
      </c>
      <c r="D1181" s="9" t="s">
        <v>17</v>
      </c>
      <c r="E1181" s="10"/>
      <c r="F1181" s="10"/>
      <c r="G1181" s="10">
        <v>39</v>
      </c>
      <c r="H1181" s="10">
        <v>25</v>
      </c>
      <c r="I1181" s="10">
        <v>154</v>
      </c>
      <c r="J1181" s="10">
        <v>100</v>
      </c>
      <c r="K1181" s="9"/>
      <c r="L1181" s="9"/>
      <c r="M1181" s="9" t="str">
        <f>IF(טבלה14[[#This Row],[מספר סטודנטים בתואר 1]]&gt;500,"yes","no")</f>
        <v>no</v>
      </c>
      <c r="N1181" s="12">
        <f>טבלה14[[#This Row],[מספר סטודנטים בתואר 1]]/SUBTOTAL(109,טבלה14[מספר סטודנטים בתואר 1])</f>
        <v>0</v>
      </c>
      <c r="O1181" s="11" t="str">
        <f>IFERROR(((טבלה14[[#This Row],[מספר סטודנטים בתואר 1]]-טבלה14[[#This Row],[נשים תואר 1]])/טבלה14[[#This Row],[מספר סטודנטים בתואר 1]]),"")</f>
        <v/>
      </c>
      <c r="P1181" s="11" t="str">
        <f>IFERROR(טבלה14[[#This Row],[נשים תואר 1]]/טבלה14[[#This Row],[מספר סטודנטים בתואר 1]],"")</f>
        <v/>
      </c>
      <c r="Q118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18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181" s="13">
        <f>SUMIFS(T:T,D:D,"2007/08",B:B,B1181)-טבלה14[[#This Row],[דירוג]]</f>
        <v>-194</v>
      </c>
      <c r="T1181" s="9">
        <v>194</v>
      </c>
    </row>
    <row r="1182" spans="2:20" s="6" customFormat="1" ht="13.8" hidden="1" x14ac:dyDescent="0.3">
      <c r="B1182" s="7" t="s">
        <v>135</v>
      </c>
      <c r="C1182" s="8" t="s">
        <v>58</v>
      </c>
      <c r="D1182" s="10" t="s">
        <v>17</v>
      </c>
      <c r="E1182" s="10"/>
      <c r="F1182" s="10"/>
      <c r="G1182" s="10">
        <v>800</v>
      </c>
      <c r="H1182" s="10">
        <v>625</v>
      </c>
      <c r="I1182" s="10">
        <v>50</v>
      </c>
      <c r="J1182" s="10">
        <v>39</v>
      </c>
      <c r="K1182" s="9"/>
      <c r="L1182" s="9"/>
      <c r="M1182" s="9" t="str">
        <f>IF(טבלה14[[#This Row],[מספר סטודנטים בתואר 1]]&gt;500,"yes","no")</f>
        <v>no</v>
      </c>
      <c r="N1182" s="12">
        <f>טבלה14[[#This Row],[מספר סטודנטים בתואר 1]]/SUBTOTAL(109,טבלה14[מספר סטודנטים בתואר 1])</f>
        <v>0</v>
      </c>
      <c r="O1182" s="11" t="str">
        <f>IFERROR(((טבלה14[[#This Row],[מספר סטודנטים בתואר 1]]-טבלה14[[#This Row],[נשים תואר 1]])/טבלה14[[#This Row],[מספר סטודנטים בתואר 1]]),"")</f>
        <v/>
      </c>
      <c r="P1182" s="11" t="str">
        <f>IFERROR(טבלה14[[#This Row],[נשים תואר 1]]/טבלה14[[#This Row],[מספר סטודנטים בתואר 1]],"")</f>
        <v/>
      </c>
      <c r="Q118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18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182" s="13">
        <f>SUMIFS(T:T,D:D,"2007/08",B:B,B1182)-טבלה14[[#This Row],[דירוג]]</f>
        <v>-28</v>
      </c>
      <c r="T1182" s="9">
        <v>181</v>
      </c>
    </row>
    <row r="1183" spans="2:20" s="6" customFormat="1" ht="13.8" hidden="1" x14ac:dyDescent="0.3">
      <c r="B1183" s="7" t="s">
        <v>136</v>
      </c>
      <c r="C1183" s="8" t="s">
        <v>58</v>
      </c>
      <c r="D1183" s="9" t="s">
        <v>17</v>
      </c>
      <c r="E1183" s="10"/>
      <c r="F1183" s="10"/>
      <c r="G1183" s="10">
        <v>129</v>
      </c>
      <c r="H1183" s="10">
        <v>113</v>
      </c>
      <c r="I1183" s="10">
        <v>15</v>
      </c>
      <c r="J1183" s="10">
        <v>12</v>
      </c>
      <c r="K1183" s="9"/>
      <c r="L1183" s="9"/>
      <c r="M1183" s="9" t="str">
        <f>IF(טבלה14[[#This Row],[מספר סטודנטים בתואר 1]]&gt;500,"yes","no")</f>
        <v>no</v>
      </c>
      <c r="N1183" s="12">
        <f>טבלה14[[#This Row],[מספר סטודנטים בתואר 1]]/SUBTOTAL(109,טבלה14[מספר סטודנטים בתואר 1])</f>
        <v>0</v>
      </c>
      <c r="O1183" s="11" t="str">
        <f>IFERROR(((טבלה14[[#This Row],[מספר סטודנטים בתואר 1]]-טבלה14[[#This Row],[נשים תואר 1]])/טבלה14[[#This Row],[מספר סטודנטים בתואר 1]]),"")</f>
        <v/>
      </c>
      <c r="P1183" s="11" t="str">
        <f>IFERROR(טבלה14[[#This Row],[נשים תואר 1]]/טבלה14[[#This Row],[מספר סטודנטים בתואר 1]],"")</f>
        <v/>
      </c>
      <c r="Q118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18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183" s="13">
        <f>SUMIFS(T:T,D:D,"2007/08",B:B,B1183)-טבלה14[[#This Row],[דירוג]]</f>
        <v>-28</v>
      </c>
      <c r="T1183" s="9">
        <v>182</v>
      </c>
    </row>
    <row r="1184" spans="2:20" s="6" customFormat="1" ht="13.8" hidden="1" x14ac:dyDescent="0.3">
      <c r="B1184" s="7" t="s">
        <v>260</v>
      </c>
      <c r="C1184" s="8" t="s">
        <v>58</v>
      </c>
      <c r="D1184" s="10" t="s">
        <v>17</v>
      </c>
      <c r="E1184" s="10"/>
      <c r="F1184" s="10"/>
      <c r="G1184" s="10">
        <v>36</v>
      </c>
      <c r="H1184" s="10">
        <v>23</v>
      </c>
      <c r="I1184" s="10"/>
      <c r="J1184" s="10" t="s">
        <v>21</v>
      </c>
      <c r="K1184" s="9"/>
      <c r="L1184" s="9"/>
      <c r="M1184" s="9" t="str">
        <f>IF(טבלה14[[#This Row],[מספר סטודנטים בתואר 1]]&gt;500,"yes","no")</f>
        <v>no</v>
      </c>
      <c r="N1184" s="12">
        <f>טבלה14[[#This Row],[מספר סטודנטים בתואר 1]]/SUBTOTAL(109,טבלה14[מספר סטודנטים בתואר 1])</f>
        <v>0</v>
      </c>
      <c r="O1184" s="11" t="str">
        <f>IFERROR(((טבלה14[[#This Row],[מספר סטודנטים בתואר 1]]-טבלה14[[#This Row],[נשים תואר 1]])/טבלה14[[#This Row],[מספר סטודנטים בתואר 1]]),"")</f>
        <v/>
      </c>
      <c r="P1184" s="11" t="str">
        <f>IFERROR(טבלה14[[#This Row],[נשים תואר 1]]/טבלה14[[#This Row],[מספר סטודנטים בתואר 1]],"")</f>
        <v/>
      </c>
      <c r="Q118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18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184" s="13">
        <f>SUMIFS(T:T,D:D,"2007/08",B:B,B1184)-טבלה14[[#This Row],[דירוג]]</f>
        <v>-183</v>
      </c>
      <c r="T1184" s="9">
        <v>183</v>
      </c>
    </row>
    <row r="1185" spans="2:20" s="6" customFormat="1" ht="13.8" hidden="1" x14ac:dyDescent="0.3">
      <c r="B1185" s="7" t="s">
        <v>137</v>
      </c>
      <c r="C1185" s="8" t="s">
        <v>34</v>
      </c>
      <c r="D1185" s="9" t="s">
        <v>17</v>
      </c>
      <c r="E1185" s="10"/>
      <c r="F1185" s="10"/>
      <c r="G1185" s="10">
        <v>19</v>
      </c>
      <c r="H1185" s="10"/>
      <c r="I1185" s="10"/>
      <c r="J1185" s="10" t="s">
        <v>21</v>
      </c>
      <c r="K1185" s="9"/>
      <c r="L1185" s="9"/>
      <c r="M1185" s="9" t="str">
        <f>IF(טבלה14[[#This Row],[מספר סטודנטים בתואר 1]]&gt;500,"yes","no")</f>
        <v>no</v>
      </c>
      <c r="N1185" s="12">
        <f>טבלה14[[#This Row],[מספר סטודנטים בתואר 1]]/SUBTOTAL(109,טבלה14[מספר סטודנטים בתואר 1])</f>
        <v>0</v>
      </c>
      <c r="O1185" s="11" t="str">
        <f>IFERROR(((טבלה14[[#This Row],[מספר סטודנטים בתואר 1]]-טבלה14[[#This Row],[נשים תואר 1]])/טבלה14[[#This Row],[מספר סטודנטים בתואר 1]]),"")</f>
        <v/>
      </c>
      <c r="P1185" s="11" t="str">
        <f>IFERROR(טבלה14[[#This Row],[נשים תואר 1]]/טבלה14[[#This Row],[מספר סטודנטים בתואר 1]],"")</f>
        <v/>
      </c>
      <c r="Q118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18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185" s="13">
        <f>SUMIFS(T:T,D:D,"2007/08",B:B,B1185)-טבלה14[[#This Row],[דירוג]]</f>
        <v>-159</v>
      </c>
      <c r="T1185" s="9">
        <v>159</v>
      </c>
    </row>
    <row r="1186" spans="2:20" s="6" customFormat="1" ht="13.8" hidden="1" x14ac:dyDescent="0.3">
      <c r="B1186" s="7" t="s">
        <v>138</v>
      </c>
      <c r="C1186" s="8" t="s">
        <v>45</v>
      </c>
      <c r="D1186" s="10" t="s">
        <v>17</v>
      </c>
      <c r="E1186" s="10"/>
      <c r="F1186" s="10"/>
      <c r="G1186" s="10">
        <v>27</v>
      </c>
      <c r="H1186" s="10">
        <v>9</v>
      </c>
      <c r="I1186" s="10">
        <v>16</v>
      </c>
      <c r="J1186" s="10">
        <v>10</v>
      </c>
      <c r="K1186" s="9"/>
      <c r="L1186" s="9"/>
      <c r="M1186" s="9" t="str">
        <f>IF(טבלה14[[#This Row],[מספר סטודנטים בתואר 1]]&gt;500,"yes","no")</f>
        <v>no</v>
      </c>
      <c r="N1186" s="12">
        <f>טבלה14[[#This Row],[מספר סטודנטים בתואר 1]]/SUBTOTAL(109,טבלה14[מספר סטודנטים בתואר 1])</f>
        <v>0</v>
      </c>
      <c r="O1186" s="11" t="str">
        <f>IFERROR(((טבלה14[[#This Row],[מספר סטודנטים בתואר 1]]-טבלה14[[#This Row],[נשים תואר 1]])/טבלה14[[#This Row],[מספר סטודנטים בתואר 1]]),"")</f>
        <v/>
      </c>
      <c r="P1186" s="11" t="str">
        <f>IFERROR(טבלה14[[#This Row],[נשים תואר 1]]/טבלה14[[#This Row],[מספר סטודנטים בתואר 1]],"")</f>
        <v/>
      </c>
      <c r="Q118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18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186" s="13">
        <f>SUMIFS(T:T,D:D,"2007/08",B:B,B1186)-טבלה14[[#This Row],[דירוג]]</f>
        <v>-152</v>
      </c>
      <c r="T1186" s="9">
        <v>152</v>
      </c>
    </row>
    <row r="1187" spans="2:20" s="6" customFormat="1" ht="13.8" hidden="1" x14ac:dyDescent="0.3">
      <c r="B1187" s="7" t="s">
        <v>139</v>
      </c>
      <c r="C1187" s="8" t="s">
        <v>48</v>
      </c>
      <c r="D1187" s="9" t="s">
        <v>17</v>
      </c>
      <c r="E1187" s="10"/>
      <c r="F1187" s="10"/>
      <c r="G1187" s="10">
        <v>33</v>
      </c>
      <c r="H1187" s="10">
        <v>10</v>
      </c>
      <c r="I1187" s="10">
        <v>16</v>
      </c>
      <c r="J1187" s="10">
        <v>8</v>
      </c>
      <c r="K1187" s="9"/>
      <c r="L1187" s="9"/>
      <c r="M1187" s="9" t="str">
        <f>IF(טבלה14[[#This Row],[מספר סטודנטים בתואר 1]]&gt;500,"yes","no")</f>
        <v>no</v>
      </c>
      <c r="N1187" s="12">
        <f>טבלה14[[#This Row],[מספר סטודנטים בתואר 1]]/SUBTOTAL(109,טבלה14[מספר סטודנטים בתואר 1])</f>
        <v>0</v>
      </c>
      <c r="O1187" s="11" t="str">
        <f>IFERROR(((טבלה14[[#This Row],[מספר סטודנטים בתואר 1]]-טבלה14[[#This Row],[נשים תואר 1]])/טבלה14[[#This Row],[מספר סטודנטים בתואר 1]]),"")</f>
        <v/>
      </c>
      <c r="P1187" s="11" t="str">
        <f>IFERROR(טבלה14[[#This Row],[נשים תואר 1]]/טבלה14[[#This Row],[מספר סטודנטים בתואר 1]],"")</f>
        <v/>
      </c>
      <c r="Q118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18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187" s="13">
        <f>SUMIFS(T:T,D:D,"2007/08",B:B,B1187)-טבלה14[[#This Row],[דירוג]]</f>
        <v>-8</v>
      </c>
      <c r="T1187" s="9">
        <v>140</v>
      </c>
    </row>
    <row r="1188" spans="2:20" s="6" customFormat="1" ht="13.8" hidden="1" x14ac:dyDescent="0.3">
      <c r="B1188" s="7" t="s">
        <v>140</v>
      </c>
      <c r="C1188" s="8" t="s">
        <v>48</v>
      </c>
      <c r="D1188" s="10" t="s">
        <v>17</v>
      </c>
      <c r="E1188" s="10"/>
      <c r="F1188" s="10"/>
      <c r="G1188" s="10">
        <v>23</v>
      </c>
      <c r="H1188" s="10">
        <v>10</v>
      </c>
      <c r="I1188" s="10"/>
      <c r="J1188" s="10" t="s">
        <v>21</v>
      </c>
      <c r="K1188" s="9"/>
      <c r="L1188" s="9"/>
      <c r="M1188" s="9" t="str">
        <f>IF(טבלה14[[#This Row],[מספר סטודנטים בתואר 1]]&gt;500,"yes","no")</f>
        <v>no</v>
      </c>
      <c r="N1188" s="12">
        <f>טבלה14[[#This Row],[מספר סטודנטים בתואר 1]]/SUBTOTAL(109,טבלה14[מספר סטודנטים בתואר 1])</f>
        <v>0</v>
      </c>
      <c r="O1188" s="11" t="str">
        <f>IFERROR(((טבלה14[[#This Row],[מספר סטודנטים בתואר 1]]-טבלה14[[#This Row],[נשים תואר 1]])/טבלה14[[#This Row],[מספר סטודנטים בתואר 1]]),"")</f>
        <v/>
      </c>
      <c r="P1188" s="11" t="str">
        <f>IFERROR(טבלה14[[#This Row],[נשים תואר 1]]/טבלה14[[#This Row],[מספר סטודנטים בתואר 1]],"")</f>
        <v/>
      </c>
      <c r="Q118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18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188" s="13">
        <f>SUMIFS(T:T,D:D,"2007/08",B:B,B1188)-טבלה14[[#This Row],[דירוג]]</f>
        <v>-141</v>
      </c>
      <c r="T1188" s="9">
        <v>141</v>
      </c>
    </row>
    <row r="1189" spans="2:20" s="6" customFormat="1" ht="13.8" hidden="1" x14ac:dyDescent="0.3">
      <c r="B1189" s="7" t="s">
        <v>141</v>
      </c>
      <c r="C1189" s="8" t="s">
        <v>48</v>
      </c>
      <c r="D1189" s="9" t="s">
        <v>17</v>
      </c>
      <c r="E1189" s="10"/>
      <c r="F1189" s="10"/>
      <c r="G1189" s="10">
        <v>69</v>
      </c>
      <c r="H1189" s="10">
        <v>46</v>
      </c>
      <c r="I1189" s="10">
        <v>198</v>
      </c>
      <c r="J1189" s="10">
        <v>118</v>
      </c>
      <c r="K1189" s="9"/>
      <c r="L1189" s="9"/>
      <c r="M1189" s="9" t="str">
        <f>IF(טבלה14[[#This Row],[מספר סטודנטים בתואר 1]]&gt;500,"yes","no")</f>
        <v>no</v>
      </c>
      <c r="N1189" s="12">
        <f>טבלה14[[#This Row],[מספר סטודנטים בתואר 1]]/SUBTOTAL(109,טבלה14[מספר סטודנטים בתואר 1])</f>
        <v>0</v>
      </c>
      <c r="O1189" s="11" t="str">
        <f>IFERROR(((טבלה14[[#This Row],[מספר סטודנטים בתואר 1]]-טבלה14[[#This Row],[נשים תואר 1]])/טבלה14[[#This Row],[מספר סטודנטים בתואר 1]]),"")</f>
        <v/>
      </c>
      <c r="P1189" s="11" t="str">
        <f>IFERROR(טבלה14[[#This Row],[נשים תואר 1]]/טבלה14[[#This Row],[מספר סטודנטים בתואר 1]],"")</f>
        <v/>
      </c>
      <c r="Q118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18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189" s="13">
        <f>SUMIFS(T:T,D:D,"2007/08",B:B,B1189)-טבלה14[[#This Row],[דירוג]]</f>
        <v>-9</v>
      </c>
      <c r="T1189" s="9">
        <v>142</v>
      </c>
    </row>
    <row r="1190" spans="2:20" s="6" customFormat="1" ht="13.8" hidden="1" x14ac:dyDescent="0.3">
      <c r="B1190" s="7" t="s">
        <v>142</v>
      </c>
      <c r="C1190" s="8" t="s">
        <v>48</v>
      </c>
      <c r="D1190" s="10" t="s">
        <v>17</v>
      </c>
      <c r="E1190" s="10"/>
      <c r="F1190" s="10"/>
      <c r="G1190" s="10">
        <v>26</v>
      </c>
      <c r="H1190" s="10">
        <v>10</v>
      </c>
      <c r="I1190" s="10">
        <v>18</v>
      </c>
      <c r="J1190" s="10">
        <v>8</v>
      </c>
      <c r="K1190" s="9"/>
      <c r="L1190" s="9"/>
      <c r="M1190" s="9" t="str">
        <f>IF(טבלה14[[#This Row],[מספר סטודנטים בתואר 1]]&gt;500,"yes","no")</f>
        <v>no</v>
      </c>
      <c r="N1190" s="12">
        <f>טבלה14[[#This Row],[מספר סטודנטים בתואר 1]]/SUBTOTAL(109,טבלה14[מספר סטודנטים בתואר 1])</f>
        <v>0</v>
      </c>
      <c r="O1190" s="11" t="str">
        <f>IFERROR(((טבלה14[[#This Row],[מספר סטודנטים בתואר 1]]-טבלה14[[#This Row],[נשים תואר 1]])/טבלה14[[#This Row],[מספר סטודנטים בתואר 1]]),"")</f>
        <v/>
      </c>
      <c r="P1190" s="11" t="str">
        <f>IFERROR(טבלה14[[#This Row],[נשים תואר 1]]/טבלה14[[#This Row],[מספר סטודנטים בתואר 1]],"")</f>
        <v/>
      </c>
      <c r="Q119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19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190" s="13">
        <f>SUMIFS(T:T,D:D,"2007/08",B:B,B1190)-טבלה14[[#This Row],[דירוג]]</f>
        <v>-9</v>
      </c>
      <c r="T1190" s="9">
        <v>143</v>
      </c>
    </row>
    <row r="1191" spans="2:20" s="6" customFormat="1" ht="13.8" hidden="1" x14ac:dyDescent="0.3">
      <c r="B1191" s="7" t="s">
        <v>143</v>
      </c>
      <c r="C1191" s="8" t="s">
        <v>52</v>
      </c>
      <c r="D1191" s="9" t="s">
        <v>17</v>
      </c>
      <c r="E1191" s="10"/>
      <c r="F1191" s="10"/>
      <c r="G1191" s="10">
        <v>200</v>
      </c>
      <c r="H1191" s="10">
        <v>166</v>
      </c>
      <c r="I1191" s="10">
        <v>23</v>
      </c>
      <c r="J1191" s="10">
        <v>19</v>
      </c>
      <c r="K1191" s="9"/>
      <c r="L1191" s="9"/>
      <c r="M1191" s="9" t="str">
        <f>IF(טבלה14[[#This Row],[מספר סטודנטים בתואר 1]]&gt;500,"yes","no")</f>
        <v>no</v>
      </c>
      <c r="N1191" s="12">
        <f>טבלה14[[#This Row],[מספר סטודנטים בתואר 1]]/SUBTOTAL(109,טבלה14[מספר סטודנטים בתואר 1])</f>
        <v>0</v>
      </c>
      <c r="O1191" s="11" t="str">
        <f>IFERROR(((טבלה14[[#This Row],[מספר סטודנטים בתואר 1]]-טבלה14[[#This Row],[נשים תואר 1]])/טבלה14[[#This Row],[מספר סטודנטים בתואר 1]]),"")</f>
        <v/>
      </c>
      <c r="P1191" s="11" t="str">
        <f>IFERROR(טבלה14[[#This Row],[נשים תואר 1]]/טבלה14[[#This Row],[מספר סטודנטים בתואר 1]],"")</f>
        <v/>
      </c>
      <c r="Q119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19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191" s="13">
        <f>SUMIFS(T:T,D:D,"2007/08",B:B,B1191)-טבלה14[[#This Row],[דירוג]]</f>
        <v>-20</v>
      </c>
      <c r="T1191" s="9">
        <v>168</v>
      </c>
    </row>
    <row r="1192" spans="2:20" s="6" customFormat="1" ht="13.8" hidden="1" x14ac:dyDescent="0.3">
      <c r="B1192" s="7" t="s">
        <v>144</v>
      </c>
      <c r="C1192" s="8" t="s">
        <v>52</v>
      </c>
      <c r="D1192" s="10" t="s">
        <v>17</v>
      </c>
      <c r="E1192" s="10"/>
      <c r="F1192" s="10"/>
      <c r="G1192" s="10">
        <v>57</v>
      </c>
      <c r="H1192" s="10">
        <v>40</v>
      </c>
      <c r="I1192" s="10">
        <v>7</v>
      </c>
      <c r="J1192" s="10">
        <v>3</v>
      </c>
      <c r="K1192" s="9"/>
      <c r="L1192" s="9"/>
      <c r="M1192" s="9" t="str">
        <f>IF(טבלה14[[#This Row],[מספר סטודנטים בתואר 1]]&gt;500,"yes","no")</f>
        <v>no</v>
      </c>
      <c r="N1192" s="12">
        <f>טבלה14[[#This Row],[מספר סטודנטים בתואר 1]]/SUBTOTAL(109,טבלה14[מספר סטודנטים בתואר 1])</f>
        <v>0</v>
      </c>
      <c r="O1192" s="11" t="str">
        <f>IFERROR(((טבלה14[[#This Row],[מספר סטודנטים בתואר 1]]-טבלה14[[#This Row],[נשים תואר 1]])/טבלה14[[#This Row],[מספר סטודנטים בתואר 1]]),"")</f>
        <v/>
      </c>
      <c r="P1192" s="11" t="str">
        <f>IFERROR(טבלה14[[#This Row],[נשים תואר 1]]/טבלה14[[#This Row],[מספר סטודנטים בתואר 1]],"")</f>
        <v/>
      </c>
      <c r="Q119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19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192" s="13">
        <f>SUMIFS(T:T,D:D,"2007/08",B:B,B1192)-טבלה14[[#This Row],[דירוג]]</f>
        <v>-169</v>
      </c>
      <c r="T1192" s="9">
        <v>169</v>
      </c>
    </row>
    <row r="1193" spans="2:20" s="6" customFormat="1" ht="13.8" hidden="1" x14ac:dyDescent="0.3">
      <c r="B1193" s="7" t="s">
        <v>145</v>
      </c>
      <c r="C1193" s="8" t="s">
        <v>52</v>
      </c>
      <c r="D1193" s="9" t="s">
        <v>17</v>
      </c>
      <c r="E1193" s="10"/>
      <c r="F1193" s="10"/>
      <c r="G1193" s="10">
        <v>48</v>
      </c>
      <c r="H1193" s="10">
        <v>45</v>
      </c>
      <c r="I1193" s="10"/>
      <c r="J1193" s="10" t="s">
        <v>21</v>
      </c>
      <c r="K1193" s="9"/>
      <c r="L1193" s="9"/>
      <c r="M1193" s="9" t="str">
        <f>IF(טבלה14[[#This Row],[מספר סטודנטים בתואר 1]]&gt;500,"yes","no")</f>
        <v>no</v>
      </c>
      <c r="N1193" s="12">
        <f>טבלה14[[#This Row],[מספר סטודנטים בתואר 1]]/SUBTOTAL(109,טבלה14[מספר סטודנטים בתואר 1])</f>
        <v>0</v>
      </c>
      <c r="O1193" s="11" t="str">
        <f>IFERROR(((טבלה14[[#This Row],[מספר סטודנטים בתואר 1]]-טבלה14[[#This Row],[נשים תואר 1]])/טבלה14[[#This Row],[מספר סטודנטים בתואר 1]]),"")</f>
        <v/>
      </c>
      <c r="P1193" s="11" t="str">
        <f>IFERROR(טבלה14[[#This Row],[נשים תואר 1]]/טבלה14[[#This Row],[מספר סטודנטים בתואר 1]],"")</f>
        <v/>
      </c>
      <c r="Q119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19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193" s="13">
        <f>SUMIFS(T:T,D:D,"2007/08",B:B,B1193)-טבלה14[[#This Row],[דירוג]]</f>
        <v>-170</v>
      </c>
      <c r="T1193" s="9">
        <v>170</v>
      </c>
    </row>
    <row r="1194" spans="2:20" s="6" customFormat="1" ht="13.8" hidden="1" x14ac:dyDescent="0.3">
      <c r="B1194" s="7" t="s">
        <v>146</v>
      </c>
      <c r="C1194" s="8" t="s">
        <v>45</v>
      </c>
      <c r="D1194" s="10" t="s">
        <v>17</v>
      </c>
      <c r="E1194" s="10"/>
      <c r="F1194" s="10"/>
      <c r="G1194" s="10">
        <v>40</v>
      </c>
      <c r="H1194" s="10">
        <v>17</v>
      </c>
      <c r="I1194" s="10">
        <v>8</v>
      </c>
      <c r="J1194" s="10"/>
      <c r="K1194" s="9"/>
      <c r="L1194" s="9"/>
      <c r="M1194" s="9" t="str">
        <f>IF(טבלה14[[#This Row],[מספר סטודנטים בתואר 1]]&gt;500,"yes","no")</f>
        <v>no</v>
      </c>
      <c r="N1194" s="12">
        <f>טבלה14[[#This Row],[מספר סטודנטים בתואר 1]]/SUBTOTAL(109,טבלה14[מספר סטודנטים בתואר 1])</f>
        <v>0</v>
      </c>
      <c r="O1194" s="11" t="str">
        <f>IFERROR(((טבלה14[[#This Row],[מספר סטודנטים בתואר 1]]-טבלה14[[#This Row],[נשים תואר 1]])/טבלה14[[#This Row],[מספר סטודנטים בתואר 1]]),"")</f>
        <v/>
      </c>
      <c r="P1194" s="11" t="str">
        <f>IFERROR(טבלה14[[#This Row],[נשים תואר 1]]/טבלה14[[#This Row],[מספר סטודנטים בתואר 1]],"")</f>
        <v/>
      </c>
      <c r="Q119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19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194" s="13">
        <f>SUMIFS(T:T,D:D,"2007/08",B:B,B1194)-טבלה14[[#This Row],[דירוג]]</f>
        <v>-153</v>
      </c>
      <c r="T1194" s="9">
        <v>153</v>
      </c>
    </row>
    <row r="1195" spans="2:20" s="6" customFormat="1" ht="13.8" hidden="1" x14ac:dyDescent="0.3">
      <c r="B1195" s="7" t="s">
        <v>147</v>
      </c>
      <c r="C1195" s="8" t="s">
        <v>16</v>
      </c>
      <c r="D1195" s="9" t="s">
        <v>17</v>
      </c>
      <c r="E1195" s="10"/>
      <c r="F1195" s="10"/>
      <c r="G1195" s="10">
        <v>103</v>
      </c>
      <c r="H1195" s="10">
        <v>81</v>
      </c>
      <c r="I1195" s="10"/>
      <c r="J1195" s="10" t="s">
        <v>21</v>
      </c>
      <c r="K1195" s="9"/>
      <c r="L1195" s="9"/>
      <c r="M1195" s="9" t="str">
        <f>IF(טבלה14[[#This Row],[מספר סטודנטים בתואר 1]]&gt;500,"yes","no")</f>
        <v>no</v>
      </c>
      <c r="N1195" s="12">
        <f>טבלה14[[#This Row],[מספר סטודנטים בתואר 1]]/SUBTOTAL(109,טבלה14[מספר סטודנטים בתואר 1])</f>
        <v>0</v>
      </c>
      <c r="O1195" s="11" t="str">
        <f>IFERROR(((טבלה14[[#This Row],[מספר סטודנטים בתואר 1]]-טבלה14[[#This Row],[נשים תואר 1]])/טבלה14[[#This Row],[מספר סטודנטים בתואר 1]]),"")</f>
        <v/>
      </c>
      <c r="P1195" s="11" t="str">
        <f>IFERROR(טבלה14[[#This Row],[נשים תואר 1]]/טבלה14[[#This Row],[מספר סטודנטים בתואר 1]],"")</f>
        <v/>
      </c>
      <c r="Q119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19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195" s="13">
        <f>SUMIFS(T:T,D:D,"2007/08",B:B,B1195)-טבלה14[[#This Row],[דירוג]]</f>
        <v>-172</v>
      </c>
      <c r="T1195" s="9">
        <v>172</v>
      </c>
    </row>
    <row r="1196" spans="2:20" s="6" customFormat="1" ht="13.8" hidden="1" x14ac:dyDescent="0.3">
      <c r="B1196" s="7" t="s">
        <v>123</v>
      </c>
      <c r="C1196" s="8" t="s">
        <v>34</v>
      </c>
      <c r="D1196" s="10" t="s">
        <v>17</v>
      </c>
      <c r="E1196" s="10"/>
      <c r="F1196" s="10"/>
      <c r="G1196" s="10">
        <v>3</v>
      </c>
      <c r="H1196" s="10"/>
      <c r="I1196" s="10">
        <v>7</v>
      </c>
      <c r="J1196" s="10">
        <v>3</v>
      </c>
      <c r="K1196" s="9"/>
      <c r="L1196" s="9"/>
      <c r="M1196" s="9" t="str">
        <f>IF(טבלה14[[#This Row],[מספר סטודנטים בתואר 1]]&gt;500,"yes","no")</f>
        <v>no</v>
      </c>
      <c r="N1196" s="12">
        <f>טבלה14[[#This Row],[מספר סטודנטים בתואר 1]]/SUBTOTAL(109,טבלה14[מספר סטודנטים בתואר 1])</f>
        <v>0</v>
      </c>
      <c r="O1196" s="11" t="str">
        <f>IFERROR(((טבלה14[[#This Row],[מספר סטודנטים בתואר 1]]-טבלה14[[#This Row],[נשים תואר 1]])/טבלה14[[#This Row],[מספר סטודנטים בתואר 1]]),"")</f>
        <v/>
      </c>
      <c r="P1196" s="11" t="str">
        <f>IFERROR(טבלה14[[#This Row],[נשים תואר 1]]/טבלה14[[#This Row],[מספר סטודנטים בתואר 1]],"")</f>
        <v/>
      </c>
      <c r="Q119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19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196" s="13">
        <f>SUMIFS(T:T,D:D,"2007/08",B:B,B1196)-טבלה14[[#This Row],[דירוג]]</f>
        <v>-78</v>
      </c>
      <c r="T1196" s="9">
        <v>160</v>
      </c>
    </row>
    <row r="1197" spans="2:20" s="6" customFormat="1" ht="13.8" hidden="1" x14ac:dyDescent="0.3">
      <c r="B1197" s="7" t="s">
        <v>148</v>
      </c>
      <c r="C1197" s="8" t="s">
        <v>34</v>
      </c>
      <c r="D1197" s="9" t="s">
        <v>17</v>
      </c>
      <c r="E1197" s="10"/>
      <c r="F1197" s="10"/>
      <c r="G1197" s="10">
        <v>11</v>
      </c>
      <c r="H1197" s="10">
        <v>3</v>
      </c>
      <c r="I1197" s="10">
        <v>8</v>
      </c>
      <c r="J1197" s="10"/>
      <c r="K1197" s="9"/>
      <c r="L1197" s="9"/>
      <c r="M1197" s="9" t="str">
        <f>IF(טבלה14[[#This Row],[מספר סטודנטים בתואר 1]]&gt;500,"yes","no")</f>
        <v>no</v>
      </c>
      <c r="N1197" s="12">
        <f>טבלה14[[#This Row],[מספר סטודנטים בתואר 1]]/SUBTOTAL(109,טבלה14[מספר סטודנטים בתואר 1])</f>
        <v>0</v>
      </c>
      <c r="O1197" s="11" t="str">
        <f>IFERROR(((טבלה14[[#This Row],[מספר סטודנטים בתואר 1]]-טבלה14[[#This Row],[נשים תואר 1]])/טבלה14[[#This Row],[מספר סטודנטים בתואר 1]]),"")</f>
        <v/>
      </c>
      <c r="P1197" s="11" t="str">
        <f>IFERROR(טבלה14[[#This Row],[נשים תואר 1]]/טבלה14[[#This Row],[מספר סטודנטים בתואר 1]],"")</f>
        <v/>
      </c>
      <c r="Q119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19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197" s="13">
        <f>SUMIFS(T:T,D:D,"2007/08",B:B,B1197)-טבלה14[[#This Row],[דירוג]]</f>
        <v>-47</v>
      </c>
      <c r="T1197" s="9">
        <v>161</v>
      </c>
    </row>
    <row r="1198" spans="2:20" s="6" customFormat="1" ht="13.8" hidden="1" x14ac:dyDescent="0.3">
      <c r="B1198" s="7" t="s">
        <v>151</v>
      </c>
      <c r="C1198" s="8" t="s">
        <v>34</v>
      </c>
      <c r="D1198" s="10" t="s">
        <v>17</v>
      </c>
      <c r="E1198" s="10"/>
      <c r="F1198" s="10"/>
      <c r="G1198" s="10">
        <v>33</v>
      </c>
      <c r="H1198" s="10">
        <v>10</v>
      </c>
      <c r="I1198" s="10">
        <v>18</v>
      </c>
      <c r="J1198" s="10">
        <v>7</v>
      </c>
      <c r="K1198" s="9"/>
      <c r="L1198" s="9"/>
      <c r="M1198" s="9" t="str">
        <f>IF(טבלה14[[#This Row],[מספר סטודנטים בתואר 1]]&gt;500,"yes","no")</f>
        <v>no</v>
      </c>
      <c r="N1198" s="12">
        <f>טבלה14[[#This Row],[מספר סטודנטים בתואר 1]]/SUBTOTAL(109,טבלה14[מספר סטודנטים בתואר 1])</f>
        <v>0</v>
      </c>
      <c r="O1198" s="11" t="str">
        <f>IFERROR(((טבלה14[[#This Row],[מספר סטודנטים בתואר 1]]-טבלה14[[#This Row],[נשים תואר 1]])/טבלה14[[#This Row],[מספר סטודנטים בתואר 1]]),"")</f>
        <v/>
      </c>
      <c r="P1198" s="11" t="str">
        <f>IFERROR(טבלה14[[#This Row],[נשים תואר 1]]/טבלה14[[#This Row],[מספר סטודנטים בתואר 1]],"")</f>
        <v/>
      </c>
      <c r="Q119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19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198" s="13">
        <f>SUMIFS(T:T,D:D,"2007/08",B:B,B1198)-טבלה14[[#This Row],[דירוג]]</f>
        <v>-162</v>
      </c>
      <c r="T1198" s="9">
        <v>162</v>
      </c>
    </row>
    <row r="1199" spans="2:20" s="6" customFormat="1" ht="13.8" hidden="1" x14ac:dyDescent="0.3">
      <c r="B1199" s="7" t="s">
        <v>152</v>
      </c>
      <c r="C1199" s="8" t="s">
        <v>34</v>
      </c>
      <c r="D1199" s="9" t="s">
        <v>17</v>
      </c>
      <c r="E1199" s="10"/>
      <c r="F1199" s="10"/>
      <c r="G1199" s="10">
        <v>222</v>
      </c>
      <c r="H1199" s="10">
        <v>29</v>
      </c>
      <c r="I1199" s="10"/>
      <c r="J1199" s="10" t="s">
        <v>21</v>
      </c>
      <c r="K1199" s="9"/>
      <c r="L1199" s="9"/>
      <c r="M1199" s="9" t="str">
        <f>IF(טבלה14[[#This Row],[מספר סטודנטים בתואר 1]]&gt;500,"yes","no")</f>
        <v>no</v>
      </c>
      <c r="N1199" s="12">
        <f>טבלה14[[#This Row],[מספר סטודנטים בתואר 1]]/SUBTOTAL(109,טבלה14[מספר סטודנטים בתואר 1])</f>
        <v>0</v>
      </c>
      <c r="O1199" s="11" t="str">
        <f>IFERROR(((טבלה14[[#This Row],[מספר סטודנטים בתואר 1]]-טבלה14[[#This Row],[נשים תואר 1]])/טבלה14[[#This Row],[מספר סטודנטים בתואר 1]]),"")</f>
        <v/>
      </c>
      <c r="P1199" s="11" t="str">
        <f>IFERROR(טבלה14[[#This Row],[נשים תואר 1]]/טבלה14[[#This Row],[מספר סטודנטים בתואר 1]],"")</f>
        <v/>
      </c>
      <c r="Q119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19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199" s="13">
        <f>SUMIFS(T:T,D:D,"2007/08",B:B,B1199)-טבלה14[[#This Row],[דירוג]]</f>
        <v>-163</v>
      </c>
      <c r="T1199" s="9">
        <v>163</v>
      </c>
    </row>
    <row r="1200" spans="2:20" s="6" customFormat="1" ht="13.8" hidden="1" x14ac:dyDescent="0.3">
      <c r="B1200" s="7" t="s">
        <v>154</v>
      </c>
      <c r="C1200" s="8" t="s">
        <v>34</v>
      </c>
      <c r="D1200" s="10" t="s">
        <v>17</v>
      </c>
      <c r="E1200" s="10"/>
      <c r="F1200" s="10"/>
      <c r="G1200" s="10">
        <v>41</v>
      </c>
      <c r="H1200" s="10"/>
      <c r="I1200" s="10">
        <v>8</v>
      </c>
      <c r="J1200" s="10">
        <v>3</v>
      </c>
      <c r="K1200" s="9"/>
      <c r="L1200" s="9"/>
      <c r="M1200" s="9" t="str">
        <f>IF(טבלה14[[#This Row],[מספר סטודנטים בתואר 1]]&gt;500,"yes","no")</f>
        <v>no</v>
      </c>
      <c r="N1200" s="12">
        <f>טבלה14[[#This Row],[מספר סטודנטים בתואר 1]]/SUBTOTAL(109,טבלה14[מספר סטודנטים בתואר 1])</f>
        <v>0</v>
      </c>
      <c r="O1200" s="11" t="str">
        <f>IFERROR(((טבלה14[[#This Row],[מספר סטודנטים בתואר 1]]-טבלה14[[#This Row],[נשים תואר 1]])/טבלה14[[#This Row],[מספר סטודנטים בתואר 1]]),"")</f>
        <v/>
      </c>
      <c r="P1200" s="11" t="str">
        <f>IFERROR(טבלה14[[#This Row],[נשים תואר 1]]/טבלה14[[#This Row],[מספר סטודנטים בתואר 1]],"")</f>
        <v/>
      </c>
      <c r="Q120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20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200" s="13">
        <f>SUMIFS(T:T,D:D,"2007/08",B:B,B1200)-טבלה14[[#This Row],[דירוג]]</f>
        <v>-164</v>
      </c>
      <c r="T1200" s="9">
        <v>164</v>
      </c>
    </row>
    <row r="1201" spans="2:20" s="6" customFormat="1" ht="13.8" hidden="1" x14ac:dyDescent="0.3">
      <c r="B1201" s="7" t="s">
        <v>155</v>
      </c>
      <c r="C1201" s="8" t="s">
        <v>34</v>
      </c>
      <c r="D1201" s="9" t="s">
        <v>17</v>
      </c>
      <c r="E1201" s="10"/>
      <c r="F1201" s="10"/>
      <c r="G1201" s="10">
        <v>33</v>
      </c>
      <c r="H1201" s="10"/>
      <c r="I1201" s="10"/>
      <c r="J1201" s="10" t="s">
        <v>21</v>
      </c>
      <c r="K1201" s="9"/>
      <c r="L1201" s="9"/>
      <c r="M1201" s="9" t="str">
        <f>IF(טבלה14[[#This Row],[מספר סטודנטים בתואר 1]]&gt;500,"yes","no")</f>
        <v>no</v>
      </c>
      <c r="N1201" s="12">
        <f>טבלה14[[#This Row],[מספר סטודנטים בתואר 1]]/SUBTOTAL(109,טבלה14[מספר סטודנטים בתואר 1])</f>
        <v>0</v>
      </c>
      <c r="O1201" s="11" t="str">
        <f>IFERROR(((טבלה14[[#This Row],[מספר סטודנטים בתואר 1]]-טבלה14[[#This Row],[נשים תואר 1]])/טבלה14[[#This Row],[מספר סטודנטים בתואר 1]]),"")</f>
        <v/>
      </c>
      <c r="P1201" s="11" t="str">
        <f>IFERROR(טבלה14[[#This Row],[נשים תואר 1]]/טבלה14[[#This Row],[מספר סטודנטים בתואר 1]],"")</f>
        <v/>
      </c>
      <c r="Q120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20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201" s="13">
        <f>SUMIFS(T:T,D:D,"2007/08",B:B,B1201)-טבלה14[[#This Row],[דירוג]]</f>
        <v>-165</v>
      </c>
      <c r="T1201" s="9">
        <v>165</v>
      </c>
    </row>
    <row r="1202" spans="2:20" s="6" customFormat="1" ht="13.8" hidden="1" x14ac:dyDescent="0.3">
      <c r="B1202" s="7" t="s">
        <v>156</v>
      </c>
      <c r="C1202" s="8" t="s">
        <v>48</v>
      </c>
      <c r="D1202" s="10" t="s">
        <v>17</v>
      </c>
      <c r="E1202" s="10"/>
      <c r="F1202" s="10"/>
      <c r="G1202" s="10">
        <v>77</v>
      </c>
      <c r="H1202" s="10">
        <v>48</v>
      </c>
      <c r="I1202" s="10">
        <v>74</v>
      </c>
      <c r="J1202" s="10">
        <v>37</v>
      </c>
      <c r="K1202" s="9"/>
      <c r="L1202" s="9"/>
      <c r="M1202" s="9" t="str">
        <f>IF(טבלה14[[#This Row],[מספר סטודנטים בתואר 1]]&gt;500,"yes","no")</f>
        <v>no</v>
      </c>
      <c r="N1202" s="12">
        <f>טבלה14[[#This Row],[מספר סטודנטים בתואר 1]]/SUBTOTAL(109,טבלה14[מספר סטודנטים בתואר 1])</f>
        <v>0</v>
      </c>
      <c r="O1202" s="11" t="str">
        <f>IFERROR(((טבלה14[[#This Row],[מספר סטודנטים בתואר 1]]-טבלה14[[#This Row],[נשים תואר 1]])/טבלה14[[#This Row],[מספר סטודנטים בתואר 1]]),"")</f>
        <v/>
      </c>
      <c r="P1202" s="11" t="str">
        <f>IFERROR(טבלה14[[#This Row],[נשים תואר 1]]/טבלה14[[#This Row],[מספר סטודנטים בתואר 1]],"")</f>
        <v/>
      </c>
      <c r="Q120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20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202" s="13">
        <f>SUMIFS(T:T,D:D,"2007/08",B:B,B1202)-טבלה14[[#This Row],[דירוג]]</f>
        <v>-9</v>
      </c>
      <c r="T1202" s="9">
        <v>144</v>
      </c>
    </row>
    <row r="1203" spans="2:20" s="6" customFormat="1" ht="13.8" hidden="1" x14ac:dyDescent="0.3">
      <c r="B1203" s="7" t="s">
        <v>157</v>
      </c>
      <c r="C1203" s="8" t="s">
        <v>16</v>
      </c>
      <c r="D1203" s="9" t="s">
        <v>17</v>
      </c>
      <c r="E1203" s="10"/>
      <c r="F1203" s="10"/>
      <c r="G1203" s="10">
        <v>259</v>
      </c>
      <c r="H1203" s="10">
        <v>187</v>
      </c>
      <c r="I1203" s="10">
        <v>30</v>
      </c>
      <c r="J1203" s="10">
        <v>17</v>
      </c>
      <c r="K1203" s="9"/>
      <c r="L1203" s="9"/>
      <c r="M1203" s="9" t="str">
        <f>IF(טבלה14[[#This Row],[מספר סטודנטים בתואר 1]]&gt;500,"yes","no")</f>
        <v>no</v>
      </c>
      <c r="N1203" s="12">
        <f>טבלה14[[#This Row],[מספר סטודנטים בתואר 1]]/SUBTOTAL(109,טבלה14[מספר סטודנטים בתואר 1])</f>
        <v>0</v>
      </c>
      <c r="O1203" s="11" t="str">
        <f>IFERROR(((טבלה14[[#This Row],[מספר סטודנטים בתואר 1]]-טבלה14[[#This Row],[נשים תואר 1]])/טבלה14[[#This Row],[מספר סטודנטים בתואר 1]]),"")</f>
        <v/>
      </c>
      <c r="P1203" s="11" t="str">
        <f>IFERROR(טבלה14[[#This Row],[נשים תואר 1]]/טבלה14[[#This Row],[מספר סטודנטים בתואר 1]],"")</f>
        <v/>
      </c>
      <c r="Q120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20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203" s="13">
        <f>SUMIFS(T:T,D:D,"2007/08",B:B,B1203)-טבלה14[[#This Row],[דירוג]]</f>
        <v>-173</v>
      </c>
      <c r="T1203" s="9">
        <v>173</v>
      </c>
    </row>
    <row r="1204" spans="2:20" s="6" customFormat="1" ht="13.8" hidden="1" x14ac:dyDescent="0.3">
      <c r="B1204" s="7" t="s">
        <v>158</v>
      </c>
      <c r="C1204" s="8" t="s">
        <v>58</v>
      </c>
      <c r="D1204" s="10" t="s">
        <v>17</v>
      </c>
      <c r="E1204" s="10"/>
      <c r="F1204" s="10"/>
      <c r="G1204" s="10">
        <v>700</v>
      </c>
      <c r="H1204" s="10">
        <v>647</v>
      </c>
      <c r="I1204" s="10">
        <v>3</v>
      </c>
      <c r="J1204" s="10">
        <v>3</v>
      </c>
      <c r="K1204" s="9"/>
      <c r="L1204" s="9"/>
      <c r="M1204" s="9" t="str">
        <f>IF(טבלה14[[#This Row],[מספר סטודנטים בתואר 1]]&gt;500,"yes","no")</f>
        <v>no</v>
      </c>
      <c r="N1204" s="12">
        <f>טבלה14[[#This Row],[מספר סטודנטים בתואר 1]]/SUBTOTAL(109,טבלה14[מספר סטודנטים בתואר 1])</f>
        <v>0</v>
      </c>
      <c r="O1204" s="11" t="str">
        <f>IFERROR(((טבלה14[[#This Row],[מספר סטודנטים בתואר 1]]-טבלה14[[#This Row],[נשים תואר 1]])/טבלה14[[#This Row],[מספר סטודנטים בתואר 1]]),"")</f>
        <v/>
      </c>
      <c r="P1204" s="11" t="str">
        <f>IFERROR(טבלה14[[#This Row],[נשים תואר 1]]/טבלה14[[#This Row],[מספר סטודנטים בתואר 1]],"")</f>
        <v/>
      </c>
      <c r="Q120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20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204" s="13">
        <f>SUMIFS(T:T,D:D,"2007/08",B:B,B1204)-טבלה14[[#This Row],[דירוג]]</f>
        <v>-184</v>
      </c>
      <c r="T1204" s="9">
        <v>184</v>
      </c>
    </row>
    <row r="1205" spans="2:20" s="6" customFormat="1" ht="13.8" hidden="1" x14ac:dyDescent="0.3">
      <c r="B1205" s="7" t="s">
        <v>160</v>
      </c>
      <c r="C1205" s="8" t="s">
        <v>25</v>
      </c>
      <c r="D1205" s="9" t="s">
        <v>17</v>
      </c>
      <c r="E1205" s="10"/>
      <c r="F1205" s="10"/>
      <c r="G1205" s="10">
        <v>14</v>
      </c>
      <c r="H1205" s="10">
        <v>7</v>
      </c>
      <c r="I1205" s="10">
        <v>16</v>
      </c>
      <c r="J1205" s="10">
        <v>10</v>
      </c>
      <c r="K1205" s="9"/>
      <c r="L1205" s="9"/>
      <c r="M1205" s="9" t="str">
        <f>IF(טבלה14[[#This Row],[מספר סטודנטים בתואר 1]]&gt;500,"yes","no")</f>
        <v>no</v>
      </c>
      <c r="N1205" s="12">
        <f>טבלה14[[#This Row],[מספר סטודנטים בתואר 1]]/SUBTOTAL(109,טבלה14[מספר סטודנטים בתואר 1])</f>
        <v>0</v>
      </c>
      <c r="O1205" s="11" t="str">
        <f>IFERROR(((טבלה14[[#This Row],[מספר סטודנטים בתואר 1]]-טבלה14[[#This Row],[נשים תואר 1]])/טבלה14[[#This Row],[מספר סטודנטים בתואר 1]]),"")</f>
        <v/>
      </c>
      <c r="P1205" s="11" t="str">
        <f>IFERROR(טבלה14[[#This Row],[נשים תואר 1]]/טבלה14[[#This Row],[מספר סטודנטים בתואר 1]],"")</f>
        <v/>
      </c>
      <c r="Q120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20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205" s="13">
        <f>SUMIFS(T:T,D:D,"2007/08",B:B,B1205)-טבלה14[[#This Row],[דירוג]]</f>
        <v>-177</v>
      </c>
      <c r="T1205" s="9">
        <v>177</v>
      </c>
    </row>
    <row r="1206" spans="2:20" s="6" customFormat="1" ht="13.8" hidden="1" x14ac:dyDescent="0.3">
      <c r="B1206" s="7" t="s">
        <v>250</v>
      </c>
      <c r="C1206" s="8" t="s">
        <v>45</v>
      </c>
      <c r="D1206" s="10" t="s">
        <v>17</v>
      </c>
      <c r="E1206" s="10"/>
      <c r="F1206" s="10"/>
      <c r="G1206" s="10">
        <v>11</v>
      </c>
      <c r="H1206" s="10">
        <v>7</v>
      </c>
      <c r="I1206" s="10">
        <v>33</v>
      </c>
      <c r="J1206" s="10">
        <v>17</v>
      </c>
      <c r="K1206" s="9"/>
      <c r="L1206" s="9"/>
      <c r="M1206" s="9" t="str">
        <f>IF(טבלה14[[#This Row],[מספר סטודנטים בתואר 1]]&gt;500,"yes","no")</f>
        <v>no</v>
      </c>
      <c r="N1206" s="12">
        <f>טבלה14[[#This Row],[מספר סטודנטים בתואר 1]]/SUBTOTAL(109,טבלה14[מספר סטודנטים בתואר 1])</f>
        <v>0</v>
      </c>
      <c r="O1206" s="11" t="str">
        <f>IFERROR(((טבלה14[[#This Row],[מספר סטודנטים בתואר 1]]-טבלה14[[#This Row],[נשים תואר 1]])/טבלה14[[#This Row],[מספר סטודנטים בתואר 1]]),"")</f>
        <v/>
      </c>
      <c r="P1206" s="11" t="str">
        <f>IFERROR(טבלה14[[#This Row],[נשים תואר 1]]/טבלה14[[#This Row],[מספר סטודנטים בתואר 1]],"")</f>
        <v/>
      </c>
      <c r="Q120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20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206" s="13">
        <f>SUMIFS(T:T,D:D,"2007/08",B:B,B1206)-טבלה14[[#This Row],[דירוג]]</f>
        <v>-154</v>
      </c>
      <c r="T1206" s="9">
        <v>154</v>
      </c>
    </row>
    <row r="1207" spans="2:20" s="6" customFormat="1" ht="13.8" hidden="1" x14ac:dyDescent="0.3">
      <c r="B1207" s="7" t="s">
        <v>161</v>
      </c>
      <c r="C1207" s="8" t="s">
        <v>16</v>
      </c>
      <c r="D1207" s="9" t="s">
        <v>17</v>
      </c>
      <c r="E1207" s="10"/>
      <c r="F1207" s="10"/>
      <c r="G1207" s="10">
        <v>52</v>
      </c>
      <c r="H1207" s="10">
        <v>20</v>
      </c>
      <c r="I1207" s="10"/>
      <c r="J1207" s="10" t="s">
        <v>21</v>
      </c>
      <c r="K1207" s="9"/>
      <c r="L1207" s="9"/>
      <c r="M1207" s="9" t="str">
        <f>IF(טבלה14[[#This Row],[מספר סטודנטים בתואר 1]]&gt;500,"yes","no")</f>
        <v>no</v>
      </c>
      <c r="N1207" s="12">
        <f>טבלה14[[#This Row],[מספר סטודנטים בתואר 1]]/SUBTOTAL(109,טבלה14[מספר סטודנטים בתואר 1])</f>
        <v>0</v>
      </c>
      <c r="O1207" s="11" t="str">
        <f>IFERROR(((טבלה14[[#This Row],[מספר סטודנטים בתואר 1]]-טבלה14[[#This Row],[נשים תואר 1]])/טבלה14[[#This Row],[מספר סטודנטים בתואר 1]]),"")</f>
        <v/>
      </c>
      <c r="P1207" s="11" t="str">
        <f>IFERROR(טבלה14[[#This Row],[נשים תואר 1]]/טבלה14[[#This Row],[מספר סטודנטים בתואר 1]],"")</f>
        <v/>
      </c>
      <c r="Q120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20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207" s="13">
        <f>SUMIFS(T:T,D:D,"2007/08",B:B,B1207)-טבלה14[[#This Row],[דירוג]]</f>
        <v>-174</v>
      </c>
      <c r="T1207" s="9">
        <v>174</v>
      </c>
    </row>
    <row r="1208" spans="2:20" s="6" customFormat="1" ht="13.8" hidden="1" x14ac:dyDescent="0.3">
      <c r="B1208" s="7" t="s">
        <v>163</v>
      </c>
      <c r="C1208" s="8" t="s">
        <v>48</v>
      </c>
      <c r="D1208" s="10" t="s">
        <v>17</v>
      </c>
      <c r="E1208" s="10"/>
      <c r="F1208" s="10"/>
      <c r="G1208" s="10">
        <v>62</v>
      </c>
      <c r="H1208" s="10">
        <v>34</v>
      </c>
      <c r="I1208" s="10">
        <v>104</v>
      </c>
      <c r="J1208" s="10">
        <v>49</v>
      </c>
      <c r="K1208" s="9"/>
      <c r="L1208" s="9"/>
      <c r="M1208" s="9" t="str">
        <f>IF(טבלה14[[#This Row],[מספר סטודנטים בתואר 1]]&gt;500,"yes","no")</f>
        <v>no</v>
      </c>
      <c r="N1208" s="12">
        <f>טבלה14[[#This Row],[מספר סטודנטים בתואר 1]]/SUBTOTAL(109,טבלה14[מספר סטודנטים בתואר 1])</f>
        <v>0</v>
      </c>
      <c r="O1208" s="11" t="str">
        <f>IFERROR(((טבלה14[[#This Row],[מספר סטודנטים בתואר 1]]-טבלה14[[#This Row],[נשים תואר 1]])/טבלה14[[#This Row],[מספר סטודנטים בתואר 1]]),"")</f>
        <v/>
      </c>
      <c r="P1208" s="11" t="str">
        <f>IFERROR(טבלה14[[#This Row],[נשים תואר 1]]/טבלה14[[#This Row],[מספר סטודנטים בתואר 1]],"")</f>
        <v/>
      </c>
      <c r="Q120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20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208" s="13">
        <f>SUMIFS(T:T,D:D,"2007/08",B:B,B1208)-טבלה14[[#This Row],[דירוג]]</f>
        <v>-9</v>
      </c>
      <c r="T1208" s="9">
        <v>145</v>
      </c>
    </row>
    <row r="1209" spans="2:20" s="6" customFormat="1" ht="13.8" hidden="1" x14ac:dyDescent="0.3">
      <c r="B1209" s="7" t="s">
        <v>254</v>
      </c>
      <c r="C1209" s="8" t="s">
        <v>58</v>
      </c>
      <c r="D1209" s="9" t="s">
        <v>17</v>
      </c>
      <c r="E1209" s="10"/>
      <c r="F1209" s="10"/>
      <c r="G1209" s="10">
        <v>198</v>
      </c>
      <c r="H1209" s="10">
        <v>170</v>
      </c>
      <c r="I1209" s="10">
        <v>24</v>
      </c>
      <c r="J1209" s="10">
        <v>23</v>
      </c>
      <c r="K1209" s="9"/>
      <c r="L1209" s="9"/>
      <c r="M1209" s="9" t="str">
        <f>IF(טבלה14[[#This Row],[מספר סטודנטים בתואר 1]]&gt;500,"yes","no")</f>
        <v>no</v>
      </c>
      <c r="N1209" s="12">
        <f>טבלה14[[#This Row],[מספר סטודנטים בתואר 1]]/SUBTOTAL(109,טבלה14[מספר סטודנטים בתואר 1])</f>
        <v>0</v>
      </c>
      <c r="O1209" s="11" t="str">
        <f>IFERROR(((טבלה14[[#This Row],[מספר סטודנטים בתואר 1]]-טבלה14[[#This Row],[נשים תואר 1]])/טבלה14[[#This Row],[מספר סטודנטים בתואר 1]]),"")</f>
        <v/>
      </c>
      <c r="P1209" s="11" t="str">
        <f>IFERROR(טבלה14[[#This Row],[נשים תואר 1]]/טבלה14[[#This Row],[מספר סטודנטים בתואר 1]],"")</f>
        <v/>
      </c>
      <c r="Q120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20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209" s="13">
        <f>SUMIFS(T:T,D:D,"2007/08",B:B,B1209)-טבלה14[[#This Row],[דירוג]]</f>
        <v>-30</v>
      </c>
      <c r="T1209" s="9">
        <v>185</v>
      </c>
    </row>
    <row r="1210" spans="2:20" s="6" customFormat="1" ht="13.8" hidden="1" x14ac:dyDescent="0.3">
      <c r="B1210" s="7" t="s">
        <v>166</v>
      </c>
      <c r="C1210" s="8" t="s">
        <v>16</v>
      </c>
      <c r="D1210" s="10" t="s">
        <v>17</v>
      </c>
      <c r="E1210" s="10"/>
      <c r="F1210" s="10"/>
      <c r="G1210" s="10">
        <v>188</v>
      </c>
      <c r="H1210" s="10">
        <v>182</v>
      </c>
      <c r="I1210" s="10"/>
      <c r="J1210" s="10" t="s">
        <v>21</v>
      </c>
      <c r="K1210" s="9"/>
      <c r="L1210" s="9"/>
      <c r="M1210" s="9" t="str">
        <f>IF(טבלה14[[#This Row],[מספר סטודנטים בתואר 1]]&gt;500,"yes","no")</f>
        <v>no</v>
      </c>
      <c r="N1210" s="12">
        <f>טבלה14[[#This Row],[מספר סטודנטים בתואר 1]]/SUBTOTAL(109,טבלה14[מספר סטודנטים בתואר 1])</f>
        <v>0</v>
      </c>
      <c r="O1210" s="11" t="str">
        <f>IFERROR(((טבלה14[[#This Row],[מספר סטודנטים בתואר 1]]-טבלה14[[#This Row],[נשים תואר 1]])/טבלה14[[#This Row],[מספר סטודנטים בתואר 1]]),"")</f>
        <v/>
      </c>
      <c r="P1210" s="11" t="str">
        <f>IFERROR(טבלה14[[#This Row],[נשים תואר 1]]/טבלה14[[#This Row],[מספר סטודנטים בתואר 1]],"")</f>
        <v/>
      </c>
      <c r="Q121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21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210" s="13">
        <f>SUMIFS(T:T,D:D,"2007/08",B:B,B1210)-טבלה14[[#This Row],[דירוג]]</f>
        <v>-175</v>
      </c>
      <c r="T1210" s="9">
        <v>175</v>
      </c>
    </row>
    <row r="1211" spans="2:20" s="6" customFormat="1" ht="13.8" hidden="1" x14ac:dyDescent="0.3">
      <c r="B1211" s="7" t="s">
        <v>168</v>
      </c>
      <c r="C1211" s="8" t="s">
        <v>25</v>
      </c>
      <c r="D1211" s="9" t="s">
        <v>17</v>
      </c>
      <c r="E1211" s="10"/>
      <c r="F1211" s="10"/>
      <c r="G1211" s="10">
        <v>79</v>
      </c>
      <c r="H1211" s="10">
        <v>58</v>
      </c>
      <c r="I1211" s="10"/>
      <c r="J1211" s="10" t="s">
        <v>21</v>
      </c>
      <c r="K1211" s="9"/>
      <c r="L1211" s="9"/>
      <c r="M1211" s="9" t="str">
        <f>IF(טבלה14[[#This Row],[מספר סטודנטים בתואר 1]]&gt;500,"yes","no")</f>
        <v>no</v>
      </c>
      <c r="N1211" s="12">
        <f>טבלה14[[#This Row],[מספר סטודנטים בתואר 1]]/SUBTOTAL(109,טבלה14[מספר סטודנטים בתואר 1])</f>
        <v>0</v>
      </c>
      <c r="O1211" s="11" t="str">
        <f>IFERROR(((טבלה14[[#This Row],[מספר סטודנטים בתואר 1]]-טבלה14[[#This Row],[נשים תואר 1]])/טבלה14[[#This Row],[מספר סטודנטים בתואר 1]]),"")</f>
        <v/>
      </c>
      <c r="P1211" s="11" t="str">
        <f>IFERROR(טבלה14[[#This Row],[נשים תואר 1]]/טבלה14[[#This Row],[מספר סטודנטים בתואר 1]],"")</f>
        <v/>
      </c>
      <c r="Q121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21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211" s="13">
        <f>SUMIFS(T:T,D:D,"2007/08",B:B,B1211)-טבלה14[[#This Row],[דירוג]]</f>
        <v>-178</v>
      </c>
      <c r="T1211" s="9">
        <v>178</v>
      </c>
    </row>
    <row r="1212" spans="2:20" s="6" customFormat="1" ht="13.8" hidden="1" x14ac:dyDescent="0.3">
      <c r="B1212" s="7" t="s">
        <v>169</v>
      </c>
      <c r="C1212" s="8" t="s">
        <v>39</v>
      </c>
      <c r="D1212" s="10" t="s">
        <v>17</v>
      </c>
      <c r="E1212" s="10"/>
      <c r="F1212" s="10"/>
      <c r="G1212" s="10">
        <v>48</v>
      </c>
      <c r="H1212" s="10">
        <v>31</v>
      </c>
      <c r="I1212" s="10">
        <v>7</v>
      </c>
      <c r="J1212" s="10">
        <v>5</v>
      </c>
      <c r="K1212" s="9"/>
      <c r="L1212" s="9"/>
      <c r="M1212" s="9" t="str">
        <f>IF(טבלה14[[#This Row],[מספר סטודנטים בתואר 1]]&gt;500,"yes","no")</f>
        <v>no</v>
      </c>
      <c r="N1212" s="12">
        <f>טבלה14[[#This Row],[מספר סטודנטים בתואר 1]]/SUBTOTAL(109,טבלה14[מספר סטודנטים בתואר 1])</f>
        <v>0</v>
      </c>
      <c r="O1212" s="11" t="str">
        <f>IFERROR(((טבלה14[[#This Row],[מספר סטודנטים בתואר 1]]-טבלה14[[#This Row],[נשים תואר 1]])/טבלה14[[#This Row],[מספר סטודנטים בתואר 1]]),"")</f>
        <v/>
      </c>
      <c r="P1212" s="11" t="str">
        <f>IFERROR(טבלה14[[#This Row],[נשים תואר 1]]/טבלה14[[#This Row],[מספר סטודנטים בתואר 1]],"")</f>
        <v/>
      </c>
      <c r="Q121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21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212" s="13">
        <f>SUMIFS(T:T,D:D,"2007/08",B:B,B1212)-טבלה14[[#This Row],[דירוג]]</f>
        <v>-195</v>
      </c>
      <c r="T1212" s="9">
        <v>195</v>
      </c>
    </row>
    <row r="1213" spans="2:20" s="6" customFormat="1" ht="13.8" hidden="1" x14ac:dyDescent="0.3">
      <c r="B1213" s="7" t="s">
        <v>170</v>
      </c>
      <c r="C1213" s="8" t="s">
        <v>16</v>
      </c>
      <c r="D1213" s="9" t="s">
        <v>17</v>
      </c>
      <c r="E1213" s="10"/>
      <c r="F1213" s="10"/>
      <c r="G1213" s="10">
        <v>131</v>
      </c>
      <c r="H1213" s="10">
        <v>63</v>
      </c>
      <c r="I1213" s="10">
        <v>22</v>
      </c>
      <c r="J1213" s="10">
        <v>19</v>
      </c>
      <c r="K1213" s="9"/>
      <c r="L1213" s="9"/>
      <c r="M1213" s="9" t="str">
        <f>IF(טבלה14[[#This Row],[מספר סטודנטים בתואר 1]]&gt;500,"yes","no")</f>
        <v>no</v>
      </c>
      <c r="N1213" s="12">
        <f>טבלה14[[#This Row],[מספר סטודנטים בתואר 1]]/SUBTOTAL(109,טבלה14[מספר סטודנטים בתואר 1])</f>
        <v>0</v>
      </c>
      <c r="O1213" s="11" t="str">
        <f>IFERROR(((טבלה14[[#This Row],[מספר סטודנטים בתואר 1]]-טבלה14[[#This Row],[נשים תואר 1]])/טבלה14[[#This Row],[מספר סטודנטים בתואר 1]]),"")</f>
        <v/>
      </c>
      <c r="P1213" s="11" t="str">
        <f>IFERROR(טבלה14[[#This Row],[נשים תואר 1]]/טבלה14[[#This Row],[מספר סטודנטים בתואר 1]],"")</f>
        <v/>
      </c>
      <c r="Q121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21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213" s="13">
        <f>SUMIFS(T:T,D:D,"2007/08",B:B,B1213)-טבלה14[[#This Row],[דירוג]]</f>
        <v>-25</v>
      </c>
      <c r="T1213" s="9">
        <v>176</v>
      </c>
    </row>
    <row r="1214" spans="2:20" s="6" customFormat="1" ht="13.8" hidden="1" x14ac:dyDescent="0.3">
      <c r="B1214" s="7" t="s">
        <v>251</v>
      </c>
      <c r="C1214" s="8" t="s">
        <v>45</v>
      </c>
      <c r="D1214" s="10" t="s">
        <v>17</v>
      </c>
      <c r="E1214" s="10"/>
      <c r="F1214" s="10"/>
      <c r="G1214" s="10">
        <v>4</v>
      </c>
      <c r="H1214" s="10"/>
      <c r="I1214" s="10">
        <v>9</v>
      </c>
      <c r="J1214" s="10"/>
      <c r="K1214" s="9"/>
      <c r="L1214" s="9"/>
      <c r="M1214" s="9" t="str">
        <f>IF(טבלה14[[#This Row],[מספר סטודנטים בתואר 1]]&gt;500,"yes","no")</f>
        <v>no</v>
      </c>
      <c r="N1214" s="12">
        <f>טבלה14[[#This Row],[מספר סטודנטים בתואר 1]]/SUBTOTAL(109,טבלה14[מספר סטודנטים בתואר 1])</f>
        <v>0</v>
      </c>
      <c r="O1214" s="11" t="str">
        <f>IFERROR(((טבלה14[[#This Row],[מספר סטודנטים בתואר 1]]-טבלה14[[#This Row],[נשים תואר 1]])/טבלה14[[#This Row],[מספר סטודנטים בתואר 1]]),"")</f>
        <v/>
      </c>
      <c r="P1214" s="11" t="str">
        <f>IFERROR(טבלה14[[#This Row],[נשים תואר 1]]/טבלה14[[#This Row],[מספר סטודנטים בתואר 1]],"")</f>
        <v/>
      </c>
      <c r="Q121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21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214" s="13">
        <f>SUMIFS(T:T,D:D,"2007/08",B:B,B1214)-טבלה14[[#This Row],[דירוג]]</f>
        <v>-28</v>
      </c>
      <c r="T1214" s="9">
        <v>155</v>
      </c>
    </row>
    <row r="1215" spans="2:20" s="6" customFormat="1" ht="13.8" hidden="1" x14ac:dyDescent="0.3">
      <c r="B1215" s="7" t="s">
        <v>172</v>
      </c>
      <c r="C1215" s="8" t="s">
        <v>69</v>
      </c>
      <c r="D1215" s="9" t="s">
        <v>17</v>
      </c>
      <c r="E1215" s="10"/>
      <c r="F1215" s="10"/>
      <c r="G1215" s="10">
        <v>120</v>
      </c>
      <c r="H1215" s="10">
        <v>89</v>
      </c>
      <c r="I1215" s="10">
        <v>25</v>
      </c>
      <c r="J1215" s="10">
        <v>16</v>
      </c>
      <c r="K1215" s="9"/>
      <c r="L1215" s="9"/>
      <c r="M1215" s="9" t="str">
        <f>IF(טבלה14[[#This Row],[מספר סטודנטים בתואר 1]]&gt;500,"yes","no")</f>
        <v>no</v>
      </c>
      <c r="N1215" s="12">
        <f>טבלה14[[#This Row],[מספר סטודנטים בתואר 1]]/SUBTOTAL(109,טבלה14[מספר סטודנטים בתואר 1])</f>
        <v>0</v>
      </c>
      <c r="O1215" s="11" t="str">
        <f>IFERROR(((טבלה14[[#This Row],[מספר סטודנטים בתואר 1]]-טבלה14[[#This Row],[נשים תואר 1]])/טבלה14[[#This Row],[מספר סטודנטים בתואר 1]]),"")</f>
        <v/>
      </c>
      <c r="P1215" s="11" t="str">
        <f>IFERROR(טבלה14[[#This Row],[נשים תואר 1]]/טבלה14[[#This Row],[מספר סטודנטים בתואר 1]],"")</f>
        <v/>
      </c>
      <c r="Q121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21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215" s="13">
        <f>SUMIFS(T:T,D:D,"2007/08",B:B,B1215)-טבלה14[[#This Row],[דירוג]]</f>
        <v>-29</v>
      </c>
      <c r="T1215" s="9">
        <v>186</v>
      </c>
    </row>
    <row r="1216" spans="2:20" s="6" customFormat="1" ht="13.8" hidden="1" x14ac:dyDescent="0.3">
      <c r="B1216" s="7" t="s">
        <v>261</v>
      </c>
      <c r="C1216" s="8" t="s">
        <v>69</v>
      </c>
      <c r="D1216" s="10" t="s">
        <v>17</v>
      </c>
      <c r="E1216" s="10"/>
      <c r="F1216" s="10"/>
      <c r="G1216" s="10">
        <v>8</v>
      </c>
      <c r="H1216" s="10">
        <v>4</v>
      </c>
      <c r="I1216" s="10">
        <v>11</v>
      </c>
      <c r="J1216" s="10"/>
      <c r="K1216" s="9"/>
      <c r="L1216" s="9"/>
      <c r="M1216" s="9" t="str">
        <f>IF(טבלה14[[#This Row],[מספר סטודנטים בתואר 1]]&gt;500,"yes","no")</f>
        <v>no</v>
      </c>
      <c r="N1216" s="12">
        <f>טבלה14[[#This Row],[מספר סטודנטים בתואר 1]]/SUBTOTAL(109,טבלה14[מספר סטודנטים בתואר 1])</f>
        <v>0</v>
      </c>
      <c r="O1216" s="11" t="str">
        <f>IFERROR(((טבלה14[[#This Row],[מספר סטודנטים בתואר 1]]-טבלה14[[#This Row],[נשים תואר 1]])/טבלה14[[#This Row],[מספר סטודנטים בתואר 1]]),"")</f>
        <v/>
      </c>
      <c r="P1216" s="11" t="str">
        <f>IFERROR(טבלה14[[#This Row],[נשים תואר 1]]/טבלה14[[#This Row],[מספר סטודנטים בתואר 1]],"")</f>
        <v/>
      </c>
      <c r="Q121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21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216" s="13">
        <f>SUMIFS(T:T,D:D,"2007/08",B:B,B1216)-טבלה14[[#This Row],[דירוג]]</f>
        <v>-29</v>
      </c>
      <c r="T1216" s="9">
        <v>187</v>
      </c>
    </row>
    <row r="1217" spans="2:20" s="6" customFormat="1" ht="13.8" hidden="1" x14ac:dyDescent="0.3">
      <c r="B1217" s="7" t="s">
        <v>265</v>
      </c>
      <c r="C1217" s="8" t="s">
        <v>69</v>
      </c>
      <c r="D1217" s="9" t="s">
        <v>17</v>
      </c>
      <c r="E1217" s="10"/>
      <c r="F1217" s="10"/>
      <c r="G1217" s="10">
        <v>66</v>
      </c>
      <c r="H1217" s="10">
        <v>14</v>
      </c>
      <c r="I1217" s="10">
        <v>9</v>
      </c>
      <c r="J1217" s="10"/>
      <c r="K1217" s="9"/>
      <c r="L1217" s="9"/>
      <c r="M1217" s="9" t="str">
        <f>IF(טבלה14[[#This Row],[מספר סטודנטים בתואר 1]]&gt;500,"yes","no")</f>
        <v>no</v>
      </c>
      <c r="N1217" s="12">
        <f>טבלה14[[#This Row],[מספר סטודנטים בתואר 1]]/SUBTOTAL(109,טבלה14[מספר סטודנטים בתואר 1])</f>
        <v>0</v>
      </c>
      <c r="O1217" s="11" t="str">
        <f>IFERROR(((טבלה14[[#This Row],[מספר סטודנטים בתואר 1]]-טבלה14[[#This Row],[נשים תואר 1]])/טבלה14[[#This Row],[מספר סטודנטים בתואר 1]]),"")</f>
        <v/>
      </c>
      <c r="P1217" s="11" t="str">
        <f>IFERROR(טבלה14[[#This Row],[נשים תואר 1]]/טבלה14[[#This Row],[מספר סטודנטים בתואר 1]],"")</f>
        <v/>
      </c>
      <c r="Q121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21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217" s="13">
        <f>SUMIFS(T:T,D:D,"2007/08",B:B,B1217)-טבלה14[[#This Row],[דירוג]]</f>
        <v>-29</v>
      </c>
      <c r="T1217" s="9">
        <v>188</v>
      </c>
    </row>
    <row r="1218" spans="2:20" s="6" customFormat="1" ht="13.8" hidden="1" x14ac:dyDescent="0.3">
      <c r="B1218" s="7" t="s">
        <v>244</v>
      </c>
      <c r="C1218" s="8" t="s">
        <v>39</v>
      </c>
      <c r="D1218" s="10" t="s">
        <v>17</v>
      </c>
      <c r="E1218" s="10"/>
      <c r="F1218" s="10"/>
      <c r="G1218" s="10">
        <v>61</v>
      </c>
      <c r="H1218" s="10">
        <v>55</v>
      </c>
      <c r="I1218" s="10">
        <v>82</v>
      </c>
      <c r="J1218" s="10">
        <v>59</v>
      </c>
      <c r="K1218" s="9"/>
      <c r="L1218" s="9"/>
      <c r="M1218" s="9" t="str">
        <f>IF(טבלה14[[#This Row],[מספר סטודנטים בתואר 1]]&gt;500,"yes","no")</f>
        <v>no</v>
      </c>
      <c r="N1218" s="12">
        <f>טבלה14[[#This Row],[מספר סטודנטים בתואר 1]]/SUBTOTAL(109,טבלה14[מספר סטודנטים בתואר 1])</f>
        <v>0</v>
      </c>
      <c r="O1218" s="11" t="str">
        <f>IFERROR(((טבלה14[[#This Row],[מספר סטודנטים בתואר 1]]-טבלה14[[#This Row],[נשים תואר 1]])/טבלה14[[#This Row],[מספר סטודנטים בתואר 1]]),"")</f>
        <v/>
      </c>
      <c r="P1218" s="11" t="str">
        <f>IFERROR(טבלה14[[#This Row],[נשים תואר 1]]/טבלה14[[#This Row],[מספר סטודנטים בתואר 1]],"")</f>
        <v/>
      </c>
      <c r="Q121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21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218" s="13">
        <f>SUMIFS(T:T,D:D,"2007/08",B:B,B1218)-טבלה14[[#This Row],[דירוג]]</f>
        <v>-196</v>
      </c>
      <c r="T1218" s="9">
        <v>196</v>
      </c>
    </row>
    <row r="1219" spans="2:20" s="6" customFormat="1" ht="13.8" hidden="1" x14ac:dyDescent="0.3">
      <c r="B1219" s="7" t="s">
        <v>174</v>
      </c>
      <c r="C1219" s="8" t="s">
        <v>39</v>
      </c>
      <c r="D1219" s="9" t="s">
        <v>17</v>
      </c>
      <c r="E1219" s="10"/>
      <c r="F1219" s="10"/>
      <c r="G1219" s="10">
        <v>27</v>
      </c>
      <c r="H1219" s="10">
        <v>22</v>
      </c>
      <c r="I1219" s="10"/>
      <c r="J1219" s="10" t="s">
        <v>21</v>
      </c>
      <c r="K1219" s="9"/>
      <c r="L1219" s="9"/>
      <c r="M1219" s="9" t="str">
        <f>IF(טבלה14[[#This Row],[מספר סטודנטים בתואר 1]]&gt;500,"yes","no")</f>
        <v>no</v>
      </c>
      <c r="N1219" s="12">
        <f>טבלה14[[#This Row],[מספר סטודנטים בתואר 1]]/SUBTOTAL(109,טבלה14[מספר סטודנטים בתואר 1])</f>
        <v>0</v>
      </c>
      <c r="O1219" s="11" t="str">
        <f>IFERROR(((טבלה14[[#This Row],[מספר סטודנטים בתואר 1]]-טבלה14[[#This Row],[נשים תואר 1]])/טבלה14[[#This Row],[מספר סטודנטים בתואר 1]]),"")</f>
        <v/>
      </c>
      <c r="P1219" s="11" t="str">
        <f>IFERROR(טבלה14[[#This Row],[נשים תואר 1]]/טבלה14[[#This Row],[מספר סטודנטים בתואר 1]],"")</f>
        <v/>
      </c>
      <c r="Q121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21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219" s="13">
        <f>SUMIFS(T:T,D:D,"2007/08",B:B,B1219)-טבלה14[[#This Row],[דירוג]]</f>
        <v>-197</v>
      </c>
      <c r="T1219" s="9">
        <v>197</v>
      </c>
    </row>
    <row r="1220" spans="2:20" s="6" customFormat="1" ht="13.8" hidden="1" x14ac:dyDescent="0.3">
      <c r="B1220" s="7" t="s">
        <v>175</v>
      </c>
      <c r="C1220" s="8" t="s">
        <v>48</v>
      </c>
      <c r="D1220" s="10" t="s">
        <v>17</v>
      </c>
      <c r="E1220" s="10"/>
      <c r="F1220" s="10"/>
      <c r="G1220" s="10">
        <v>27</v>
      </c>
      <c r="H1220" s="10">
        <v>8</v>
      </c>
      <c r="I1220" s="10">
        <v>12</v>
      </c>
      <c r="J1220" s="10">
        <v>3</v>
      </c>
      <c r="K1220" s="9"/>
      <c r="L1220" s="9"/>
      <c r="M1220" s="9" t="str">
        <f>IF(טבלה14[[#This Row],[מספר סטודנטים בתואר 1]]&gt;500,"yes","no")</f>
        <v>no</v>
      </c>
      <c r="N1220" s="12">
        <f>טבלה14[[#This Row],[מספר סטודנטים בתואר 1]]/SUBTOTAL(109,טבלה14[מספר סטודנטים בתואר 1])</f>
        <v>0</v>
      </c>
      <c r="O1220" s="11" t="str">
        <f>IFERROR(((טבלה14[[#This Row],[מספר סטודנטים בתואר 1]]-טבלה14[[#This Row],[נשים תואר 1]])/טבלה14[[#This Row],[מספר סטודנטים בתואר 1]]),"")</f>
        <v/>
      </c>
      <c r="P1220" s="11" t="str">
        <f>IFERROR(טבלה14[[#This Row],[נשים תואר 1]]/טבלה14[[#This Row],[מספר סטודנטים בתואר 1]],"")</f>
        <v/>
      </c>
      <c r="Q122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22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220" s="13">
        <f>SUMIFS(T:T,D:D,"2007/08",B:B,B1220)-טבלה14[[#This Row],[דירוג]]</f>
        <v>-9</v>
      </c>
      <c r="T1220" s="9">
        <v>146</v>
      </c>
    </row>
    <row r="1221" spans="2:20" s="6" customFormat="1" ht="13.8" hidden="1" x14ac:dyDescent="0.3">
      <c r="B1221" s="7" t="s">
        <v>176</v>
      </c>
      <c r="C1221" s="8" t="s">
        <v>48</v>
      </c>
      <c r="D1221" s="9" t="s">
        <v>17</v>
      </c>
      <c r="E1221" s="10"/>
      <c r="F1221" s="10"/>
      <c r="G1221" s="10">
        <v>112</v>
      </c>
      <c r="H1221" s="10">
        <v>78</v>
      </c>
      <c r="I1221" s="10">
        <v>282</v>
      </c>
      <c r="J1221" s="10">
        <v>175</v>
      </c>
      <c r="K1221" s="9"/>
      <c r="L1221" s="9"/>
      <c r="M1221" s="9" t="str">
        <f>IF(טבלה14[[#This Row],[מספר סטודנטים בתואר 1]]&gt;500,"yes","no")</f>
        <v>no</v>
      </c>
      <c r="N1221" s="12">
        <f>טבלה14[[#This Row],[מספר סטודנטים בתואר 1]]/SUBTOTAL(109,טבלה14[מספר סטודנטים בתואר 1])</f>
        <v>0</v>
      </c>
      <c r="O1221" s="11" t="str">
        <f>IFERROR(((טבלה14[[#This Row],[מספר סטודנטים בתואר 1]]-טבלה14[[#This Row],[נשים תואר 1]])/טבלה14[[#This Row],[מספר סטודנטים בתואר 1]]),"")</f>
        <v/>
      </c>
      <c r="P1221" s="11" t="str">
        <f>IFERROR(טבלה14[[#This Row],[נשים תואר 1]]/טבלה14[[#This Row],[מספר סטודנטים בתואר 1]],"")</f>
        <v/>
      </c>
      <c r="Q122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22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221" s="13">
        <f>SUMIFS(T:T,D:D,"2007/08",B:B,B1221)-טבלה14[[#This Row],[דירוג]]</f>
        <v>-9</v>
      </c>
      <c r="T1221" s="9">
        <v>147</v>
      </c>
    </row>
    <row r="1222" spans="2:20" s="6" customFormat="1" ht="13.8" hidden="1" x14ac:dyDescent="0.3">
      <c r="B1222" s="7" t="s">
        <v>178</v>
      </c>
      <c r="C1222" s="8" t="s">
        <v>69</v>
      </c>
      <c r="D1222" s="10" t="s">
        <v>17</v>
      </c>
      <c r="E1222" s="10"/>
      <c r="F1222" s="10"/>
      <c r="G1222" s="10">
        <v>648</v>
      </c>
      <c r="H1222" s="10">
        <v>394</v>
      </c>
      <c r="I1222" s="10">
        <v>26</v>
      </c>
      <c r="J1222" s="10">
        <v>12</v>
      </c>
      <c r="K1222" s="9"/>
      <c r="L1222" s="9"/>
      <c r="M1222" s="9" t="str">
        <f>IF(טבלה14[[#This Row],[מספר סטודנטים בתואר 1]]&gt;500,"yes","no")</f>
        <v>no</v>
      </c>
      <c r="N1222" s="12">
        <f>טבלה14[[#This Row],[מספר סטודנטים בתואר 1]]/SUBTOTAL(109,טבלה14[מספר סטודנטים בתואר 1])</f>
        <v>0</v>
      </c>
      <c r="O1222" s="11" t="str">
        <f>IFERROR(((טבלה14[[#This Row],[מספר סטודנטים בתואר 1]]-טבלה14[[#This Row],[נשים תואר 1]])/טבלה14[[#This Row],[מספר סטודנטים בתואר 1]]),"")</f>
        <v/>
      </c>
      <c r="P1222" s="11" t="str">
        <f>IFERROR(טבלה14[[#This Row],[נשים תואר 1]]/טבלה14[[#This Row],[מספר סטודנטים בתואר 1]],"")</f>
        <v/>
      </c>
      <c r="Q122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22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222" s="13">
        <f>SUMIFS(T:T,D:D,"2007/08",B:B,B1222)-טבלה14[[#This Row],[דירוג]]</f>
        <v>-28</v>
      </c>
      <c r="T1222" s="9">
        <v>189</v>
      </c>
    </row>
    <row r="1223" spans="2:20" s="6" customFormat="1" ht="13.8" hidden="1" x14ac:dyDescent="0.3">
      <c r="B1223" s="7" t="s">
        <v>179</v>
      </c>
      <c r="C1223" s="8" t="s">
        <v>48</v>
      </c>
      <c r="D1223" s="9" t="s">
        <v>17</v>
      </c>
      <c r="E1223" s="10"/>
      <c r="F1223" s="10"/>
      <c r="G1223" s="10">
        <v>38</v>
      </c>
      <c r="H1223" s="10">
        <v>25</v>
      </c>
      <c r="I1223" s="10">
        <v>42</v>
      </c>
      <c r="J1223" s="10">
        <v>25</v>
      </c>
      <c r="K1223" s="9"/>
      <c r="L1223" s="9"/>
      <c r="M1223" s="9" t="str">
        <f>IF(טבלה14[[#This Row],[מספר סטודנטים בתואר 1]]&gt;500,"yes","no")</f>
        <v>no</v>
      </c>
      <c r="N1223" s="12">
        <f>טבלה14[[#This Row],[מספר סטודנטים בתואר 1]]/SUBTOTAL(109,טבלה14[מספר סטודנטים בתואר 1])</f>
        <v>0</v>
      </c>
      <c r="O1223" s="11" t="str">
        <f>IFERROR(((טבלה14[[#This Row],[מספר סטודנטים בתואר 1]]-טבלה14[[#This Row],[נשים תואר 1]])/טבלה14[[#This Row],[מספר סטודנטים בתואר 1]]),"")</f>
        <v/>
      </c>
      <c r="P1223" s="11" t="str">
        <f>IFERROR(טבלה14[[#This Row],[נשים תואר 1]]/טבלה14[[#This Row],[מספר סטודנטים בתואר 1]],"")</f>
        <v/>
      </c>
      <c r="Q122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22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223" s="13">
        <f>SUMIFS(T:T,D:D,"2007/08",B:B,B1223)-טבלה14[[#This Row],[דירוג]]</f>
        <v>-9</v>
      </c>
      <c r="T1223" s="9">
        <v>148</v>
      </c>
    </row>
    <row r="1224" spans="2:20" s="6" customFormat="1" ht="13.8" hidden="1" x14ac:dyDescent="0.3">
      <c r="B1224" s="7" t="s">
        <v>180</v>
      </c>
      <c r="C1224" s="8" t="s">
        <v>69</v>
      </c>
      <c r="D1224" s="10" t="s">
        <v>17</v>
      </c>
      <c r="E1224" s="10"/>
      <c r="F1224" s="10"/>
      <c r="G1224" s="10">
        <v>20</v>
      </c>
      <c r="H1224" s="10">
        <v>13</v>
      </c>
      <c r="I1224" s="10">
        <v>4</v>
      </c>
      <c r="J1224" s="10">
        <v>4</v>
      </c>
      <c r="K1224" s="9"/>
      <c r="L1224" s="9"/>
      <c r="M1224" s="9" t="str">
        <f>IF(טבלה14[[#This Row],[מספר סטודנטים בתואר 1]]&gt;500,"yes","no")</f>
        <v>no</v>
      </c>
      <c r="N1224" s="12">
        <f>טבלה14[[#This Row],[מספר סטודנטים בתואר 1]]/SUBTOTAL(109,טבלה14[מספר סטודנטים בתואר 1])</f>
        <v>0</v>
      </c>
      <c r="O1224" s="11" t="str">
        <f>IFERROR(((טבלה14[[#This Row],[מספר סטודנטים בתואר 1]]-טבלה14[[#This Row],[נשים תואר 1]])/טבלה14[[#This Row],[מספר סטודנטים בתואר 1]]),"")</f>
        <v/>
      </c>
      <c r="P1224" s="11" t="str">
        <f>IFERROR(טבלה14[[#This Row],[נשים תואר 1]]/טבלה14[[#This Row],[מספר סטודנטים בתואר 1]],"")</f>
        <v/>
      </c>
      <c r="Q122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22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224" s="13">
        <f>SUMIFS(T:T,D:D,"2007/08",B:B,B1224)-טבלה14[[#This Row],[דירוג]]</f>
        <v>-190</v>
      </c>
      <c r="T1224" s="9">
        <v>190</v>
      </c>
    </row>
    <row r="1225" spans="2:20" s="6" customFormat="1" ht="13.8" hidden="1" x14ac:dyDescent="0.3">
      <c r="B1225" s="7" t="s">
        <v>181</v>
      </c>
      <c r="C1225" s="8" t="s">
        <v>34</v>
      </c>
      <c r="D1225" s="9" t="s">
        <v>17</v>
      </c>
      <c r="E1225" s="10"/>
      <c r="F1225" s="10"/>
      <c r="G1225" s="10">
        <v>56</v>
      </c>
      <c r="H1225" s="10">
        <v>13</v>
      </c>
      <c r="I1225" s="10">
        <v>3</v>
      </c>
      <c r="J1225" s="10"/>
      <c r="K1225" s="9"/>
      <c r="L1225" s="9"/>
      <c r="M1225" s="9" t="str">
        <f>IF(טבלה14[[#This Row],[מספר סטודנטים בתואר 1]]&gt;500,"yes","no")</f>
        <v>no</v>
      </c>
      <c r="N1225" s="12">
        <f>טבלה14[[#This Row],[מספר סטודנטים בתואר 1]]/SUBTOTAL(109,טבלה14[מספר סטודנטים בתואר 1])</f>
        <v>0</v>
      </c>
      <c r="O1225" s="11" t="str">
        <f>IFERROR(((טבלה14[[#This Row],[מספר סטודנטים בתואר 1]]-טבלה14[[#This Row],[נשים תואר 1]])/טבלה14[[#This Row],[מספר סטודנטים בתואר 1]]),"")</f>
        <v/>
      </c>
      <c r="P1225" s="11" t="str">
        <f>IFERROR(טבלה14[[#This Row],[נשים תואר 1]]/טבלה14[[#This Row],[מספר סטודנטים בתואר 1]],"")</f>
        <v/>
      </c>
      <c r="Q122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22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225" s="13">
        <f>SUMIFS(T:T,D:D,"2007/08",B:B,B1225)-טבלה14[[#This Row],[דירוג]]</f>
        <v>-166</v>
      </c>
      <c r="T1225" s="9">
        <v>166</v>
      </c>
    </row>
    <row r="1226" spans="2:20" s="6" customFormat="1" ht="13.8" hidden="1" x14ac:dyDescent="0.3">
      <c r="B1226" s="7" t="s">
        <v>182</v>
      </c>
      <c r="C1226" s="8" t="s">
        <v>69</v>
      </c>
      <c r="D1226" s="10" t="s">
        <v>17</v>
      </c>
      <c r="E1226" s="10"/>
      <c r="F1226" s="10"/>
      <c r="G1226" s="10">
        <v>172</v>
      </c>
      <c r="H1226" s="10">
        <v>67</v>
      </c>
      <c r="I1226" s="10">
        <v>29</v>
      </c>
      <c r="J1226" s="10">
        <v>16</v>
      </c>
      <c r="K1226" s="9"/>
      <c r="L1226" s="9"/>
      <c r="M1226" s="9" t="str">
        <f>IF(טבלה14[[#This Row],[מספר סטודנטים בתואר 1]]&gt;500,"yes","no")</f>
        <v>no</v>
      </c>
      <c r="N1226" s="12">
        <f>טבלה14[[#This Row],[מספר סטודנטים בתואר 1]]/SUBTOTAL(109,טבלה14[מספר סטודנטים בתואר 1])</f>
        <v>0</v>
      </c>
      <c r="O1226" s="11" t="str">
        <f>IFERROR(((טבלה14[[#This Row],[מספר סטודנטים בתואר 1]]-טבלה14[[#This Row],[נשים תואר 1]])/טבלה14[[#This Row],[מספר סטודנטים בתואר 1]]),"")</f>
        <v/>
      </c>
      <c r="P1226" s="11" t="str">
        <f>IFERROR(טבלה14[[#This Row],[נשים תואר 1]]/טבלה14[[#This Row],[מספר סטודנטים בתואר 1]],"")</f>
        <v/>
      </c>
      <c r="Q122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22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226" s="13">
        <f>SUMIFS(T:T,D:D,"2007/08",B:B,B1226)-טבלה14[[#This Row],[דירוג]]</f>
        <v>-28</v>
      </c>
      <c r="T1226" s="9">
        <v>191</v>
      </c>
    </row>
    <row r="1227" spans="2:20" s="6" customFormat="1" ht="13.8" hidden="1" x14ac:dyDescent="0.3">
      <c r="B1227" s="7" t="s">
        <v>184</v>
      </c>
      <c r="C1227" s="8" t="s">
        <v>45</v>
      </c>
      <c r="D1227" s="9" t="s">
        <v>17</v>
      </c>
      <c r="E1227" s="10"/>
      <c r="F1227" s="10"/>
      <c r="G1227" s="10">
        <v>12</v>
      </c>
      <c r="H1227" s="10">
        <v>5</v>
      </c>
      <c r="I1227" s="10">
        <v>48</v>
      </c>
      <c r="J1227" s="10">
        <v>27</v>
      </c>
      <c r="K1227" s="9"/>
      <c r="L1227" s="9"/>
      <c r="M1227" s="9" t="str">
        <f>IF(טבלה14[[#This Row],[מספר סטודנטים בתואר 1]]&gt;500,"yes","no")</f>
        <v>no</v>
      </c>
      <c r="N1227" s="12">
        <f>טבלה14[[#This Row],[מספר סטודנטים בתואר 1]]/SUBTOTAL(109,טבלה14[מספר סטודנטים בתואר 1])</f>
        <v>0</v>
      </c>
      <c r="O1227" s="11" t="str">
        <f>IFERROR(((טבלה14[[#This Row],[מספר סטודנטים בתואר 1]]-טבלה14[[#This Row],[נשים תואר 1]])/טבלה14[[#This Row],[מספר סטודנטים בתואר 1]]),"")</f>
        <v/>
      </c>
      <c r="P1227" s="11" t="str">
        <f>IFERROR(טבלה14[[#This Row],[נשים תואר 1]]/טבלה14[[#This Row],[מספר סטודנטים בתואר 1]],"")</f>
        <v/>
      </c>
      <c r="Q122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22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227" s="13">
        <f>SUMIFS(T:T,D:D,"2007/08",B:B,B1227)-טבלה14[[#This Row],[דירוג]]</f>
        <v>-14</v>
      </c>
      <c r="T1227" s="9">
        <v>156</v>
      </c>
    </row>
    <row r="1228" spans="2:20" s="6" customFormat="1" ht="13.8" hidden="1" x14ac:dyDescent="0.3">
      <c r="B1228" s="7" t="s">
        <v>185</v>
      </c>
      <c r="C1228" s="8" t="s">
        <v>34</v>
      </c>
      <c r="D1228" s="10" t="s">
        <v>17</v>
      </c>
      <c r="E1228" s="10"/>
      <c r="F1228" s="10"/>
      <c r="G1228" s="10">
        <v>68</v>
      </c>
      <c r="H1228" s="10">
        <v>32</v>
      </c>
      <c r="I1228" s="10">
        <v>5</v>
      </c>
      <c r="J1228" s="10">
        <v>3</v>
      </c>
      <c r="K1228" s="9"/>
      <c r="L1228" s="9"/>
      <c r="M1228" s="9" t="str">
        <f>IF(טבלה14[[#This Row],[מספר סטודנטים בתואר 1]]&gt;500,"yes","no")</f>
        <v>no</v>
      </c>
      <c r="N1228" s="12">
        <f>טבלה14[[#This Row],[מספר סטודנטים בתואר 1]]/SUBTOTAL(109,טבלה14[מספר סטודנטים בתואר 1])</f>
        <v>0</v>
      </c>
      <c r="O1228" s="11" t="str">
        <f>IFERROR(((טבלה14[[#This Row],[מספר סטודנטים בתואר 1]]-טבלה14[[#This Row],[נשים תואר 1]])/טבלה14[[#This Row],[מספר סטודנטים בתואר 1]]),"")</f>
        <v/>
      </c>
      <c r="P1228" s="11" t="str">
        <f>IFERROR(טבלה14[[#This Row],[נשים תואר 1]]/טבלה14[[#This Row],[מספר סטודנטים בתואר 1]],"")</f>
        <v/>
      </c>
      <c r="Q122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22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228" s="13">
        <f>SUMIFS(T:T,D:D,"2007/08",B:B,B1228)-טבלה14[[#This Row],[דירוג]]</f>
        <v>-20</v>
      </c>
      <c r="T1228" s="9">
        <v>167</v>
      </c>
    </row>
    <row r="1229" spans="2:20" s="6" customFormat="1" ht="13.8" hidden="1" x14ac:dyDescent="0.3">
      <c r="B1229" s="7" t="s">
        <v>187</v>
      </c>
      <c r="C1229" s="8" t="s">
        <v>48</v>
      </c>
      <c r="D1229" s="9" t="s">
        <v>17</v>
      </c>
      <c r="E1229" s="10"/>
      <c r="F1229" s="10"/>
      <c r="G1229" s="10">
        <v>31</v>
      </c>
      <c r="H1229" s="10">
        <v>22</v>
      </c>
      <c r="I1229" s="10">
        <v>20</v>
      </c>
      <c r="J1229" s="10">
        <v>6</v>
      </c>
      <c r="K1229" s="9"/>
      <c r="L1229" s="9"/>
      <c r="M1229" s="9" t="str">
        <f>IF(טבלה14[[#This Row],[מספר סטודנטים בתואר 1]]&gt;500,"yes","no")</f>
        <v>no</v>
      </c>
      <c r="N1229" s="12">
        <f>טבלה14[[#This Row],[מספר סטודנטים בתואר 1]]/SUBTOTAL(109,טבלה14[מספר סטודנטים בתואר 1])</f>
        <v>0</v>
      </c>
      <c r="O1229" s="11" t="str">
        <f>IFERROR(((טבלה14[[#This Row],[מספר סטודנטים בתואר 1]]-טבלה14[[#This Row],[נשים תואר 1]])/טבלה14[[#This Row],[מספר סטודנטים בתואר 1]]),"")</f>
        <v/>
      </c>
      <c r="P1229" s="11" t="str">
        <f>IFERROR(טבלה14[[#This Row],[נשים תואר 1]]/טבלה14[[#This Row],[מספר סטודנטים בתואר 1]],"")</f>
        <v/>
      </c>
      <c r="Q122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22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229" s="13">
        <f>SUMIFS(T:T,D:D,"2007/08",B:B,B1229)-טבלה14[[#This Row],[דירוג]]</f>
        <v>-9</v>
      </c>
      <c r="T1229" s="9">
        <v>149</v>
      </c>
    </row>
    <row r="1230" spans="2:20" s="6" customFormat="1" ht="13.8" hidden="1" x14ac:dyDescent="0.3">
      <c r="B1230" s="7" t="s">
        <v>188</v>
      </c>
      <c r="C1230" s="8" t="s">
        <v>45</v>
      </c>
      <c r="D1230" s="10" t="s">
        <v>17</v>
      </c>
      <c r="E1230" s="10"/>
      <c r="F1230" s="10"/>
      <c r="G1230" s="10">
        <v>40</v>
      </c>
      <c r="H1230" s="10">
        <v>7</v>
      </c>
      <c r="I1230" s="10">
        <v>30</v>
      </c>
      <c r="J1230" s="10">
        <v>7</v>
      </c>
      <c r="K1230" s="9"/>
      <c r="L1230" s="9"/>
      <c r="M1230" s="9" t="str">
        <f>IF(טבלה14[[#This Row],[מספר סטודנטים בתואר 1]]&gt;500,"yes","no")</f>
        <v>no</v>
      </c>
      <c r="N1230" s="12">
        <f>טבלה14[[#This Row],[מספר סטודנטים בתואר 1]]/SUBTOTAL(109,טבלה14[מספר סטודנטים בתואר 1])</f>
        <v>0</v>
      </c>
      <c r="O1230" s="11" t="str">
        <f>IFERROR(((טבלה14[[#This Row],[מספר סטודנטים בתואר 1]]-טבלה14[[#This Row],[נשים תואר 1]])/טבלה14[[#This Row],[מספר סטודנטים בתואר 1]]),"")</f>
        <v/>
      </c>
      <c r="P1230" s="11" t="str">
        <f>IFERROR(טבלה14[[#This Row],[נשים תואר 1]]/טבלה14[[#This Row],[מספר סטודנטים בתואר 1]],"")</f>
        <v/>
      </c>
      <c r="Q123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23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230" s="13">
        <f>SUMIFS(T:T,D:D,"2007/08",B:B,B1230)-טבלה14[[#This Row],[דירוג]]</f>
        <v>-14</v>
      </c>
      <c r="T1230" s="9">
        <v>157</v>
      </c>
    </row>
    <row r="1231" spans="2:20" s="6" customFormat="1" ht="13.8" hidden="1" x14ac:dyDescent="0.3">
      <c r="B1231" s="7" t="s">
        <v>189</v>
      </c>
      <c r="C1231" s="8" t="s">
        <v>25</v>
      </c>
      <c r="D1231" s="9" t="s">
        <v>17</v>
      </c>
      <c r="E1231" s="10"/>
      <c r="F1231" s="10"/>
      <c r="G1231" s="10">
        <v>145</v>
      </c>
      <c r="H1231" s="10">
        <v>62</v>
      </c>
      <c r="I1231" s="10">
        <v>38</v>
      </c>
      <c r="J1231" s="10">
        <v>14</v>
      </c>
      <c r="K1231" s="9"/>
      <c r="L1231" s="9"/>
      <c r="M1231" s="9" t="str">
        <f>IF(טבלה14[[#This Row],[מספר סטודנטים בתואר 1]]&gt;500,"yes","no")</f>
        <v>no</v>
      </c>
      <c r="N1231" s="12">
        <f>טבלה14[[#This Row],[מספר סטודנטים בתואר 1]]/SUBTOTAL(109,טבלה14[מספר סטודנטים בתואר 1])</f>
        <v>0</v>
      </c>
      <c r="O1231" s="11" t="str">
        <f>IFERROR(((טבלה14[[#This Row],[מספר סטודנטים בתואר 1]]-טבלה14[[#This Row],[נשים תואר 1]])/טבלה14[[#This Row],[מספר סטודנטים בתואר 1]]),"")</f>
        <v/>
      </c>
      <c r="P1231" s="11" t="str">
        <f>IFERROR(טבלה14[[#This Row],[נשים תואר 1]]/טבלה14[[#This Row],[מספר סטודנטים בתואר 1]],"")</f>
        <v/>
      </c>
      <c r="Q123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23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231" s="13">
        <f>SUMIFS(T:T,D:D,"2007/08",B:B,B1231)-טבלה14[[#This Row],[דירוג]]</f>
        <v>-179</v>
      </c>
      <c r="T1231" s="9">
        <v>179</v>
      </c>
    </row>
    <row r="1232" spans="2:20" s="6" customFormat="1" ht="13.8" hidden="1" x14ac:dyDescent="0.3">
      <c r="B1232" s="7" t="s">
        <v>191</v>
      </c>
      <c r="C1232" s="8" t="s">
        <v>52</v>
      </c>
      <c r="D1232" s="10" t="s">
        <v>17</v>
      </c>
      <c r="E1232" s="10"/>
      <c r="F1232" s="10"/>
      <c r="G1232" s="10">
        <v>88</v>
      </c>
      <c r="H1232" s="10">
        <v>69</v>
      </c>
      <c r="I1232" s="10"/>
      <c r="J1232" s="10" t="s">
        <v>21</v>
      </c>
      <c r="K1232" s="9"/>
      <c r="L1232" s="9"/>
      <c r="M1232" s="9" t="str">
        <f>IF(טבלה14[[#This Row],[מספר סטודנטים בתואר 1]]&gt;500,"yes","no")</f>
        <v>no</v>
      </c>
      <c r="N1232" s="12">
        <f>טבלה14[[#This Row],[מספר סטודנטים בתואר 1]]/SUBTOTAL(109,טבלה14[מספר סטודנטים בתואר 1])</f>
        <v>0</v>
      </c>
      <c r="O1232" s="11" t="str">
        <f>IFERROR(((טבלה14[[#This Row],[מספר סטודנטים בתואר 1]]-טבלה14[[#This Row],[נשים תואר 1]])/טבלה14[[#This Row],[מספר סטודנטים בתואר 1]]),"")</f>
        <v/>
      </c>
      <c r="P1232" s="11" t="str">
        <f>IFERROR(טבלה14[[#This Row],[נשים תואר 1]]/טבלה14[[#This Row],[מספר סטודנטים בתואר 1]],"")</f>
        <v/>
      </c>
      <c r="Q123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23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232" s="13">
        <f>SUMIFS(T:T,D:D,"2007/08",B:B,B1232)-טבלה14[[#This Row],[דירוג]]</f>
        <v>-21</v>
      </c>
      <c r="T1232" s="9">
        <v>171</v>
      </c>
    </row>
    <row r="1233" spans="2:20" s="6" customFormat="1" ht="13.8" hidden="1" x14ac:dyDescent="0.3">
      <c r="B1233" s="7" t="s">
        <v>192</v>
      </c>
      <c r="C1233" s="8" t="s">
        <v>48</v>
      </c>
      <c r="D1233" s="9" t="s">
        <v>17</v>
      </c>
      <c r="E1233" s="10"/>
      <c r="F1233" s="10"/>
      <c r="G1233" s="10">
        <v>246</v>
      </c>
      <c r="H1233" s="10">
        <v>172</v>
      </c>
      <c r="I1233" s="10">
        <v>4</v>
      </c>
      <c r="J1233" s="10">
        <v>3</v>
      </c>
      <c r="K1233" s="9"/>
      <c r="L1233" s="9"/>
      <c r="M1233" s="9" t="str">
        <f>IF(טבלה14[[#This Row],[מספר סטודנטים בתואר 1]]&gt;500,"yes","no")</f>
        <v>no</v>
      </c>
      <c r="N1233" s="12">
        <f>טבלה14[[#This Row],[מספר סטודנטים בתואר 1]]/SUBTOTAL(109,טבלה14[מספר סטודנטים בתואר 1])</f>
        <v>0</v>
      </c>
      <c r="O1233" s="11" t="str">
        <f>IFERROR(((טבלה14[[#This Row],[מספר סטודנטים בתואר 1]]-טבלה14[[#This Row],[נשים תואר 1]])/טבלה14[[#This Row],[מספר סטודנטים בתואר 1]]),"")</f>
        <v/>
      </c>
      <c r="P1233" s="11" t="str">
        <f>IFERROR(טבלה14[[#This Row],[נשים תואר 1]]/טבלה14[[#This Row],[מספר סטודנטים בתואר 1]],"")</f>
        <v/>
      </c>
      <c r="Q123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23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233" s="13">
        <f>SUMIFS(T:T,D:D,"2007/08",B:B,B1233)-טבלה14[[#This Row],[דירוג]]</f>
        <v>-9</v>
      </c>
      <c r="T1233" s="9">
        <v>150</v>
      </c>
    </row>
    <row r="1234" spans="2:20" s="6" customFormat="1" ht="13.8" hidden="1" x14ac:dyDescent="0.3">
      <c r="B1234" s="7" t="s">
        <v>193</v>
      </c>
      <c r="C1234" s="8" t="s">
        <v>69</v>
      </c>
      <c r="D1234" s="10" t="s">
        <v>17</v>
      </c>
      <c r="E1234" s="10"/>
      <c r="F1234" s="10"/>
      <c r="G1234" s="10">
        <v>215</v>
      </c>
      <c r="H1234" s="10">
        <v>67</v>
      </c>
      <c r="I1234" s="10"/>
      <c r="J1234" s="10" t="s">
        <v>21</v>
      </c>
      <c r="K1234" s="9"/>
      <c r="L1234" s="9"/>
      <c r="M1234" s="9" t="str">
        <f>IF(טבלה14[[#This Row],[מספר סטודנטים בתואר 1]]&gt;500,"yes","no")</f>
        <v>no</v>
      </c>
      <c r="N1234" s="12">
        <f>טבלה14[[#This Row],[מספר סטודנטים בתואר 1]]/SUBTOTAL(109,טבלה14[מספר סטודנטים בתואר 1])</f>
        <v>0</v>
      </c>
      <c r="O1234" s="11" t="str">
        <f>IFERROR(((טבלה14[[#This Row],[מספר סטודנטים בתואר 1]]-טבלה14[[#This Row],[נשים תואר 1]])/טבלה14[[#This Row],[מספר סטודנטים בתואר 1]]),"")</f>
        <v/>
      </c>
      <c r="P1234" s="11" t="str">
        <f>IFERROR(טבלה14[[#This Row],[נשים תואר 1]]/טבלה14[[#This Row],[מספר סטודנטים בתואר 1]],"")</f>
        <v/>
      </c>
      <c r="Q123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23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234" s="13">
        <f>SUMIFS(T:T,D:D,"2007/08",B:B,B1234)-טבלה14[[#This Row],[דירוג]]</f>
        <v>-192</v>
      </c>
      <c r="T1234" s="9">
        <v>192</v>
      </c>
    </row>
    <row r="1235" spans="2:20" s="6" customFormat="1" ht="13.8" hidden="1" x14ac:dyDescent="0.3">
      <c r="B1235" s="7" t="s">
        <v>194</v>
      </c>
      <c r="C1235" s="8" t="s">
        <v>39</v>
      </c>
      <c r="D1235" s="9" t="s">
        <v>17</v>
      </c>
      <c r="E1235" s="10"/>
      <c r="F1235" s="10"/>
      <c r="G1235" s="10">
        <v>43</v>
      </c>
      <c r="H1235" s="10">
        <v>31</v>
      </c>
      <c r="I1235" s="10"/>
      <c r="J1235" s="10" t="s">
        <v>21</v>
      </c>
      <c r="K1235" s="9"/>
      <c r="L1235" s="9"/>
      <c r="M1235" s="9" t="str">
        <f>IF(טבלה14[[#This Row],[מספר סטודנטים בתואר 1]]&gt;500,"yes","no")</f>
        <v>no</v>
      </c>
      <c r="N1235" s="12">
        <f>טבלה14[[#This Row],[מספר סטודנטים בתואר 1]]/SUBTOTAL(109,טבלה14[מספר סטודנטים בתואר 1])</f>
        <v>0</v>
      </c>
      <c r="O1235" s="11" t="str">
        <f>IFERROR(((טבלה14[[#This Row],[מספר סטודנטים בתואר 1]]-טבלה14[[#This Row],[נשים תואר 1]])/טבלה14[[#This Row],[מספר סטודנטים בתואר 1]]),"")</f>
        <v/>
      </c>
      <c r="P1235" s="11" t="str">
        <f>IFERROR(טבלה14[[#This Row],[נשים תואר 1]]/טבלה14[[#This Row],[מספר סטודנטים בתואר 1]],"")</f>
        <v/>
      </c>
      <c r="Q123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23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235" s="13">
        <f>SUMIFS(T:T,D:D,"2007/08",B:B,B1235)-טבלה14[[#This Row],[דירוג]]</f>
        <v>-198</v>
      </c>
      <c r="T1235" s="9">
        <v>198</v>
      </c>
    </row>
    <row r="1236" spans="2:20" s="6" customFormat="1" ht="13.8" hidden="1" x14ac:dyDescent="0.3">
      <c r="B1236" s="7" t="s">
        <v>195</v>
      </c>
      <c r="C1236" s="8" t="s">
        <v>25</v>
      </c>
      <c r="D1236" s="10" t="s">
        <v>17</v>
      </c>
      <c r="E1236" s="10"/>
      <c r="F1236" s="10"/>
      <c r="G1236" s="10">
        <v>60</v>
      </c>
      <c r="H1236" s="10">
        <v>22</v>
      </c>
      <c r="I1236" s="10">
        <v>24</v>
      </c>
      <c r="J1236" s="10">
        <v>10</v>
      </c>
      <c r="K1236" s="9"/>
      <c r="L1236" s="9"/>
      <c r="M1236" s="9" t="str">
        <f>IF(טבלה14[[#This Row],[מספר סטודנטים בתואר 1]]&gt;500,"yes","no")</f>
        <v>no</v>
      </c>
      <c r="N1236" s="12">
        <f>טבלה14[[#This Row],[מספר סטודנטים בתואר 1]]/SUBTOTAL(109,טבלה14[מספר סטודנטים בתואר 1])</f>
        <v>0</v>
      </c>
      <c r="O1236" s="11" t="str">
        <f>IFERROR(((טבלה14[[#This Row],[מספר סטודנטים בתואר 1]]-טבלה14[[#This Row],[נשים תואר 1]])/טבלה14[[#This Row],[מספר סטודנטים בתואר 1]]),"")</f>
        <v/>
      </c>
      <c r="P1236" s="11" t="str">
        <f>IFERROR(טבלה14[[#This Row],[נשים תואר 1]]/טבלה14[[#This Row],[מספר סטודנטים בתואר 1]],"")</f>
        <v/>
      </c>
      <c r="Q123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23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236" s="13">
        <f>SUMIFS(T:T,D:D,"2007/08",B:B,B1236)-טבלה14[[#This Row],[דירוג]]</f>
        <v>-180</v>
      </c>
      <c r="T1236" s="9">
        <v>180</v>
      </c>
    </row>
    <row r="1237" spans="2:20" s="6" customFormat="1" ht="13.8" hidden="1" x14ac:dyDescent="0.3">
      <c r="B1237" s="7" t="s">
        <v>196</v>
      </c>
      <c r="C1237" s="8" t="s">
        <v>39</v>
      </c>
      <c r="D1237" s="9" t="s">
        <v>17</v>
      </c>
      <c r="E1237" s="10"/>
      <c r="F1237" s="10"/>
      <c r="G1237" s="10">
        <v>36</v>
      </c>
      <c r="H1237" s="10">
        <v>32</v>
      </c>
      <c r="I1237" s="10">
        <v>6</v>
      </c>
      <c r="J1237" s="10">
        <v>6</v>
      </c>
      <c r="K1237" s="9"/>
      <c r="L1237" s="9"/>
      <c r="M1237" s="9" t="str">
        <f>IF(טבלה14[[#This Row],[מספר סטודנטים בתואר 1]]&gt;500,"yes","no")</f>
        <v>no</v>
      </c>
      <c r="N1237" s="12">
        <f>טבלה14[[#This Row],[מספר סטודנטים בתואר 1]]/SUBTOTAL(109,טבלה14[מספר סטודנטים בתואר 1])</f>
        <v>0</v>
      </c>
      <c r="O1237" s="11" t="str">
        <f>IFERROR(((טבלה14[[#This Row],[מספר סטודנטים בתואר 1]]-טבלה14[[#This Row],[נשים תואר 1]])/טבלה14[[#This Row],[מספר סטודנטים בתואר 1]]),"")</f>
        <v/>
      </c>
      <c r="P1237" s="11" t="str">
        <f>IFERROR(טבלה14[[#This Row],[נשים תואר 1]]/טבלה14[[#This Row],[מספר סטודנטים בתואר 1]],"")</f>
        <v/>
      </c>
      <c r="Q123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23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237" s="13">
        <f>SUMIFS(T:T,D:D,"2007/08",B:B,B1237)-טבלה14[[#This Row],[דירוג]]</f>
        <v>-199</v>
      </c>
      <c r="T1237" s="9">
        <v>199</v>
      </c>
    </row>
    <row r="1238" spans="2:20" s="6" customFormat="1" ht="13.8" hidden="1" x14ac:dyDescent="0.3">
      <c r="B1238" s="7" t="s">
        <v>53</v>
      </c>
      <c r="C1238" s="8" t="s">
        <v>53</v>
      </c>
      <c r="D1238" s="10" t="s">
        <v>37</v>
      </c>
      <c r="E1238" s="10">
        <v>3105</v>
      </c>
      <c r="F1238" s="10">
        <v>1792</v>
      </c>
      <c r="G1238" s="10">
        <v>1729</v>
      </c>
      <c r="H1238" s="10">
        <v>998</v>
      </c>
      <c r="I1238" s="10">
        <v>241</v>
      </c>
      <c r="J1238" s="10">
        <v>119</v>
      </c>
      <c r="K1238" s="9" t="s">
        <v>18</v>
      </c>
      <c r="L1238" s="9" t="s">
        <v>18</v>
      </c>
      <c r="M1238" s="9" t="str">
        <f>IF(טבלה14[[#This Row],[מספר סטודנטים בתואר 1]]&gt;500,"yes","no")</f>
        <v>yes</v>
      </c>
      <c r="N1238" s="12">
        <f>טבלה14[[#This Row],[מספר סטודנטים בתואר 1]]/SUBTOTAL(109,טבלה14[מספר סטודנטים בתואר 1])</f>
        <v>4.5165607226497158E-2</v>
      </c>
      <c r="O1238" s="11">
        <f>IFERROR(((טבלה14[[#This Row],[מספר סטודנטים בתואר 1]]-טבלה14[[#This Row],[נשים תואר 1]])/טבלה14[[#This Row],[מספר סטודנטים בתואר 1]]),"")</f>
        <v>0.42286634460547506</v>
      </c>
      <c r="P1238" s="11">
        <f>IFERROR(טבלה14[[#This Row],[נשים תואר 1]]/טבלה14[[#This Row],[מספר סטודנטים בתואר 1]],"")</f>
        <v>0.57713365539452499</v>
      </c>
      <c r="Q123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3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38" s="13">
        <f>SUMIFS(T:T,D:D,"2007/08",B:B,B1238)-טבלה14[[#This Row],[דירוג]]</f>
        <v>0</v>
      </c>
      <c r="T1238" s="9">
        <v>5</v>
      </c>
    </row>
    <row r="1239" spans="2:20" s="6" customFormat="1" ht="13.8" hidden="1" x14ac:dyDescent="0.3">
      <c r="B1239" s="7" t="s">
        <v>53</v>
      </c>
      <c r="C1239" s="8" t="s">
        <v>53</v>
      </c>
      <c r="D1239" s="10" t="s">
        <v>49</v>
      </c>
      <c r="E1239" s="10">
        <v>3604</v>
      </c>
      <c r="F1239" s="10">
        <v>1929</v>
      </c>
      <c r="G1239" s="10">
        <v>2521</v>
      </c>
      <c r="H1239" s="10">
        <v>1413</v>
      </c>
      <c r="I1239" s="10">
        <v>237</v>
      </c>
      <c r="J1239" s="10">
        <v>114</v>
      </c>
      <c r="K1239" s="9" t="s">
        <v>18</v>
      </c>
      <c r="L1239" s="9" t="s">
        <v>18</v>
      </c>
      <c r="M1239" s="9" t="str">
        <f>IF(טבלה14[[#This Row],[מספר סטודנטים בתואר 1]]&gt;500,"yes","no")</f>
        <v>yes</v>
      </c>
      <c r="N1239" s="12">
        <f>טבלה14[[#This Row],[מספר סטודנטים בתואר 1]]/SUBTOTAL(109,טבלה14[מספר סטודנטים בתואר 1])</f>
        <v>5.2424105779161276E-2</v>
      </c>
      <c r="O1239" s="11">
        <f>IFERROR(((טבלה14[[#This Row],[מספר סטודנטים בתואר 1]]-טבלה14[[#This Row],[נשים תואר 1]])/טבלה14[[#This Row],[מספר סטודנטים בתואר 1]]),"")</f>
        <v>0.46476137624861263</v>
      </c>
      <c r="P1239" s="11">
        <f>IFERROR(טבלה14[[#This Row],[נשים תואר 1]]/טבלה14[[#This Row],[מספר סטודנטים בתואר 1]],"")</f>
        <v>0.53523862375138731</v>
      </c>
      <c r="Q123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3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39" s="13">
        <f>SUMIFS(T:T,D:D,"2007/08",B:B,B1239)-טבלה14[[#This Row],[דירוג]]</f>
        <v>0</v>
      </c>
      <c r="T1239" s="9">
        <v>5</v>
      </c>
    </row>
    <row r="1240" spans="2:20" s="6" customFormat="1" ht="13.8" hidden="1" x14ac:dyDescent="0.3">
      <c r="B1240" s="7" t="s">
        <v>96</v>
      </c>
      <c r="C1240" s="8" t="s">
        <v>28</v>
      </c>
      <c r="D1240" s="10" t="s">
        <v>23</v>
      </c>
      <c r="E1240" s="10">
        <v>342</v>
      </c>
      <c r="F1240" s="10">
        <v>141</v>
      </c>
      <c r="G1240" s="10">
        <v>55</v>
      </c>
      <c r="H1240" s="10">
        <v>32</v>
      </c>
      <c r="I1240" s="10"/>
      <c r="J1240" s="10" t="s">
        <v>21</v>
      </c>
      <c r="K1240" s="9"/>
      <c r="L1240" s="9" t="s">
        <v>18</v>
      </c>
      <c r="M1240" s="9" t="str">
        <f>IF(טבלה14[[#This Row],[מספר סטודנטים בתואר 1]]&gt;500,"yes","no")</f>
        <v>no</v>
      </c>
      <c r="N1240" s="12">
        <f>טבלה14[[#This Row],[מספר סטודנטים בתואר 1]]/SUBTOTAL(109,טבלה14[מספר סטודנטים בתואר 1])</f>
        <v>4.9747625350924406E-3</v>
      </c>
      <c r="O1240" s="11">
        <f>IFERROR(((טבלה14[[#This Row],[מספר סטודנטים בתואר 1]]-טבלה14[[#This Row],[נשים תואר 1]])/טבלה14[[#This Row],[מספר סטודנטים בתואר 1]]),"")</f>
        <v>0.58771929824561409</v>
      </c>
      <c r="P1240" s="11">
        <f>IFERROR(טבלה14[[#This Row],[נשים תואר 1]]/טבלה14[[#This Row],[מספר סטודנטים בתואר 1]],"")</f>
        <v>0.41228070175438597</v>
      </c>
      <c r="Q124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4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40" s="13">
        <f>SUMIFS(T:T,D:D,"2007/08",B:B,B1240)-טבלה14[[#This Row],[דירוג]]</f>
        <v>2</v>
      </c>
      <c r="T1240" s="9">
        <v>62</v>
      </c>
    </row>
    <row r="1241" spans="2:20" s="6" customFormat="1" ht="13.8" hidden="1" x14ac:dyDescent="0.3">
      <c r="B1241" s="7" t="s">
        <v>53</v>
      </c>
      <c r="C1241" s="8" t="s">
        <v>53</v>
      </c>
      <c r="D1241" s="10" t="s">
        <v>50</v>
      </c>
      <c r="E1241" s="10">
        <v>3526</v>
      </c>
      <c r="F1241" s="10">
        <v>1915</v>
      </c>
      <c r="G1241" s="10">
        <v>2465</v>
      </c>
      <c r="H1241" s="10">
        <v>1366</v>
      </c>
      <c r="I1241" s="10">
        <v>214</v>
      </c>
      <c r="J1241" s="10">
        <v>102</v>
      </c>
      <c r="K1241" s="9" t="s">
        <v>18</v>
      </c>
      <c r="L1241" s="9" t="s">
        <v>18</v>
      </c>
      <c r="M1241" s="9" t="str">
        <f>IF(טבלה14[[#This Row],[מספר סטודנטים בתואר 1]]&gt;500,"yes","no")</f>
        <v>yes</v>
      </c>
      <c r="N1241" s="12">
        <f>טבלה14[[#This Row],[מספר סטודנטים בתואר 1]]/SUBTOTAL(109,טבלה14[מספר סטודנטים בתואר 1])</f>
        <v>5.1289510815017383E-2</v>
      </c>
      <c r="O1241" s="11">
        <f>IFERROR(((טבלה14[[#This Row],[מספר סטודנטים בתואר 1]]-טבלה14[[#This Row],[נשים תואר 1]])/טבלה14[[#This Row],[מספר סטודנטים בתואר 1]]),"")</f>
        <v>0.45689166193987524</v>
      </c>
      <c r="P1241" s="11">
        <f>IFERROR(טבלה14[[#This Row],[נשים תואר 1]]/טבלה14[[#This Row],[מספר סטודנטים בתואר 1]],"")</f>
        <v>0.54310833806012482</v>
      </c>
      <c r="Q124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4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41" s="13">
        <f>SUMIFS(T:T,D:D,"2007/08",B:B,B1241)-טבלה14[[#This Row],[דירוג]]</f>
        <v>0</v>
      </c>
      <c r="T1241" s="9">
        <v>5</v>
      </c>
    </row>
    <row r="1242" spans="2:20" s="6" customFormat="1" ht="13.8" hidden="1" x14ac:dyDescent="0.3">
      <c r="B1242" s="7" t="s">
        <v>53</v>
      </c>
      <c r="C1242" s="8" t="s">
        <v>53</v>
      </c>
      <c r="D1242" s="10" t="s">
        <v>255</v>
      </c>
      <c r="E1242" s="10">
        <v>3541</v>
      </c>
      <c r="F1242" s="10">
        <v>1871</v>
      </c>
      <c r="G1242" s="10">
        <v>2381</v>
      </c>
      <c r="H1242" s="10">
        <v>1268</v>
      </c>
      <c r="I1242" s="10">
        <v>140</v>
      </c>
      <c r="J1242" s="10">
        <v>58</v>
      </c>
      <c r="K1242" s="9" t="s">
        <v>18</v>
      </c>
      <c r="L1242" s="9" t="s">
        <v>18</v>
      </c>
      <c r="M1242" s="9" t="str">
        <f>IF(טבלה14[[#This Row],[מספר סטודנטים בתואר 1]]&gt;500,"yes","no")</f>
        <v>yes</v>
      </c>
      <c r="N1242" s="12">
        <f>טבלה14[[#This Row],[מספר סטודנטים בתואר 1]]/SUBTOTAL(109,טבלה14[מספר סטודנטים בתואר 1])</f>
        <v>5.1507702154275824E-2</v>
      </c>
      <c r="O1242" s="11">
        <f>IFERROR(((טבלה14[[#This Row],[מספר סטודנטים בתואר 1]]-טבלה14[[#This Row],[נשים תואר 1]])/טבלה14[[#This Row],[מספר סטודנטים בתואר 1]]),"")</f>
        <v>0.47161818695283819</v>
      </c>
      <c r="P1242" s="11">
        <f>IFERROR(טבלה14[[#This Row],[נשים תואר 1]]/טבלה14[[#This Row],[מספר סטודנטים בתואר 1]],"")</f>
        <v>0.52838181304716181</v>
      </c>
      <c r="Q124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4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42" s="13">
        <f>SUMIFS(T:T,D:D,"2007/08",B:B,B1242)-טבלה14[[#This Row],[דירוג]]</f>
        <v>0</v>
      </c>
      <c r="T1242" s="9">
        <v>5</v>
      </c>
    </row>
    <row r="1243" spans="2:20" s="6" customFormat="1" ht="13.8" hidden="1" x14ac:dyDescent="0.3">
      <c r="B1243" s="7" t="s">
        <v>33</v>
      </c>
      <c r="C1243" s="8" t="s">
        <v>34</v>
      </c>
      <c r="D1243" s="9" t="s">
        <v>49</v>
      </c>
      <c r="E1243" s="10">
        <v>3620</v>
      </c>
      <c r="F1243" s="10">
        <v>520</v>
      </c>
      <c r="G1243" s="10">
        <v>980</v>
      </c>
      <c r="H1243" s="10">
        <v>125</v>
      </c>
      <c r="I1243" s="10">
        <v>258</v>
      </c>
      <c r="J1243" s="10">
        <v>33</v>
      </c>
      <c r="K1243" s="9" t="s">
        <v>18</v>
      </c>
      <c r="L1243" s="9" t="s">
        <v>18</v>
      </c>
      <c r="M1243" s="9" t="str">
        <f>IF(טבלה14[[#This Row],[מספר סטודנטים בתואר 1]]&gt;500,"yes","no")</f>
        <v>yes</v>
      </c>
      <c r="N1243" s="12">
        <f>טבלה14[[#This Row],[מספר סטודנטים בתואר 1]]/SUBTOTAL(109,טבלה14[מספר סטודנטים בתואר 1])</f>
        <v>5.2656843207703606E-2</v>
      </c>
      <c r="O1243" s="11">
        <f>IFERROR(((טבלה14[[#This Row],[מספר סטודנטים בתואר 1]]-טבלה14[[#This Row],[נשים תואר 1]])/טבלה14[[#This Row],[מספר סטודנטים בתואר 1]]),"")</f>
        <v>0.85635359116022103</v>
      </c>
      <c r="P1243" s="11">
        <f>IFERROR(טבלה14[[#This Row],[נשים תואר 1]]/טבלה14[[#This Row],[מספר סטודנטים בתואר 1]],"")</f>
        <v>0.143646408839779</v>
      </c>
      <c r="Q124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43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243" s="13">
        <f>SUMIFS(T:T,D:D,"2007/08",B:B,B1243)-טבלה14[[#This Row],[דירוג]]</f>
        <v>0</v>
      </c>
      <c r="T1243" s="9">
        <v>4</v>
      </c>
    </row>
    <row r="1244" spans="2:20" s="6" customFormat="1" ht="13.8" hidden="1" x14ac:dyDescent="0.3">
      <c r="B1244" s="7" t="s">
        <v>33</v>
      </c>
      <c r="C1244" s="8" t="s">
        <v>34</v>
      </c>
      <c r="D1244" s="9" t="s">
        <v>50</v>
      </c>
      <c r="E1244" s="10">
        <v>3732</v>
      </c>
      <c r="F1244" s="10">
        <v>555</v>
      </c>
      <c r="G1244" s="10">
        <v>929</v>
      </c>
      <c r="H1244" s="10">
        <v>122</v>
      </c>
      <c r="I1244" s="10">
        <v>241</v>
      </c>
      <c r="J1244" s="10">
        <v>30</v>
      </c>
      <c r="K1244" s="9" t="s">
        <v>18</v>
      </c>
      <c r="L1244" s="9" t="s">
        <v>18</v>
      </c>
      <c r="M1244" s="9" t="str">
        <f>IF(טבלה14[[#This Row],[מספר סטודנטים בתואר 1]]&gt;500,"yes","no")</f>
        <v>yes</v>
      </c>
      <c r="N1244" s="12">
        <f>טבלה14[[#This Row],[מספר סטודנטים בתואר 1]]/SUBTOTAL(109,טבלה14[מספר סטודנטים בתואר 1])</f>
        <v>5.4286005207499967E-2</v>
      </c>
      <c r="O1244" s="11">
        <f>IFERROR(((טבלה14[[#This Row],[מספר סטודנטים בתואר 1]]-טבלה14[[#This Row],[נשים תואר 1]])/טבלה14[[#This Row],[מספר סטודנטים בתואר 1]]),"")</f>
        <v>0.8512861736334405</v>
      </c>
      <c r="P1244" s="11">
        <f>IFERROR(טבלה14[[#This Row],[נשים תואר 1]]/טבלה14[[#This Row],[מספר סטודנטים בתואר 1]],"")</f>
        <v>0.1487138263665595</v>
      </c>
      <c r="Q124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44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244" s="13">
        <f>SUMIFS(T:T,D:D,"2007/08",B:B,B1244)-טבלה14[[#This Row],[דירוג]]</f>
        <v>0</v>
      </c>
      <c r="T1244" s="9">
        <v>4</v>
      </c>
    </row>
    <row r="1245" spans="2:20" s="6" customFormat="1" ht="13.8" hidden="1" x14ac:dyDescent="0.3">
      <c r="B1245" s="7" t="s">
        <v>33</v>
      </c>
      <c r="C1245" s="8" t="s">
        <v>34</v>
      </c>
      <c r="D1245" s="10" t="s">
        <v>32</v>
      </c>
      <c r="E1245" s="10">
        <v>3790</v>
      </c>
      <c r="F1245" s="10">
        <v>533</v>
      </c>
      <c r="G1245" s="10">
        <v>780</v>
      </c>
      <c r="H1245" s="10">
        <v>107</v>
      </c>
      <c r="I1245" s="10">
        <v>239</v>
      </c>
      <c r="J1245" s="10">
        <v>29</v>
      </c>
      <c r="K1245" s="9" t="s">
        <v>18</v>
      </c>
      <c r="L1245" s="9" t="s">
        <v>18</v>
      </c>
      <c r="M1245" s="9" t="str">
        <f>IF(טבלה14[[#This Row],[מספר סטודנטים בתואר 1]]&gt;500,"yes","no")</f>
        <v>yes</v>
      </c>
      <c r="N1245" s="12">
        <f>טבלה14[[#This Row],[מספר סטודנטים בתואר 1]]/SUBTOTAL(109,טבלה14[מספר סטודנטים בתואר 1])</f>
        <v>5.5129678385965934E-2</v>
      </c>
      <c r="O1245" s="11">
        <f>IFERROR(((טבלה14[[#This Row],[מספר סטודנטים בתואר 1]]-טבלה14[[#This Row],[נשים תואר 1]])/טבלה14[[#This Row],[מספר סטודנטים בתואר 1]]),"")</f>
        <v>0.8593667546174143</v>
      </c>
      <c r="P1245" s="11">
        <f>IFERROR(טבלה14[[#This Row],[נשים תואר 1]]/טבלה14[[#This Row],[מספר סטודנטים בתואר 1]],"")</f>
        <v>0.14063324538258576</v>
      </c>
      <c r="Q124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45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245" s="13">
        <f>SUMIFS(T:T,D:D,"2007/08",B:B,B1245)-טבלה14[[#This Row],[דירוג]]</f>
        <v>0</v>
      </c>
      <c r="T1245" s="9">
        <v>4</v>
      </c>
    </row>
    <row r="1246" spans="2:20" s="6" customFormat="1" ht="13.8" hidden="1" x14ac:dyDescent="0.3">
      <c r="B1246" s="7" t="s">
        <v>33</v>
      </c>
      <c r="C1246" s="8" t="s">
        <v>34</v>
      </c>
      <c r="D1246" s="9" t="s">
        <v>255</v>
      </c>
      <c r="E1246" s="10">
        <v>3628</v>
      </c>
      <c r="F1246" s="10">
        <v>454</v>
      </c>
      <c r="G1246" s="10">
        <v>696</v>
      </c>
      <c r="H1246" s="10">
        <v>72</v>
      </c>
      <c r="I1246" s="10">
        <v>204</v>
      </c>
      <c r="J1246" s="10">
        <v>25</v>
      </c>
      <c r="K1246" s="9" t="s">
        <v>18</v>
      </c>
      <c r="L1246" s="9" t="s">
        <v>18</v>
      </c>
      <c r="M1246" s="9" t="str">
        <f>IF(טבלה14[[#This Row],[מספר סטודנטים בתואר 1]]&gt;500,"yes","no")</f>
        <v>yes</v>
      </c>
      <c r="N1246" s="12">
        <f>טבלה14[[#This Row],[מספר סטודנטים בתואר 1]]/SUBTOTAL(109,טבלה14[מספר סטודנטים בתואר 1])</f>
        <v>5.2773211921974775E-2</v>
      </c>
      <c r="O1246" s="11">
        <f>IFERROR(((טבלה14[[#This Row],[מספר סטודנטים בתואר 1]]-טבלה14[[#This Row],[נשים תואר 1]])/טבלה14[[#This Row],[מספר סטודנטים בתואר 1]]),"")</f>
        <v>0.8748621830209482</v>
      </c>
      <c r="P1246" s="11">
        <f>IFERROR(טבלה14[[#This Row],[נשים תואר 1]]/טבלה14[[#This Row],[מספר סטודנטים בתואר 1]],"")</f>
        <v>0.12513781697905182</v>
      </c>
      <c r="Q124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46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246" s="13">
        <f>SUMIFS(T:T,D:D,"2007/08",B:B,B1246)-טבלה14[[#This Row],[דירוג]]</f>
        <v>0</v>
      </c>
      <c r="T1246" s="9">
        <v>4</v>
      </c>
    </row>
    <row r="1247" spans="2:20" s="6" customFormat="1" ht="13.8" hidden="1" x14ac:dyDescent="0.3">
      <c r="B1247" s="7" t="s">
        <v>60</v>
      </c>
      <c r="C1247" s="8" t="s">
        <v>20</v>
      </c>
      <c r="D1247" s="10" t="s">
        <v>23</v>
      </c>
      <c r="E1247" s="10">
        <v>5228</v>
      </c>
      <c r="F1247" s="10">
        <v>2182</v>
      </c>
      <c r="G1247" s="10">
        <v>609</v>
      </c>
      <c r="H1247" s="10">
        <v>234</v>
      </c>
      <c r="I1247" s="10">
        <v>79</v>
      </c>
      <c r="J1247" s="10">
        <v>21</v>
      </c>
      <c r="K1247" s="9" t="s">
        <v>18</v>
      </c>
      <c r="L1247" s="9" t="s">
        <v>18</v>
      </c>
      <c r="M1247" s="9" t="str">
        <f>IF(טבלה14[[#This Row],[מספר סטודנטים בתואר 1]]&gt;500,"yes","no")</f>
        <v>yes</v>
      </c>
      <c r="N1247" s="12">
        <f>טבלה14[[#This Row],[מספר סטודנטים בתואר 1]]/SUBTOTAL(109,טבלה14[מספר סטודנטים בתואר 1])</f>
        <v>7.6046954776208417E-2</v>
      </c>
      <c r="O1247" s="11">
        <f>IFERROR(((טבלה14[[#This Row],[מספר סטודנטים בתואר 1]]-טבלה14[[#This Row],[נשים תואר 1]])/טבלה14[[#This Row],[מספר סטודנטים בתואר 1]]),"")</f>
        <v>0.58263198163733743</v>
      </c>
      <c r="P1247" s="11">
        <f>IFERROR(טבלה14[[#This Row],[נשים תואר 1]]/טבלה14[[#This Row],[מספר סטודנטים בתואר 1]],"")</f>
        <v>0.41736801836266257</v>
      </c>
      <c r="Q124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4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47" s="13">
        <f>SUMIFS(T:T,D:D,"2007/08",B:B,B1247)-טבלה14[[#This Row],[דירוג]]</f>
        <v>0</v>
      </c>
      <c r="T1247" s="9">
        <v>3</v>
      </c>
    </row>
    <row r="1248" spans="2:20" s="6" customFormat="1" ht="13.8" hidden="1" x14ac:dyDescent="0.3">
      <c r="B1248" s="7" t="s">
        <v>60</v>
      </c>
      <c r="C1248" s="8" t="s">
        <v>20</v>
      </c>
      <c r="D1248" s="9" t="s">
        <v>42</v>
      </c>
      <c r="E1248" s="10">
        <v>3884</v>
      </c>
      <c r="F1248" s="10">
        <v>1589</v>
      </c>
      <c r="G1248" s="10">
        <v>363</v>
      </c>
      <c r="H1248" s="10">
        <v>143</v>
      </c>
      <c r="I1248" s="10">
        <v>77</v>
      </c>
      <c r="J1248" s="10">
        <v>22</v>
      </c>
      <c r="K1248" s="9" t="s">
        <v>18</v>
      </c>
      <c r="L1248" s="9" t="s">
        <v>18</v>
      </c>
      <c r="M1248" s="9" t="str">
        <f>IF(טבלה14[[#This Row],[מספר סטודנטים בתואר 1]]&gt;500,"yes","no")</f>
        <v>yes</v>
      </c>
      <c r="N1248" s="12">
        <f>טבלה14[[#This Row],[מספר סטודנטים בתואר 1]]/SUBTOTAL(109,טבלה14[מספר סטודנטים בתואר 1])</f>
        <v>5.6497010778652157E-2</v>
      </c>
      <c r="O1248" s="11">
        <f>IFERROR(((טבלה14[[#This Row],[מספר סטודנטים בתואר 1]]-טבלה14[[#This Row],[נשים תואר 1]])/טבלה14[[#This Row],[מספר סטודנטים בתואר 1]]),"")</f>
        <v>0.59088568486096804</v>
      </c>
      <c r="P1248" s="11">
        <f>IFERROR(טבלה14[[#This Row],[נשים תואר 1]]/טבלה14[[#This Row],[מספר סטודנטים בתואר 1]],"")</f>
        <v>0.4091143151390319</v>
      </c>
      <c r="Q124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4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48" s="13">
        <f>SUMIFS(T:T,D:D,"2007/08",B:B,B1248)-טבלה14[[#This Row],[דירוג]]</f>
        <v>0</v>
      </c>
      <c r="T1248" s="9">
        <v>3</v>
      </c>
    </row>
    <row r="1249" spans="2:20" s="6" customFormat="1" ht="13.8" hidden="1" x14ac:dyDescent="0.3">
      <c r="B1249" s="7" t="s">
        <v>60</v>
      </c>
      <c r="C1249" s="8" t="s">
        <v>20</v>
      </c>
      <c r="D1249" s="10" t="s">
        <v>49</v>
      </c>
      <c r="E1249" s="10">
        <v>3948</v>
      </c>
      <c r="F1249" s="10">
        <v>1607</v>
      </c>
      <c r="G1249" s="10">
        <v>401</v>
      </c>
      <c r="H1249" s="10">
        <v>128</v>
      </c>
      <c r="I1249" s="10">
        <v>82</v>
      </c>
      <c r="J1249" s="10">
        <v>31</v>
      </c>
      <c r="K1249" s="9" t="s">
        <v>18</v>
      </c>
      <c r="L1249" s="9" t="s">
        <v>18</v>
      </c>
      <c r="M1249" s="9" t="str">
        <f>IF(טבלה14[[#This Row],[מספר סטודנטים בתואר 1]]&gt;500,"yes","no")</f>
        <v>yes</v>
      </c>
      <c r="N1249" s="12">
        <f>טבלה14[[#This Row],[מספר סטודנטים בתואר 1]]/SUBTOTAL(109,טבלה14[מספר סטודנטים בתואר 1])</f>
        <v>5.7427960492821506E-2</v>
      </c>
      <c r="O1249" s="11">
        <f>IFERROR(((טבלה14[[#This Row],[מספר סטודנטים בתואר 1]]-טבלה14[[#This Row],[נשים תואר 1]])/טבלה14[[#This Row],[מספר סטודנטים בתואר 1]]),"")</f>
        <v>0.59295845997973662</v>
      </c>
      <c r="P1249" s="11">
        <f>IFERROR(טבלה14[[#This Row],[נשים תואר 1]]/טבלה14[[#This Row],[מספר סטודנטים בתואר 1]],"")</f>
        <v>0.40704154002026344</v>
      </c>
      <c r="Q124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4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49" s="13">
        <f>SUMIFS(T:T,D:D,"2007/08",B:B,B1249)-טבלה14[[#This Row],[דירוג]]</f>
        <v>0</v>
      </c>
      <c r="T1249" s="9">
        <v>3</v>
      </c>
    </row>
    <row r="1250" spans="2:20" s="6" customFormat="1" ht="13.8" hidden="1" x14ac:dyDescent="0.3">
      <c r="B1250" s="7" t="s">
        <v>60</v>
      </c>
      <c r="C1250" s="8" t="s">
        <v>20</v>
      </c>
      <c r="D1250" s="10" t="s">
        <v>50</v>
      </c>
      <c r="E1250" s="10">
        <v>4097</v>
      </c>
      <c r="F1250" s="10">
        <v>1663</v>
      </c>
      <c r="G1250" s="10">
        <v>473</v>
      </c>
      <c r="H1250" s="10">
        <v>161</v>
      </c>
      <c r="I1250" s="10">
        <v>85</v>
      </c>
      <c r="J1250" s="10">
        <v>31</v>
      </c>
      <c r="K1250" s="9" t="s">
        <v>18</v>
      </c>
      <c r="L1250" s="9" t="s">
        <v>18</v>
      </c>
      <c r="M1250" s="9" t="str">
        <f>IF(טבלה14[[#This Row],[מספר סטודנטים בתואר 1]]&gt;500,"yes","no")</f>
        <v>yes</v>
      </c>
      <c r="N1250" s="12">
        <f>טבלה14[[#This Row],[מספר סטודנטים בתואר 1]]/SUBTOTAL(109,טבלה14[מספר סטודנטים בתואר 1])</f>
        <v>5.9595327796122012E-2</v>
      </c>
      <c r="O1250" s="11">
        <f>IFERROR(((טבלה14[[#This Row],[מספר סטודנטים בתואר 1]]-טבלה14[[#This Row],[נשים תואר 1]])/טבלה14[[#This Row],[מספר סטודנטים בתואר 1]]),"")</f>
        <v>0.59409323895533317</v>
      </c>
      <c r="P1250" s="11">
        <f>IFERROR(טבלה14[[#This Row],[נשים תואר 1]]/טבלה14[[#This Row],[מספר סטודנטים בתואר 1]],"")</f>
        <v>0.40590676104466683</v>
      </c>
      <c r="Q125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5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50" s="13">
        <f>SUMIFS(T:T,D:D,"2007/08",B:B,B1250)-טבלה14[[#This Row],[דירוג]]</f>
        <v>0</v>
      </c>
      <c r="T1250" s="9">
        <v>3</v>
      </c>
    </row>
    <row r="1251" spans="2:20" s="6" customFormat="1" ht="13.8" hidden="1" x14ac:dyDescent="0.3">
      <c r="B1251" s="7" t="s">
        <v>60</v>
      </c>
      <c r="C1251" s="8" t="s">
        <v>20</v>
      </c>
      <c r="D1251" s="9" t="s">
        <v>32</v>
      </c>
      <c r="E1251" s="10">
        <v>4179</v>
      </c>
      <c r="F1251" s="10">
        <v>1636</v>
      </c>
      <c r="G1251" s="10">
        <v>546</v>
      </c>
      <c r="H1251" s="10">
        <v>189</v>
      </c>
      <c r="I1251" s="10">
        <v>112</v>
      </c>
      <c r="J1251" s="10">
        <v>48</v>
      </c>
      <c r="K1251" s="9" t="s">
        <v>18</v>
      </c>
      <c r="L1251" s="9" t="s">
        <v>18</v>
      </c>
      <c r="M1251" s="9" t="str">
        <f>IF(טבלה14[[#This Row],[מספר סטודנטים בתואר 1]]&gt;500,"yes","no")</f>
        <v>yes</v>
      </c>
      <c r="N1251" s="12">
        <f>טבלה14[[#This Row],[מספר סטודנטים בתואר 1]]/SUBTOTAL(109,טבלה14[מספר סטודנטים בתואר 1])</f>
        <v>6.0788107117401485E-2</v>
      </c>
      <c r="O1251" s="11">
        <f>IFERROR(((טבלה14[[#This Row],[מספר סטודנטים בתואר 1]]-טבלה14[[#This Row],[נשים תואר 1]])/טבלה14[[#This Row],[מספר סטודנטים בתואר 1]]),"")</f>
        <v>0.60851878439818141</v>
      </c>
      <c r="P1251" s="11">
        <f>IFERROR(טבלה14[[#This Row],[נשים תואר 1]]/טבלה14[[#This Row],[מספר סטודנטים בתואר 1]],"")</f>
        <v>0.39148121560181864</v>
      </c>
      <c r="Q125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5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51" s="13">
        <f>SUMIFS(T:T,D:D,"2007/08",B:B,B1251)-טבלה14[[#This Row],[דירוג]]</f>
        <v>0</v>
      </c>
      <c r="T1251" s="9">
        <v>3</v>
      </c>
    </row>
    <row r="1252" spans="2:20" s="6" customFormat="1" ht="13.8" hidden="1" x14ac:dyDescent="0.3">
      <c r="B1252" s="7" t="s">
        <v>60</v>
      </c>
      <c r="C1252" s="8" t="s">
        <v>20</v>
      </c>
      <c r="D1252" s="9" t="s">
        <v>199</v>
      </c>
      <c r="E1252" s="10">
        <v>4317</v>
      </c>
      <c r="F1252" s="10">
        <v>1685</v>
      </c>
      <c r="G1252" s="10">
        <v>419</v>
      </c>
      <c r="H1252" s="10">
        <v>153</v>
      </c>
      <c r="I1252" s="10">
        <v>110</v>
      </c>
      <c r="J1252" s="10">
        <v>49</v>
      </c>
      <c r="K1252" s="9" t="s">
        <v>18</v>
      </c>
      <c r="L1252" s="9" t="s">
        <v>18</v>
      </c>
      <c r="M1252" s="9" t="str">
        <f>IF(טבלה14[[#This Row],[מספר סטודנטים בתואר 1]]&gt;500,"yes","no")</f>
        <v>yes</v>
      </c>
      <c r="N1252" s="12">
        <f>טבלה14[[#This Row],[מספר סטודנטים בתואר 1]]/SUBTOTAL(109,טבלה14[מספר סטודנטים בתואר 1])</f>
        <v>6.2795467438579139E-2</v>
      </c>
      <c r="O1252" s="11">
        <f>IFERROR(((טבלה14[[#This Row],[מספר סטודנטים בתואר 1]]-טבלה14[[#This Row],[נשים תואר 1]])/טבלה14[[#This Row],[מספר סטודנטים בתואר 1]]),"")</f>
        <v>0.60968264998841792</v>
      </c>
      <c r="P1252" s="11">
        <f>IFERROR(טבלה14[[#This Row],[נשים תואר 1]]/טבלה14[[#This Row],[מספר סטודנטים בתואר 1]],"")</f>
        <v>0.39031735001158213</v>
      </c>
      <c r="Q125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5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52" s="13">
        <f>SUMIFS(T:T,D:D,"2007/08",B:B,B1252)-טבלה14[[#This Row],[דירוג]]</f>
        <v>0</v>
      </c>
      <c r="T1252" s="9">
        <v>3</v>
      </c>
    </row>
    <row r="1253" spans="2:20" s="6" customFormat="1" ht="13.8" hidden="1" x14ac:dyDescent="0.3">
      <c r="B1253" s="7" t="s">
        <v>60</v>
      </c>
      <c r="C1253" s="8" t="s">
        <v>20</v>
      </c>
      <c r="D1253" s="10" t="s">
        <v>255</v>
      </c>
      <c r="E1253" s="10">
        <v>4491</v>
      </c>
      <c r="F1253" s="10">
        <v>1720</v>
      </c>
      <c r="G1253" s="10">
        <v>476</v>
      </c>
      <c r="H1253" s="10">
        <v>184</v>
      </c>
      <c r="I1253" s="10">
        <v>124</v>
      </c>
      <c r="J1253" s="10">
        <v>58</v>
      </c>
      <c r="K1253" s="9" t="s">
        <v>18</v>
      </c>
      <c r="L1253" s="9" t="s">
        <v>18</v>
      </c>
      <c r="M1253" s="9" t="str">
        <f>IF(טבלה14[[#This Row],[מספר סטודנטים בתואר 1]]&gt;500,"yes","no")</f>
        <v>yes</v>
      </c>
      <c r="N1253" s="12">
        <f>טבלה14[[#This Row],[מספר סטודנטים בתואר 1]]/SUBTOTAL(109,טבלה14[מספר סטודנטים בתואר 1])</f>
        <v>6.5326486973977041E-2</v>
      </c>
      <c r="O1253" s="11">
        <f>IFERROR(((טבלה14[[#This Row],[מספר סטודנטים בתואר 1]]-טבלה14[[#This Row],[נשים תואר 1]])/טבלה14[[#This Row],[מספר סטודנטים בתואר 1]]),"")</f>
        <v>0.6170118013805389</v>
      </c>
      <c r="P1253" s="11">
        <f>IFERROR(טבלה14[[#This Row],[נשים תואר 1]]/טבלה14[[#This Row],[מספר סטודנטים בתואר 1]],"")</f>
        <v>0.38298819861946115</v>
      </c>
      <c r="Q125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5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53" s="13">
        <f>SUMIFS(T:T,D:D,"2007/08",B:B,B1253)-טבלה14[[#This Row],[דירוג]]</f>
        <v>0</v>
      </c>
      <c r="T1253" s="9">
        <v>3</v>
      </c>
    </row>
    <row r="1254" spans="2:20" s="6" customFormat="1" ht="13.8" hidden="1" x14ac:dyDescent="0.3">
      <c r="B1254" s="7" t="s">
        <v>216</v>
      </c>
      <c r="C1254" s="8" t="s">
        <v>25</v>
      </c>
      <c r="D1254" s="9" t="s">
        <v>22</v>
      </c>
      <c r="E1254" s="10">
        <v>4906</v>
      </c>
      <c r="F1254" s="10">
        <v>3240</v>
      </c>
      <c r="G1254" s="10">
        <v>34</v>
      </c>
      <c r="H1254" s="10">
        <v>25</v>
      </c>
      <c r="I1254" s="10"/>
      <c r="J1254" s="10" t="s">
        <v>21</v>
      </c>
      <c r="K1254" s="9" t="s">
        <v>18</v>
      </c>
      <c r="L1254" s="9" t="s">
        <v>18</v>
      </c>
      <c r="M1254" s="9" t="str">
        <f>IF(טבלה14[[#This Row],[מספר סטודנטים בתואר 1]]&gt;500,"yes","no")</f>
        <v>yes</v>
      </c>
      <c r="N1254" s="12">
        <f>טבלה14[[#This Row],[מספר סטודנטים בתואר 1]]/SUBTOTAL(109,טבלה14[מספר סטודנטים בתואר 1])</f>
        <v>7.1363114026793892E-2</v>
      </c>
      <c r="O1254" s="11">
        <f>IFERROR(((טבלה14[[#This Row],[מספר סטודנטים בתואר 1]]-טבלה14[[#This Row],[נשים תואר 1]])/טבלה14[[#This Row],[מספר סטודנטים בתואר 1]]),"")</f>
        <v>0.33958418263350998</v>
      </c>
      <c r="P1254" s="11">
        <f>IFERROR(טבלה14[[#This Row],[נשים תואר 1]]/טבלה14[[#This Row],[מספר סטודנטים בתואר 1]],"")</f>
        <v>0.66041581736649002</v>
      </c>
      <c r="Q125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5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54" s="13">
        <f>SUMIFS(T:T,D:D,"2007/08",B:B,B1254)-טבלה14[[#This Row],[דירוג]]</f>
        <v>0</v>
      </c>
      <c r="T1254" s="9">
        <v>2</v>
      </c>
    </row>
    <row r="1255" spans="2:20" s="6" customFormat="1" ht="13.8" hidden="1" x14ac:dyDescent="0.3">
      <c r="B1255" s="7" t="s">
        <v>96</v>
      </c>
      <c r="C1255" s="8" t="s">
        <v>28</v>
      </c>
      <c r="D1255" s="9" t="s">
        <v>255</v>
      </c>
      <c r="E1255" s="10">
        <v>324</v>
      </c>
      <c r="F1255" s="10">
        <v>112</v>
      </c>
      <c r="G1255" s="10"/>
      <c r="H1255" s="10"/>
      <c r="I1255" s="10"/>
      <c r="J1255" s="10" t="s">
        <v>21</v>
      </c>
      <c r="K1255" s="9"/>
      <c r="L1255" s="9" t="s">
        <v>18</v>
      </c>
      <c r="M1255" s="9" t="str">
        <f>IF(טבלה14[[#This Row],[מספר סטודנטים בתואר 1]]&gt;500,"yes","no")</f>
        <v>no</v>
      </c>
      <c r="N1255" s="12">
        <f>טבלה14[[#This Row],[מספר סטודנטים בתואר 1]]/SUBTOTAL(109,טבלה14[מספר סטודנטים בתואר 1])</f>
        <v>4.7129329279823121E-3</v>
      </c>
      <c r="O1255" s="11">
        <f>IFERROR(((טבלה14[[#This Row],[מספר סטודנטים בתואר 1]]-טבלה14[[#This Row],[נשים תואר 1]])/טבלה14[[#This Row],[מספר סטודנטים בתואר 1]]),"")</f>
        <v>0.65432098765432101</v>
      </c>
      <c r="P1255" s="11">
        <f>IFERROR(טבלה14[[#This Row],[נשים תואר 1]]/טבלה14[[#This Row],[מספר סטודנטים בתואר 1]],"")</f>
        <v>0.34567901234567899</v>
      </c>
      <c r="Q125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5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55" s="13">
        <f>SUMIFS(T:T,D:D,"2007/08",B:B,B1255)-טבלה14[[#This Row],[דירוג]]</f>
        <v>0</v>
      </c>
      <c r="T1255" s="9">
        <v>64</v>
      </c>
    </row>
    <row r="1256" spans="2:20" s="6" customFormat="1" ht="13.8" hidden="1" x14ac:dyDescent="0.3">
      <c r="B1256" s="7" t="s">
        <v>216</v>
      </c>
      <c r="C1256" s="8" t="s">
        <v>25</v>
      </c>
      <c r="D1256" s="9" t="s">
        <v>23</v>
      </c>
      <c r="E1256" s="10">
        <v>5247</v>
      </c>
      <c r="F1256" s="10">
        <v>3412</v>
      </c>
      <c r="G1256" s="10">
        <v>53</v>
      </c>
      <c r="H1256" s="10">
        <v>31</v>
      </c>
      <c r="I1256" s="10"/>
      <c r="J1256" s="10" t="s">
        <v>21</v>
      </c>
      <c r="K1256" s="9" t="s">
        <v>18</v>
      </c>
      <c r="L1256" s="9" t="s">
        <v>18</v>
      </c>
      <c r="M1256" s="9" t="str">
        <f>IF(טבלה14[[#This Row],[מספר סטודנטים בתואר 1]]&gt;500,"yes","no")</f>
        <v>yes</v>
      </c>
      <c r="N1256" s="12">
        <f>טבלה14[[#This Row],[מספר סטודנטים בתואר 1]]/SUBTOTAL(109,טבלה14[מספר סטודנטים בתואר 1])</f>
        <v>7.6323330472602438E-2</v>
      </c>
      <c r="O1256" s="11">
        <f>IFERROR(((טבלה14[[#This Row],[מספר סטודנטים בתואר 1]]-טבלה14[[#This Row],[נשים תואר 1]])/טבלה14[[#This Row],[מספר סטודנטים בתואר 1]]),"")</f>
        <v>0.34972365161044405</v>
      </c>
      <c r="P1256" s="11">
        <f>IFERROR(טבלה14[[#This Row],[נשים תואר 1]]/טבלה14[[#This Row],[מספר סטודנטים בתואר 1]],"")</f>
        <v>0.65027634838955595</v>
      </c>
      <c r="Q125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5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56" s="13">
        <f>SUMIFS(T:T,D:D,"2007/08",B:B,B1256)-טבלה14[[#This Row],[דירוג]]</f>
        <v>0</v>
      </c>
      <c r="T1256" s="9">
        <v>2</v>
      </c>
    </row>
    <row r="1257" spans="2:20" s="6" customFormat="1" ht="13.8" hidden="1" x14ac:dyDescent="0.3">
      <c r="B1257" s="7" t="s">
        <v>216</v>
      </c>
      <c r="C1257" s="8" t="s">
        <v>25</v>
      </c>
      <c r="D1257" s="10" t="s">
        <v>42</v>
      </c>
      <c r="E1257" s="10">
        <v>5268</v>
      </c>
      <c r="F1257" s="10">
        <v>3398</v>
      </c>
      <c r="G1257" s="10">
        <v>67</v>
      </c>
      <c r="H1257" s="10">
        <v>37</v>
      </c>
      <c r="I1257" s="10">
        <v>0</v>
      </c>
      <c r="J1257" s="10">
        <v>0</v>
      </c>
      <c r="K1257" s="9" t="s">
        <v>18</v>
      </c>
      <c r="L1257" s="9" t="s">
        <v>18</v>
      </c>
      <c r="M1257" s="9" t="str">
        <f>IF(טבלה14[[#This Row],[מספר סטודנטים בתואר 1]]&gt;500,"yes","no")</f>
        <v>yes</v>
      </c>
      <c r="N1257" s="12">
        <f>טבלה14[[#This Row],[מספר סטודנטים בתואר 1]]/SUBTOTAL(109,טבלה14[מספר סטודנטים בתואר 1])</f>
        <v>7.6628798347564253E-2</v>
      </c>
      <c r="O1257" s="11">
        <f>IFERROR(((טבלה14[[#This Row],[מספר סטודנטים בתואר 1]]-טבלה14[[#This Row],[נשים תואר 1]])/טבלה14[[#This Row],[מספר סטודנטים בתואר 1]]),"")</f>
        <v>0.35497342444950647</v>
      </c>
      <c r="P1257" s="11">
        <f>IFERROR(טבלה14[[#This Row],[נשים תואר 1]]/טבלה14[[#This Row],[מספר סטודנטים בתואר 1]],"")</f>
        <v>0.64502657555049359</v>
      </c>
      <c r="Q125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5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57" s="13">
        <f>SUMIFS(T:T,D:D,"2007/08",B:B,B1257)-טבלה14[[#This Row],[דירוג]]</f>
        <v>0</v>
      </c>
      <c r="T1257" s="9">
        <v>2</v>
      </c>
    </row>
    <row r="1258" spans="2:20" s="6" customFormat="1" ht="13.8" hidden="1" x14ac:dyDescent="0.3">
      <c r="B1258" s="7" t="s">
        <v>216</v>
      </c>
      <c r="C1258" s="8" t="s">
        <v>25</v>
      </c>
      <c r="D1258" s="9" t="s">
        <v>49</v>
      </c>
      <c r="E1258" s="10">
        <v>5172</v>
      </c>
      <c r="F1258" s="10">
        <v>3234</v>
      </c>
      <c r="G1258" s="10">
        <v>79</v>
      </c>
      <c r="H1258" s="10">
        <v>47</v>
      </c>
      <c r="I1258" s="10"/>
      <c r="J1258" s="10" t="s">
        <v>21</v>
      </c>
      <c r="K1258" s="9" t="s">
        <v>18</v>
      </c>
      <c r="L1258" s="9" t="s">
        <v>18</v>
      </c>
      <c r="M1258" s="9" t="str">
        <f>IF(טבלה14[[#This Row],[מספר סטודנטים בתואר 1]]&gt;500,"yes","no")</f>
        <v>yes</v>
      </c>
      <c r="N1258" s="12">
        <f>טבלה14[[#This Row],[מספר סטודנטים בתואר 1]]/SUBTOTAL(109,טבלה14[מספר סטודנטים בתואר 1])</f>
        <v>7.5232373776310243E-2</v>
      </c>
      <c r="O1258" s="11">
        <f>IFERROR(((טבלה14[[#This Row],[מספר סטודנטים בתואר 1]]-טבלה14[[#This Row],[נשים תואר 1]])/טבלה14[[#This Row],[מספר סטודנטים בתואר 1]]),"")</f>
        <v>0.37470997679814383</v>
      </c>
      <c r="P1258" s="11">
        <f>IFERROR(טבלה14[[#This Row],[נשים תואר 1]]/טבלה14[[#This Row],[מספר סטודנטים בתואר 1]],"")</f>
        <v>0.62529002320185612</v>
      </c>
      <c r="Q125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5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58" s="13">
        <f>SUMIFS(T:T,D:D,"2007/08",B:B,B1258)-טבלה14[[#This Row],[דירוג]]</f>
        <v>0</v>
      </c>
      <c r="T1258" s="9">
        <v>2</v>
      </c>
    </row>
    <row r="1259" spans="2:20" s="6" customFormat="1" ht="13.8" hidden="1" x14ac:dyDescent="0.3">
      <c r="B1259" s="7" t="s">
        <v>216</v>
      </c>
      <c r="C1259" s="8" t="s">
        <v>25</v>
      </c>
      <c r="D1259" s="9" t="s">
        <v>50</v>
      </c>
      <c r="E1259" s="10">
        <v>4983</v>
      </c>
      <c r="F1259" s="10">
        <v>3128</v>
      </c>
      <c r="G1259" s="10">
        <v>81</v>
      </c>
      <c r="H1259" s="10">
        <v>48</v>
      </c>
      <c r="I1259" s="10">
        <v>0</v>
      </c>
      <c r="J1259" s="10">
        <v>0</v>
      </c>
      <c r="K1259" s="9" t="s">
        <v>18</v>
      </c>
      <c r="L1259" s="9" t="s">
        <v>18</v>
      </c>
      <c r="M1259" s="9" t="str">
        <f>IF(טבלה14[[#This Row],[מספר סטודנטים בתואר 1]]&gt;500,"yes","no")</f>
        <v>yes</v>
      </c>
      <c r="N1259" s="12">
        <f>טבלה14[[#This Row],[מספר סטודנטים בתואר 1]]/SUBTOTAL(109,טבלה14[מספר סטודנטים בתואר 1])</f>
        <v>7.2483162901653894E-2</v>
      </c>
      <c r="O1259" s="11">
        <f>IFERROR(((טבלה14[[#This Row],[מספר סטודנטים בתואר 1]]-טבלה14[[#This Row],[נשים תואר 1]])/טבלה14[[#This Row],[מספר סטודנטים בתואר 1]]),"")</f>
        <v>0.3722657033915312</v>
      </c>
      <c r="P1259" s="11">
        <f>IFERROR(טבלה14[[#This Row],[נשים תואר 1]]/טבלה14[[#This Row],[מספר סטודנטים בתואר 1]],"")</f>
        <v>0.6277342966084688</v>
      </c>
      <c r="Q125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5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59" s="13">
        <f>SUMIFS(T:T,D:D,"2007/08",B:B,B1259)-טבלה14[[#This Row],[דירוג]]</f>
        <v>0</v>
      </c>
      <c r="T1259" s="9">
        <v>2</v>
      </c>
    </row>
    <row r="1260" spans="2:20" s="6" customFormat="1" ht="13.8" hidden="1" x14ac:dyDescent="0.3">
      <c r="B1260" s="7" t="s">
        <v>216</v>
      </c>
      <c r="C1260" s="8" t="s">
        <v>25</v>
      </c>
      <c r="D1260" s="10" t="s">
        <v>32</v>
      </c>
      <c r="E1260" s="10">
        <v>4780</v>
      </c>
      <c r="F1260" s="10">
        <v>2928</v>
      </c>
      <c r="G1260" s="10">
        <v>79</v>
      </c>
      <c r="H1260" s="10">
        <v>50</v>
      </c>
      <c r="I1260" s="10">
        <v>0</v>
      </c>
      <c r="J1260" s="10">
        <v>0</v>
      </c>
      <c r="K1260" s="9" t="s">
        <v>18</v>
      </c>
      <c r="L1260" s="9" t="s">
        <v>18</v>
      </c>
      <c r="M1260" s="9" t="str">
        <f>IF(טבלה14[[#This Row],[מספר סטודנטים בתואר 1]]&gt;500,"yes","no")</f>
        <v>yes</v>
      </c>
      <c r="N1260" s="12">
        <f>טבלה14[[#This Row],[מספר סטודנטים בתואר 1]]/SUBTOTAL(109,טבלה14[מספר סטודנטים בתואר 1])</f>
        <v>6.9530306777023002E-2</v>
      </c>
      <c r="O1260" s="11">
        <f>IFERROR(((טבלה14[[#This Row],[מספר סטודנטים בתואר 1]]-טבלה14[[#This Row],[נשים תואר 1]])/טבלה14[[#This Row],[מספר סטודנטים בתואר 1]]),"")</f>
        <v>0.38744769874476986</v>
      </c>
      <c r="P1260" s="11">
        <f>IFERROR(טבלה14[[#This Row],[נשים תואר 1]]/טבלה14[[#This Row],[מספר סטודנטים בתואר 1]],"")</f>
        <v>0.61255230125523008</v>
      </c>
      <c r="Q126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6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60" s="13">
        <f>SUMIFS(T:T,D:D,"2007/08",B:B,B1260)-טבלה14[[#This Row],[דירוג]]</f>
        <v>0</v>
      </c>
      <c r="T1260" s="9">
        <v>2</v>
      </c>
    </row>
    <row r="1261" spans="2:20" s="6" customFormat="1" ht="13.8" hidden="1" x14ac:dyDescent="0.3">
      <c r="B1261" s="7" t="s">
        <v>216</v>
      </c>
      <c r="C1261" s="8" t="s">
        <v>25</v>
      </c>
      <c r="D1261" s="10" t="s">
        <v>199</v>
      </c>
      <c r="E1261" s="10">
        <v>5198</v>
      </c>
      <c r="F1261" s="10">
        <v>3045</v>
      </c>
      <c r="G1261" s="10">
        <v>75</v>
      </c>
      <c r="H1261" s="10">
        <v>47</v>
      </c>
      <c r="I1261" s="10"/>
      <c r="J1261" s="10" t="s">
        <v>21</v>
      </c>
      <c r="K1261" s="9" t="s">
        <v>18</v>
      </c>
      <c r="L1261" s="9" t="s">
        <v>18</v>
      </c>
      <c r="M1261" s="9" t="str">
        <f>IF(טבלה14[[#This Row],[מספר סטודנטים בתואר 1]]&gt;500,"yes","no")</f>
        <v>yes</v>
      </c>
      <c r="N1261" s="12">
        <f>טבלה14[[#This Row],[מספר סטודנטים בתואר 1]]/SUBTOTAL(109,טבלה14[מספר סטודנטים בתואר 1])</f>
        <v>7.5610572097691536E-2</v>
      </c>
      <c r="O1261" s="11">
        <f>IFERROR(((טבלה14[[#This Row],[מספר סטודנטים בתואר 1]]-טבלה14[[#This Row],[נשים תואר 1]])/טבלה14[[#This Row],[מספר סטודנטים בתואר 1]]),"")</f>
        <v>0.41419776837245093</v>
      </c>
      <c r="P1261" s="11">
        <f>IFERROR(טבלה14[[#This Row],[נשים תואר 1]]/טבלה14[[#This Row],[מספר סטודנטים בתואר 1]],"")</f>
        <v>0.58580223162754907</v>
      </c>
      <c r="Q126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6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61" s="13">
        <f>SUMIFS(T:T,D:D,"2007/08",B:B,B1261)-טבלה14[[#This Row],[דירוג]]</f>
        <v>0</v>
      </c>
      <c r="T1261" s="9">
        <v>2</v>
      </c>
    </row>
    <row r="1262" spans="2:20" s="6" customFormat="1" ht="13.8" hidden="1" x14ac:dyDescent="0.3">
      <c r="B1262" s="7" t="s">
        <v>216</v>
      </c>
      <c r="C1262" s="8" t="s">
        <v>25</v>
      </c>
      <c r="D1262" s="9" t="s">
        <v>255</v>
      </c>
      <c r="E1262" s="10">
        <v>5590</v>
      </c>
      <c r="F1262" s="10">
        <v>3228</v>
      </c>
      <c r="G1262" s="10">
        <v>91</v>
      </c>
      <c r="H1262" s="10">
        <v>58</v>
      </c>
      <c r="I1262" s="10"/>
      <c r="J1262" s="10" t="s">
        <v>21</v>
      </c>
      <c r="K1262" s="9" t="s">
        <v>18</v>
      </c>
      <c r="L1262" s="9" t="s">
        <v>18</v>
      </c>
      <c r="M1262" s="9" t="str">
        <f>IF(טבלה14[[#This Row],[מספר סטודנטים בתואר 1]]&gt;500,"yes","no")</f>
        <v>yes</v>
      </c>
      <c r="N1262" s="12">
        <f>טבלה14[[#This Row],[מספר סטודנטים בתואר 1]]/SUBTOTAL(109,טבלה14[מספר סטודנטים בתואר 1])</f>
        <v>8.1312639096978778E-2</v>
      </c>
      <c r="O1262" s="11">
        <f>IFERROR(((טבלה14[[#This Row],[מספר סטודנטים בתואר 1]]-טבלה14[[#This Row],[נשים תואר 1]])/טבלה14[[#This Row],[מספר סטודנטים בתואר 1]]),"")</f>
        <v>0.42254025044722721</v>
      </c>
      <c r="P1262" s="11">
        <f>IFERROR(טבלה14[[#This Row],[נשים תואר 1]]/טבלה14[[#This Row],[מספר סטודנטים בתואר 1]],"")</f>
        <v>0.57745974955277279</v>
      </c>
      <c r="Q126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6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62" s="13">
        <f>SUMIFS(T:T,D:D,"2007/08",B:B,B1262)-טבלה14[[#This Row],[דירוג]]</f>
        <v>0</v>
      </c>
      <c r="T1262" s="9">
        <v>2</v>
      </c>
    </row>
    <row r="1263" spans="2:20" s="6" customFormat="1" ht="13.8" hidden="1" x14ac:dyDescent="0.3">
      <c r="B1263" s="7" t="s">
        <v>46</v>
      </c>
      <c r="C1263" s="8" t="s">
        <v>20</v>
      </c>
      <c r="D1263" s="9" t="s">
        <v>17</v>
      </c>
      <c r="E1263" s="10">
        <v>6235</v>
      </c>
      <c r="F1263" s="10">
        <v>4648</v>
      </c>
      <c r="G1263" s="10"/>
      <c r="H1263" s="10"/>
      <c r="I1263" s="10">
        <v>4</v>
      </c>
      <c r="J1263" s="10"/>
      <c r="K1263" s="9" t="s">
        <v>18</v>
      </c>
      <c r="L1263" s="9" t="s">
        <v>18</v>
      </c>
      <c r="M1263" s="9" t="str">
        <f>IF(טבלה14[[#This Row],[מספר סטודנטים בתואר 1]]&gt;500,"yes","no")</f>
        <v>yes</v>
      </c>
      <c r="N1263" s="12">
        <f>טבלה14[[#This Row],[מספר סטודנטים בתואר 1]]/SUBTOTAL(109,טבלה14[מספר סטודנטים בתואר 1])</f>
        <v>9.0694866685091718E-2</v>
      </c>
      <c r="O1263" s="11">
        <f>IFERROR(((טבלה14[[#This Row],[מספר סטודנטים בתואר 1]]-טבלה14[[#This Row],[נשים תואר 1]])/טבלה14[[#This Row],[מספר סטודנטים בתואר 1]]),"")</f>
        <v>0.25453087409783481</v>
      </c>
      <c r="P1263" s="11">
        <f>IFERROR(טבלה14[[#This Row],[נשים תואר 1]]/טבלה14[[#This Row],[מספר סטודנטים בתואר 1]],"")</f>
        <v>0.74546912590216519</v>
      </c>
      <c r="Q126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26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63" s="13">
        <f>SUMIFS(T:T,D:D,"2007/08",B:B,B1263)-טבלה14[[#This Row],[דירוג]]</f>
        <v>0</v>
      </c>
      <c r="T1263" s="9">
        <v>1</v>
      </c>
    </row>
    <row r="1264" spans="2:20" s="6" customFormat="1" ht="13.8" hidden="1" x14ac:dyDescent="0.3">
      <c r="B1264" s="7" t="s">
        <v>46</v>
      </c>
      <c r="C1264" s="8" t="s">
        <v>20</v>
      </c>
      <c r="D1264" s="10" t="s">
        <v>22</v>
      </c>
      <c r="E1264" s="10">
        <v>7398</v>
      </c>
      <c r="F1264" s="10">
        <v>5513</v>
      </c>
      <c r="G1264" s="10"/>
      <c r="H1264" s="10"/>
      <c r="I1264" s="10">
        <v>3</v>
      </c>
      <c r="J1264" s="10"/>
      <c r="K1264" s="9" t="s">
        <v>18</v>
      </c>
      <c r="L1264" s="9" t="s">
        <v>18</v>
      </c>
      <c r="M1264" s="9" t="str">
        <f>IF(טבלה14[[#This Row],[מספר סטודנטים בתואר 1]]&gt;500,"yes","no")</f>
        <v>yes</v>
      </c>
      <c r="N1264" s="12">
        <f>טבלה14[[#This Row],[מספר סטודנטים בתואר 1]]/SUBTOTAL(109,טבלה14[מספר סטודנטים בתואר 1])</f>
        <v>0.10761196852226279</v>
      </c>
      <c r="O1264" s="11">
        <f>IFERROR(((טבלה14[[#This Row],[מספר סטודנטים בתואר 1]]-טבלה14[[#This Row],[נשים תואר 1]])/טבלה14[[#This Row],[מספר סטודנטים בתואר 1]]),"")</f>
        <v>0.25479859421465262</v>
      </c>
      <c r="P1264" s="11">
        <f>IFERROR(טבלה14[[#This Row],[נשים תואר 1]]/טבלה14[[#This Row],[מספר סטודנטים בתואר 1]],"")</f>
        <v>0.74520140578534744</v>
      </c>
      <c r="Q126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26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64" s="13">
        <f>SUMIFS(T:T,D:D,"2007/08",B:B,B1264)-טבלה14[[#This Row],[דירוג]]</f>
        <v>0</v>
      </c>
      <c r="T1264" s="9">
        <v>1</v>
      </c>
    </row>
    <row r="1265" spans="2:20" s="6" customFormat="1" ht="13.8" hidden="1" x14ac:dyDescent="0.3">
      <c r="B1265" s="7" t="s">
        <v>46</v>
      </c>
      <c r="C1265" s="8" t="s">
        <v>20</v>
      </c>
      <c r="D1265" s="10" t="s">
        <v>23</v>
      </c>
      <c r="E1265" s="10">
        <v>8042</v>
      </c>
      <c r="F1265" s="10">
        <v>5917</v>
      </c>
      <c r="G1265" s="10"/>
      <c r="H1265" s="10"/>
      <c r="I1265" s="10"/>
      <c r="J1265" s="10" t="s">
        <v>21</v>
      </c>
      <c r="K1265" s="9" t="s">
        <v>18</v>
      </c>
      <c r="L1265" s="9" t="s">
        <v>18</v>
      </c>
      <c r="M1265" s="9" t="str">
        <f>IF(טבלה14[[#This Row],[מספר סטודנטים בתואר 1]]&gt;500,"yes","no")</f>
        <v>yes</v>
      </c>
      <c r="N1265" s="12">
        <f>טבלה14[[#This Row],[מספר סטודנטים בתואר 1]]/SUBTOTAL(109,טבלה14[מספר סטודנטים בתואר 1])</f>
        <v>0.11697965002109183</v>
      </c>
      <c r="O1265" s="11">
        <f>IFERROR(((טבלה14[[#This Row],[מספר סטודנטים בתואר 1]]-טבלה14[[#This Row],[נשים תואר 1]])/טבלה14[[#This Row],[מספר סטודנטים בתואר 1]]),"")</f>
        <v>0.26423775180303405</v>
      </c>
      <c r="P1265" s="11">
        <f>IFERROR(טבלה14[[#This Row],[נשים תואר 1]]/טבלה14[[#This Row],[מספר סטודנטים בתואר 1]],"")</f>
        <v>0.7357622481969659</v>
      </c>
      <c r="Q126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26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65" s="13">
        <f>SUMIFS(T:T,D:D,"2007/08",B:B,B1265)-טבלה14[[#This Row],[דירוג]]</f>
        <v>0</v>
      </c>
      <c r="T1265" s="9">
        <v>1</v>
      </c>
    </row>
    <row r="1266" spans="2:20" s="6" customFormat="1" ht="13.8" hidden="1" x14ac:dyDescent="0.3">
      <c r="B1266" s="7" t="s">
        <v>46</v>
      </c>
      <c r="C1266" s="8" t="s">
        <v>20</v>
      </c>
      <c r="D1266" s="9" t="s">
        <v>42</v>
      </c>
      <c r="E1266" s="10">
        <v>6590</v>
      </c>
      <c r="F1266" s="10">
        <v>4811</v>
      </c>
      <c r="G1266" s="10">
        <v>0</v>
      </c>
      <c r="H1266" s="10">
        <v>0</v>
      </c>
      <c r="I1266" s="10">
        <v>0</v>
      </c>
      <c r="J1266" s="10">
        <v>0</v>
      </c>
      <c r="K1266" s="9" t="s">
        <v>18</v>
      </c>
      <c r="L1266" s="9" t="s">
        <v>18</v>
      </c>
      <c r="M1266" s="9" t="str">
        <f>IF(טבלה14[[#This Row],[מספר סטודנטים בתואר 1]]&gt;500,"yes","no")</f>
        <v>yes</v>
      </c>
      <c r="N1266" s="12">
        <f>טבלה14[[#This Row],[מספר סטודנטים בתואר 1]]/SUBTOTAL(109,טבלה14[מספר סטודנטים בתואר 1])</f>
        <v>9.5858728380874808E-2</v>
      </c>
      <c r="O1266" s="11">
        <f>IFERROR(((טבלה14[[#This Row],[מספר סטודנטים בתואר 1]]-טבלה14[[#This Row],[נשים תואר 1]])/טבלה14[[#This Row],[מספר סטודנטים בתואר 1]]),"")</f>
        <v>0.26995447647951443</v>
      </c>
      <c r="P1266" s="11">
        <f>IFERROR(טבלה14[[#This Row],[נשים תואר 1]]/טבלה14[[#This Row],[מספר סטודנטים בתואר 1]],"")</f>
        <v>0.73004552352048557</v>
      </c>
      <c r="Q126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26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66" s="13">
        <f>SUMIFS(T:T,D:D,"2007/08",B:B,B1266)-טבלה14[[#This Row],[דירוג]]</f>
        <v>0</v>
      </c>
      <c r="T1266" s="9">
        <v>1</v>
      </c>
    </row>
    <row r="1267" spans="2:20" s="6" customFormat="1" ht="13.8" hidden="1" x14ac:dyDescent="0.3">
      <c r="B1267" s="7" t="s">
        <v>46</v>
      </c>
      <c r="C1267" s="8" t="s">
        <v>20</v>
      </c>
      <c r="D1267" s="10" t="s">
        <v>49</v>
      </c>
      <c r="E1267" s="10">
        <v>6585</v>
      </c>
      <c r="F1267" s="10">
        <v>4707</v>
      </c>
      <c r="G1267" s="10"/>
      <c r="H1267" s="10"/>
      <c r="I1267" s="10"/>
      <c r="J1267" s="10" t="s">
        <v>21</v>
      </c>
      <c r="K1267" s="9" t="s">
        <v>18</v>
      </c>
      <c r="L1267" s="9" t="s">
        <v>18</v>
      </c>
      <c r="M1267" s="9" t="str">
        <f>IF(טבלה14[[#This Row],[מספר סטודנטים בתואר 1]]&gt;500,"yes","no")</f>
        <v>yes</v>
      </c>
      <c r="N1267" s="12">
        <f>טבלה14[[#This Row],[מספר סטודנטים בתואר 1]]/SUBTOTAL(109,טבלה14[מספר סטודנטים בתואר 1])</f>
        <v>9.5785997934455316E-2</v>
      </c>
      <c r="O1267" s="11">
        <f>IFERROR(((טבלה14[[#This Row],[מספר סטודנטים בתואר 1]]-טבלה14[[#This Row],[נשים תואר 1]])/טבלה14[[#This Row],[מספר סטודנטים בתואר 1]]),"")</f>
        <v>0.28519362186788155</v>
      </c>
      <c r="P1267" s="11">
        <f>IFERROR(טבלה14[[#This Row],[נשים תואר 1]]/טבלה14[[#This Row],[מספר סטודנטים בתואר 1]],"")</f>
        <v>0.71480637813211845</v>
      </c>
      <c r="Q126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26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67" s="13">
        <f>SUMIFS(T:T,D:D,"2007/08",B:B,B1267)-טבלה14[[#This Row],[דירוג]]</f>
        <v>0</v>
      </c>
      <c r="T1267" s="9">
        <v>1</v>
      </c>
    </row>
    <row r="1268" spans="2:20" s="6" customFormat="1" ht="13.8" hidden="1" x14ac:dyDescent="0.3">
      <c r="B1268" s="7" t="s">
        <v>46</v>
      </c>
      <c r="C1268" s="8" t="s">
        <v>20</v>
      </c>
      <c r="D1268" s="10" t="s">
        <v>50</v>
      </c>
      <c r="E1268" s="10">
        <v>6286</v>
      </c>
      <c r="F1268" s="10">
        <v>4375</v>
      </c>
      <c r="G1268" s="10">
        <v>0</v>
      </c>
      <c r="H1268" s="10">
        <v>0</v>
      </c>
      <c r="I1268" s="10">
        <v>0</v>
      </c>
      <c r="J1268" s="10">
        <v>0</v>
      </c>
      <c r="K1268" s="9" t="s">
        <v>18</v>
      </c>
      <c r="L1268" s="9" t="s">
        <v>18</v>
      </c>
      <c r="M1268" s="9" t="str">
        <f>IF(טבלה14[[#This Row],[מספר סטודנטים בתואר 1]]&gt;500,"yes","no")</f>
        <v>yes</v>
      </c>
      <c r="N1268" s="12">
        <f>טבלה14[[#This Row],[מספר סטודנטים בתואר 1]]/SUBTOTAL(109,טבלה14[מספר סטודנטים בתואר 1])</f>
        <v>9.1436717238570414E-2</v>
      </c>
      <c r="O1268" s="11">
        <f>IFERROR(((טבלה14[[#This Row],[מספר סטודנטים בתואר 1]]-טבלה14[[#This Row],[נשים תואר 1]])/טבלה14[[#This Row],[מספר סטודנטים בתואר 1]]),"")</f>
        <v>0.3040089086859688</v>
      </c>
      <c r="P1268" s="11">
        <f>IFERROR(טבלה14[[#This Row],[נשים תואר 1]]/טבלה14[[#This Row],[מספר סטודנטים בתואר 1]],"")</f>
        <v>0.69599109131403114</v>
      </c>
      <c r="Q126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6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68" s="13">
        <f>SUMIFS(T:T,D:D,"2007/08",B:B,B1268)-טבלה14[[#This Row],[דירוג]]</f>
        <v>0</v>
      </c>
      <c r="T1268" s="9">
        <v>1</v>
      </c>
    </row>
    <row r="1269" spans="2:20" s="6" customFormat="1" ht="13.8" hidden="1" x14ac:dyDescent="0.3">
      <c r="B1269" s="7" t="s">
        <v>46</v>
      </c>
      <c r="C1269" s="8" t="s">
        <v>20</v>
      </c>
      <c r="D1269" s="9" t="s">
        <v>32</v>
      </c>
      <c r="E1269" s="10">
        <v>5938</v>
      </c>
      <c r="F1269" s="10">
        <v>4145</v>
      </c>
      <c r="G1269" s="10">
        <v>0</v>
      </c>
      <c r="H1269" s="10">
        <v>0</v>
      </c>
      <c r="I1269" s="10">
        <v>0</v>
      </c>
      <c r="J1269" s="10">
        <v>0</v>
      </c>
      <c r="K1269" s="9" t="s">
        <v>18</v>
      </c>
      <c r="L1269" s="9" t="s">
        <v>18</v>
      </c>
      <c r="M1269" s="9" t="str">
        <f>IF(טבלה14[[#This Row],[מספר סטודנטים בתואר 1]]&gt;500,"yes","no")</f>
        <v>yes</v>
      </c>
      <c r="N1269" s="12">
        <f>טבלה14[[#This Row],[מספר סטודנטים בתואר 1]]/SUBTOTAL(109,טבלה14[מספר סטודנטים בתואר 1])</f>
        <v>8.6374678167774596E-2</v>
      </c>
      <c r="O1269" s="11">
        <f>IFERROR(((טבלה14[[#This Row],[מספר סטודנטים בתואר 1]]-טבלה14[[#This Row],[נשים תואר 1]])/טבלה14[[#This Row],[מספר סטודנטים בתואר 1]]),"")</f>
        <v>0.3019535197036039</v>
      </c>
      <c r="P1269" s="11">
        <f>IFERROR(טבלה14[[#This Row],[נשים תואר 1]]/טבלה14[[#This Row],[מספר סטודנטים בתואר 1]],"")</f>
        <v>0.69804648029639604</v>
      </c>
      <c r="Q126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6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69" s="13">
        <f>SUMIFS(T:T,D:D,"2007/08",B:B,B1269)-טבלה14[[#This Row],[דירוג]]</f>
        <v>0</v>
      </c>
      <c r="T1269" s="9">
        <v>1</v>
      </c>
    </row>
    <row r="1270" spans="2:20" s="6" customFormat="1" ht="13.8" hidden="1" x14ac:dyDescent="0.3">
      <c r="B1270" s="7" t="s">
        <v>46</v>
      </c>
      <c r="C1270" s="8" t="s">
        <v>20</v>
      </c>
      <c r="D1270" s="9" t="s">
        <v>199</v>
      </c>
      <c r="E1270" s="10">
        <v>5818</v>
      </c>
      <c r="F1270" s="10">
        <v>4018</v>
      </c>
      <c r="G1270" s="10"/>
      <c r="H1270" s="10"/>
      <c r="I1270" s="10"/>
      <c r="J1270" s="10" t="s">
        <v>21</v>
      </c>
      <c r="K1270" s="9" t="s">
        <v>18</v>
      </c>
      <c r="L1270" s="9" t="s">
        <v>18</v>
      </c>
      <c r="M1270" s="9" t="str">
        <f>IF(טבלה14[[#This Row],[מספר סטודנטים בתואר 1]]&gt;500,"yes","no")</f>
        <v>yes</v>
      </c>
      <c r="N1270" s="12">
        <f>טבלה14[[#This Row],[מספר סטודנטים בתואר 1]]/SUBTOTAL(109,טבלה14[מספר סטודנטים בתואר 1])</f>
        <v>8.4629147453707074E-2</v>
      </c>
      <c r="O1270" s="11">
        <f>IFERROR(((טבלה14[[#This Row],[מספר סטודנטים בתואר 1]]-טבלה14[[#This Row],[נשים תואר 1]])/טבלה14[[#This Row],[מספר סטודנטים בתואר 1]]),"")</f>
        <v>0.30938466827088346</v>
      </c>
      <c r="P1270" s="11">
        <f>IFERROR(טבלה14[[#This Row],[נשים תואר 1]]/טבלה14[[#This Row],[מספר סטודנטים בתואר 1]],"")</f>
        <v>0.69061533172911649</v>
      </c>
      <c r="Q127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7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70" s="13">
        <f>SUMIFS(T:T,D:D,"2007/08",B:B,B1270)-טבלה14[[#This Row],[דירוג]]</f>
        <v>0</v>
      </c>
      <c r="T1270" s="9">
        <v>1</v>
      </c>
    </row>
    <row r="1271" spans="2:20" s="6" customFormat="1" ht="13.8" hidden="1" x14ac:dyDescent="0.3">
      <c r="B1271" s="7" t="s">
        <v>46</v>
      </c>
      <c r="C1271" s="8" t="s">
        <v>20</v>
      </c>
      <c r="D1271" s="10" t="s">
        <v>255</v>
      </c>
      <c r="E1271" s="10">
        <v>5750</v>
      </c>
      <c r="F1271" s="10">
        <v>3964</v>
      </c>
      <c r="G1271" s="10"/>
      <c r="H1271" s="10"/>
      <c r="I1271" s="10"/>
      <c r="J1271" s="10" t="s">
        <v>21</v>
      </c>
      <c r="K1271" s="9" t="s">
        <v>18</v>
      </c>
      <c r="L1271" s="9" t="s">
        <v>18</v>
      </c>
      <c r="M1271" s="9" t="str">
        <f>IF(טבלה14[[#This Row],[מספר סטודנטים בתואר 1]]&gt;500,"yes","no")</f>
        <v>yes</v>
      </c>
      <c r="N1271" s="12">
        <f>טבלה14[[#This Row],[מספר סטודנטים בתואר 1]]/SUBTOTAL(109,טבלה14[מספר סטודנטים בתואר 1])</f>
        <v>8.3640013382402137E-2</v>
      </c>
      <c r="O1271" s="11">
        <f>IFERROR(((טבלה14[[#This Row],[מספר סטודנטים בתואר 1]]-טבלה14[[#This Row],[נשים תואר 1]])/טבלה14[[#This Row],[מספר סטודנטים בתואר 1]]),"")</f>
        <v>0.31060869565217392</v>
      </c>
      <c r="P1271" s="11">
        <f>IFERROR(טבלה14[[#This Row],[נשים תואר 1]]/טבלה14[[#This Row],[מספר סטודנטים בתואר 1]],"")</f>
        <v>0.68939130434782614</v>
      </c>
      <c r="Q127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7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71" s="13">
        <f>SUMIFS(T:T,D:D,"2007/08",B:B,B1271)-טבלה14[[#This Row],[דירוג]]</f>
        <v>0</v>
      </c>
      <c r="T1271" s="9">
        <v>1</v>
      </c>
    </row>
    <row r="1272" spans="2:20" s="6" customFormat="1" ht="13.8" hidden="1" x14ac:dyDescent="0.3">
      <c r="B1272" s="7" t="s">
        <v>95</v>
      </c>
      <c r="C1272" s="8" t="s">
        <v>69</v>
      </c>
      <c r="D1272" s="10" t="s">
        <v>199</v>
      </c>
      <c r="E1272" s="10">
        <v>504</v>
      </c>
      <c r="F1272" s="10">
        <v>218</v>
      </c>
      <c r="G1272" s="10">
        <v>4378</v>
      </c>
      <c r="H1272" s="10">
        <v>1601</v>
      </c>
      <c r="I1272" s="10">
        <v>65</v>
      </c>
      <c r="J1272" s="10">
        <v>30</v>
      </c>
      <c r="K1272" s="9"/>
      <c r="L1272" s="9" t="s">
        <v>18</v>
      </c>
      <c r="M1272" s="9" t="str">
        <f>IF(טבלה14[[#This Row],[מספר סטודנטים בתואר 1]]&gt;500,"yes","no")</f>
        <v>yes</v>
      </c>
      <c r="N1272" s="12">
        <f>טבלה14[[#This Row],[מספר סטודנטים בתואר 1]]/SUBTOTAL(109,טבלה14[מספר סטודנטים בתואר 1])</f>
        <v>7.3312289990835966E-3</v>
      </c>
      <c r="O1272" s="11">
        <f>IFERROR(((טבלה14[[#This Row],[מספר סטודנטים בתואר 1]]-טבלה14[[#This Row],[נשים תואר 1]])/טבלה14[[#This Row],[מספר סטודנטים בתואר 1]]),"")</f>
        <v>0.56746031746031744</v>
      </c>
      <c r="P1272" s="11">
        <f>IFERROR(טבלה14[[#This Row],[נשים תואר 1]]/טבלה14[[#This Row],[מספר סטודנטים בתואר 1]],"")</f>
        <v>0.43253968253968256</v>
      </c>
      <c r="Q127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7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72" s="13">
        <f>SUMIFS(T:T,D:D,"2007/08",B:B,B1272)-טבלה14[[#This Row],[דירוג]]</f>
        <v>1</v>
      </c>
      <c r="T1272" s="9">
        <v>48</v>
      </c>
    </row>
    <row r="1273" spans="2:20" s="6" customFormat="1" ht="13.8" hidden="1" x14ac:dyDescent="0.3">
      <c r="B1273" s="7" t="s">
        <v>87</v>
      </c>
      <c r="C1273" s="8" t="s">
        <v>58</v>
      </c>
      <c r="D1273" s="10" t="s">
        <v>17</v>
      </c>
      <c r="E1273" s="10">
        <v>589</v>
      </c>
      <c r="F1273" s="10">
        <v>480</v>
      </c>
      <c r="G1273" s="10">
        <v>102</v>
      </c>
      <c r="H1273" s="10">
        <v>73</v>
      </c>
      <c r="I1273" s="10">
        <v>77</v>
      </c>
      <c r="J1273" s="10">
        <v>48</v>
      </c>
      <c r="K1273" s="9"/>
      <c r="L1273" s="9" t="s">
        <v>18</v>
      </c>
      <c r="M1273" s="9" t="str">
        <f>IF(טבלה14[[#This Row],[מספר סטודנטים בתואר 1]]&gt;500,"yes","no")</f>
        <v>yes</v>
      </c>
      <c r="N1273" s="12">
        <f>טבלה14[[#This Row],[מספר סטודנטים בתואר 1]]/SUBTOTAL(109,טבלה14[מספר סטודנטים בתואר 1])</f>
        <v>8.5676465882147581E-3</v>
      </c>
      <c r="O1273" s="11">
        <f>IFERROR(((טבלה14[[#This Row],[מספר סטודנטים בתואר 1]]-טבלה14[[#This Row],[נשים תואר 1]])/טבלה14[[#This Row],[מספר סטודנטים בתואר 1]]),"")</f>
        <v>0.18505942275042445</v>
      </c>
      <c r="P1273" s="11">
        <f>IFERROR(טבלה14[[#This Row],[נשים תואר 1]]/טבלה14[[#This Row],[מספר סטודנטים בתואר 1]],"")</f>
        <v>0.81494057724957558</v>
      </c>
      <c r="Q127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27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73" s="13">
        <f>SUMIFS(T:T,D:D,"2007/08",B:B,B1273)-טבלה14[[#This Row],[דירוג]]</f>
        <v>1</v>
      </c>
      <c r="T1273" s="9">
        <v>42</v>
      </c>
    </row>
    <row r="1274" spans="2:20" s="6" customFormat="1" ht="13.8" hidden="1" x14ac:dyDescent="0.3">
      <c r="B1274" s="7" t="s">
        <v>90</v>
      </c>
      <c r="C1274" s="8" t="s">
        <v>56</v>
      </c>
      <c r="D1274" s="10" t="s">
        <v>37</v>
      </c>
      <c r="E1274" s="10">
        <v>660</v>
      </c>
      <c r="F1274" s="10">
        <v>304</v>
      </c>
      <c r="G1274" s="10">
        <v>154</v>
      </c>
      <c r="H1274" s="10">
        <v>80</v>
      </c>
      <c r="I1274" s="10">
        <v>29</v>
      </c>
      <c r="J1274" s="10">
        <v>14</v>
      </c>
      <c r="K1274" s="9"/>
      <c r="L1274" s="9" t="s">
        <v>18</v>
      </c>
      <c r="M1274" s="9" t="str">
        <f>IF(טבלה14[[#This Row],[מספר סטודנטים בתואר 1]]&gt;500,"yes","no")</f>
        <v>yes</v>
      </c>
      <c r="N1274" s="12">
        <f>טבלה14[[#This Row],[מספר סטודנטים בתואר 1]]/SUBTOTAL(109,טבלה14[מספר סטודנטים בתואר 1])</f>
        <v>9.6004189273713771E-3</v>
      </c>
      <c r="O1274" s="11">
        <f>IFERROR(((טבלה14[[#This Row],[מספר סטודנטים בתואר 1]]-טבלה14[[#This Row],[נשים תואר 1]])/טבלה14[[#This Row],[מספר סטודנטים בתואר 1]]),"")</f>
        <v>0.53939393939393943</v>
      </c>
      <c r="P1274" s="11">
        <f>IFERROR(טבלה14[[#This Row],[נשים תואר 1]]/טבלה14[[#This Row],[מספר סטודנטים בתואר 1]],"")</f>
        <v>0.46060606060606063</v>
      </c>
      <c r="Q127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7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74" s="13">
        <f>SUMIFS(T:T,D:D,"2007/08",B:B,B1274)-טבלה14[[#This Row],[דירוג]]</f>
        <v>1</v>
      </c>
      <c r="T1274" s="9">
        <v>39</v>
      </c>
    </row>
    <row r="1275" spans="2:20" s="6" customFormat="1" ht="13.8" hidden="1" x14ac:dyDescent="0.3">
      <c r="B1275" s="7" t="s">
        <v>80</v>
      </c>
      <c r="C1275" s="8" t="s">
        <v>34</v>
      </c>
      <c r="D1275" s="10" t="s">
        <v>17</v>
      </c>
      <c r="E1275" s="10">
        <v>671</v>
      </c>
      <c r="F1275" s="10">
        <v>433</v>
      </c>
      <c r="G1275" s="10">
        <v>195</v>
      </c>
      <c r="H1275" s="10">
        <v>81</v>
      </c>
      <c r="I1275" s="10">
        <v>81</v>
      </c>
      <c r="J1275" s="10">
        <v>32</v>
      </c>
      <c r="K1275" s="9"/>
      <c r="L1275" s="9" t="s">
        <v>18</v>
      </c>
      <c r="M1275" s="9" t="str">
        <f>IF(טבלה14[[#This Row],[מספר סטודנטים בתואר 1]]&gt;500,"yes","no")</f>
        <v>yes</v>
      </c>
      <c r="N1275" s="12">
        <f>טבלה14[[#This Row],[מספר סטודנטים בתואר 1]]/SUBTOTAL(109,טבלה14[מספר סטודנטים בתואר 1])</f>
        <v>9.7604259094942331E-3</v>
      </c>
      <c r="O1275" s="11">
        <f>IFERROR(((טבלה14[[#This Row],[מספר סטודנטים בתואר 1]]-טבלה14[[#This Row],[נשים תואר 1]])/טבלה14[[#This Row],[מספר סטודנטים בתואר 1]]),"")</f>
        <v>0.35469448584202684</v>
      </c>
      <c r="P1275" s="11">
        <f>IFERROR(טבלה14[[#This Row],[נשים תואר 1]]/טבלה14[[#This Row],[מספר סטודנטים בתואר 1]],"")</f>
        <v>0.64530551415797321</v>
      </c>
      <c r="Q127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7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75" s="13">
        <f>SUMIFS(T:T,D:D,"2007/08",B:B,B1275)-טבלה14[[#This Row],[דירוג]]</f>
        <v>1</v>
      </c>
      <c r="T1275" s="9">
        <v>38</v>
      </c>
    </row>
    <row r="1276" spans="2:20" s="6" customFormat="1" ht="13.8" hidden="1" x14ac:dyDescent="0.3">
      <c r="B1276" s="7" t="s">
        <v>55</v>
      </c>
      <c r="C1276" s="8" t="s">
        <v>56</v>
      </c>
      <c r="D1276" s="10" t="s">
        <v>42</v>
      </c>
      <c r="E1276" s="10">
        <v>643</v>
      </c>
      <c r="F1276" s="10">
        <v>591</v>
      </c>
      <c r="G1276" s="10">
        <v>185</v>
      </c>
      <c r="H1276" s="10">
        <v>158</v>
      </c>
      <c r="I1276" s="10">
        <v>57</v>
      </c>
      <c r="J1276" s="10">
        <v>48</v>
      </c>
      <c r="K1276" s="9"/>
      <c r="L1276" s="9" t="s">
        <v>18</v>
      </c>
      <c r="M1276" s="9" t="str">
        <f>IF(טבלה14[[#This Row],[מספר סטודנטים בתואר 1]]&gt;500,"yes","no")</f>
        <v>yes</v>
      </c>
      <c r="N1276" s="12">
        <f>טבלה14[[#This Row],[מספר סטודנטים בתואר 1]]/SUBTOTAL(109,טבלה14[מספר סטודנטים בתואר 1])</f>
        <v>9.3531354095451446E-3</v>
      </c>
      <c r="O1276" s="11">
        <f>IFERROR(((טבלה14[[#This Row],[מספר סטודנטים בתואר 1]]-טבלה14[[#This Row],[נשים תואר 1]])/טבלה14[[#This Row],[מספר סטודנטים בתואר 1]]),"")</f>
        <v>8.0870917573872478E-2</v>
      </c>
      <c r="P1276" s="11">
        <f>IFERROR(טבלה14[[#This Row],[נשים תואר 1]]/טבלה14[[#This Row],[מספר סטודנטים בתואר 1]],"")</f>
        <v>0.91912908242612756</v>
      </c>
      <c r="Q127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27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76" s="13">
        <f>SUMIFS(T:T,D:D,"2007/08",B:B,B1276)-טבלה14[[#This Row],[דירוג]]</f>
        <v>1</v>
      </c>
      <c r="T1276" s="9">
        <v>36</v>
      </c>
    </row>
    <row r="1277" spans="2:20" s="6" customFormat="1" ht="13.8" hidden="1" x14ac:dyDescent="0.3">
      <c r="B1277" s="7" t="s">
        <v>55</v>
      </c>
      <c r="C1277" s="8" t="s">
        <v>56</v>
      </c>
      <c r="D1277" s="9" t="s">
        <v>49</v>
      </c>
      <c r="E1277" s="10">
        <v>658</v>
      </c>
      <c r="F1277" s="10">
        <v>602</v>
      </c>
      <c r="G1277" s="10">
        <v>196</v>
      </c>
      <c r="H1277" s="10">
        <v>176</v>
      </c>
      <c r="I1277" s="10">
        <v>55</v>
      </c>
      <c r="J1277" s="10">
        <v>50</v>
      </c>
      <c r="K1277" s="9"/>
      <c r="L1277" s="9" t="s">
        <v>18</v>
      </c>
      <c r="M1277" s="9" t="str">
        <f>IF(טבלה14[[#This Row],[מספר סטודנטים בתואר 1]]&gt;500,"yes","no")</f>
        <v>yes</v>
      </c>
      <c r="N1277" s="12">
        <f>טבלה14[[#This Row],[מספר סטודנטים בתואר 1]]/SUBTOTAL(109,טבלה14[מספר סטודנטים בתואר 1])</f>
        <v>9.5713267488035849E-3</v>
      </c>
      <c r="O1277" s="11">
        <f>IFERROR(((טבלה14[[#This Row],[מספר סטודנטים בתואר 1]]-טבלה14[[#This Row],[נשים תואר 1]])/טבלה14[[#This Row],[מספר סטודנטים בתואר 1]]),"")</f>
        <v>8.5106382978723402E-2</v>
      </c>
      <c r="P1277" s="11">
        <f>IFERROR(טבלה14[[#This Row],[נשים תואר 1]]/טבלה14[[#This Row],[מספר סטודנטים בתואר 1]],"")</f>
        <v>0.91489361702127658</v>
      </c>
      <c r="Q127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27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77" s="13">
        <f>SUMIFS(T:T,D:D,"2007/08",B:B,B1277)-טבלה14[[#This Row],[דירוג]]</f>
        <v>1</v>
      </c>
      <c r="T1277" s="9">
        <v>36</v>
      </c>
    </row>
    <row r="1278" spans="2:20" s="6" customFormat="1" ht="13.8" hidden="1" x14ac:dyDescent="0.3">
      <c r="B1278" s="7" t="s">
        <v>83</v>
      </c>
      <c r="C1278" s="8" t="s">
        <v>58</v>
      </c>
      <c r="D1278" s="9" t="s">
        <v>50</v>
      </c>
      <c r="E1278" s="10">
        <v>689</v>
      </c>
      <c r="F1278" s="10">
        <v>487</v>
      </c>
      <c r="G1278" s="10">
        <v>93</v>
      </c>
      <c r="H1278" s="10">
        <v>66</v>
      </c>
      <c r="I1278" s="10"/>
      <c r="J1278" s="10" t="s">
        <v>21</v>
      </c>
      <c r="K1278" s="9"/>
      <c r="L1278" s="9" t="s">
        <v>18</v>
      </c>
      <c r="M1278" s="9" t="str">
        <f>IF(טבלה14[[#This Row],[מספר סטודנטים בתואר 1]]&gt;500,"yes","no")</f>
        <v>yes</v>
      </c>
      <c r="N1278" s="12">
        <f>טבלה14[[#This Row],[מספר סטודנטים בתואר 1]]/SUBTOTAL(109,טבלה14[מספר סטודנטים בתואר 1])</f>
        <v>1.0022255516604361E-2</v>
      </c>
      <c r="O1278" s="11">
        <f>IFERROR(((טבלה14[[#This Row],[מספר סטודנטים בתואר 1]]-טבלה14[[#This Row],[נשים תואר 1]])/טבלה14[[#This Row],[מספר סטודנטים בתואר 1]]),"")</f>
        <v>0.29317851959361391</v>
      </c>
      <c r="P1278" s="11">
        <f>IFERROR(טבלה14[[#This Row],[נשים תואר 1]]/טבלה14[[#This Row],[מספר סטודנטים בתואר 1]],"")</f>
        <v>0.70682148040638604</v>
      </c>
      <c r="Q127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27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78" s="13">
        <f>SUMIFS(T:T,D:D,"2007/08",B:B,B1278)-טבלה14[[#This Row],[דירוג]]</f>
        <v>1</v>
      </c>
      <c r="T1278" s="9">
        <v>35</v>
      </c>
    </row>
    <row r="1279" spans="2:20" s="6" customFormat="1" ht="13.8" hidden="1" x14ac:dyDescent="0.3">
      <c r="B1279" s="7" t="s">
        <v>40</v>
      </c>
      <c r="C1279" s="8" t="s">
        <v>16</v>
      </c>
      <c r="D1279" s="9" t="s">
        <v>32</v>
      </c>
      <c r="E1279" s="10">
        <v>716</v>
      </c>
      <c r="F1279" s="10">
        <v>416</v>
      </c>
      <c r="G1279" s="10">
        <v>160</v>
      </c>
      <c r="H1279" s="10">
        <v>77</v>
      </c>
      <c r="I1279" s="10">
        <v>32</v>
      </c>
      <c r="J1279" s="10">
        <v>13</v>
      </c>
      <c r="K1279" s="9"/>
      <c r="L1279" s="9" t="s">
        <v>18</v>
      </c>
      <c r="M1279" s="9" t="str">
        <f>IF(טבלה14[[#This Row],[מספר סטודנטים בתואר 1]]&gt;500,"yes","no")</f>
        <v>yes</v>
      </c>
      <c r="N1279" s="12">
        <f>טבלה14[[#This Row],[מספר סטודנטים בתואר 1]]/SUBTOTAL(109,טבלה14[מספר סטודנטים בתואר 1])</f>
        <v>1.0414999927269554E-2</v>
      </c>
      <c r="O1279" s="11">
        <f>IFERROR(((טבלה14[[#This Row],[מספר סטודנטים בתואר 1]]-טבלה14[[#This Row],[נשים תואר 1]])/טבלה14[[#This Row],[מספר סטודנטים בתואר 1]]),"")</f>
        <v>0.41899441340782123</v>
      </c>
      <c r="P1279" s="11">
        <f>IFERROR(טבלה14[[#This Row],[נשים תואר 1]]/טבלה14[[#This Row],[מספר סטודנטים בתואר 1]],"")</f>
        <v>0.58100558659217882</v>
      </c>
      <c r="Q127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7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79" s="13">
        <f>SUMIFS(T:T,D:D,"2007/08",B:B,B1279)-טבלה14[[#This Row],[דירוג]]</f>
        <v>1</v>
      </c>
      <c r="T1279" s="9">
        <v>33</v>
      </c>
    </row>
    <row r="1280" spans="2:20" s="6" customFormat="1" ht="13.8" hidden="1" x14ac:dyDescent="0.3">
      <c r="B1280" s="7" t="s">
        <v>30</v>
      </c>
      <c r="C1280" s="8" t="s">
        <v>16</v>
      </c>
      <c r="D1280" s="9" t="s">
        <v>17</v>
      </c>
      <c r="E1280" s="10">
        <v>874</v>
      </c>
      <c r="F1280" s="10">
        <v>373</v>
      </c>
      <c r="G1280" s="10">
        <v>533</v>
      </c>
      <c r="H1280" s="10">
        <v>253</v>
      </c>
      <c r="I1280" s="10">
        <v>113</v>
      </c>
      <c r="J1280" s="10">
        <v>51</v>
      </c>
      <c r="K1280" s="9"/>
      <c r="L1280" s="9" t="s">
        <v>18</v>
      </c>
      <c r="M1280" s="9" t="str">
        <f>IF(טבלה14[[#This Row],[מספר סטודנטים בתואר 1]]&gt;500,"yes","no")</f>
        <v>yes</v>
      </c>
      <c r="N1280" s="12">
        <f>טבלה14[[#This Row],[מספר סטודנטים בתואר 1]]/SUBTOTAL(109,טבלה14[מספר סטודנטים בתואר 1])</f>
        <v>1.2713282034125126E-2</v>
      </c>
      <c r="O1280" s="11">
        <f>IFERROR(((טבלה14[[#This Row],[מספר סטודנטים בתואר 1]]-טבלה14[[#This Row],[נשים תואר 1]])/טבלה14[[#This Row],[מספר סטודנטים בתואר 1]]),"")</f>
        <v>0.57322654462242562</v>
      </c>
      <c r="P1280" s="11">
        <f>IFERROR(טבלה14[[#This Row],[נשים תואר 1]]/טבלה14[[#This Row],[מספר סטודנטים בתואר 1]],"")</f>
        <v>0.42677345537757438</v>
      </c>
      <c r="Q128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8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80" s="13">
        <f>SUMIFS(T:T,D:D,"2007/08",B:B,B1280)-טבלה14[[#This Row],[דירוג]]</f>
        <v>1</v>
      </c>
      <c r="T1280" s="9">
        <v>29</v>
      </c>
    </row>
    <row r="1281" spans="2:20" s="6" customFormat="1" ht="13.8" hidden="1" x14ac:dyDescent="0.3">
      <c r="B1281" s="7" t="s">
        <v>85</v>
      </c>
      <c r="C1281" s="8" t="s">
        <v>39</v>
      </c>
      <c r="D1281" s="9" t="s">
        <v>26</v>
      </c>
      <c r="E1281" s="10">
        <v>959</v>
      </c>
      <c r="F1281" s="10">
        <v>761</v>
      </c>
      <c r="G1281" s="10">
        <v>275</v>
      </c>
      <c r="H1281" s="10">
        <v>241</v>
      </c>
      <c r="I1281" s="10">
        <v>66</v>
      </c>
      <c r="J1281" s="10">
        <v>53</v>
      </c>
      <c r="K1281" s="9"/>
      <c r="L1281" s="9" t="s">
        <v>18</v>
      </c>
      <c r="M1281" s="9" t="str">
        <f>IF(טבלה14[[#This Row],[מספר סטודנטים בתואר 1]]&gt;500,"yes","no")</f>
        <v>yes</v>
      </c>
      <c r="N1281" s="12">
        <f>טבלה14[[#This Row],[מספר סטודנטים בתואר 1]]/SUBTOTAL(109,טבלה14[מספר סטודנטים בתואר 1])</f>
        <v>1.3949699623256288E-2</v>
      </c>
      <c r="O1281" s="11">
        <f>IFERROR(((טבלה14[[#This Row],[מספר סטודנטים בתואר 1]]-טבלה14[[#This Row],[נשים תואר 1]])/טבלה14[[#This Row],[מספר סטודנטים בתואר 1]]),"")</f>
        <v>0.20646506777893639</v>
      </c>
      <c r="P1281" s="11">
        <f>IFERROR(טבלה14[[#This Row],[נשים תואר 1]]/טבלה14[[#This Row],[מספר סטודנטים בתואר 1]],"")</f>
        <v>0.79353493222106364</v>
      </c>
      <c r="Q128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28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81" s="13">
        <f>SUMIFS(T:T,D:D,"2007/08",B:B,B1281)-טבלה14[[#This Row],[דירוג]]</f>
        <v>1</v>
      </c>
      <c r="T1281" s="9">
        <v>28</v>
      </c>
    </row>
    <row r="1282" spans="2:20" s="6" customFormat="1" ht="13.8" hidden="1" x14ac:dyDescent="0.3">
      <c r="B1282" s="7" t="s">
        <v>85</v>
      </c>
      <c r="C1282" s="8" t="s">
        <v>39</v>
      </c>
      <c r="D1282" s="9" t="s">
        <v>43</v>
      </c>
      <c r="E1282" s="10">
        <v>889</v>
      </c>
      <c r="F1282" s="10">
        <v>707</v>
      </c>
      <c r="G1282" s="10">
        <v>266</v>
      </c>
      <c r="H1282" s="10">
        <v>230</v>
      </c>
      <c r="I1282" s="10">
        <v>69</v>
      </c>
      <c r="J1282" s="10">
        <v>54</v>
      </c>
      <c r="K1282" s="9"/>
      <c r="L1282" s="9" t="s">
        <v>18</v>
      </c>
      <c r="M1282" s="9" t="str">
        <f>IF(טבלה14[[#This Row],[מספר סטודנטים בתואר 1]]&gt;500,"yes","no")</f>
        <v>yes</v>
      </c>
      <c r="N1282" s="12">
        <f>טבלה14[[#This Row],[מספר סטודנטים בתואר 1]]/SUBTOTAL(109,טבלה14[מספר סטודנטים בתואר 1])</f>
        <v>1.2931473373383566E-2</v>
      </c>
      <c r="O1282" s="11">
        <f>IFERROR(((טבלה14[[#This Row],[מספר סטודנטים בתואר 1]]-טבלה14[[#This Row],[נשים תואר 1]])/טבלה14[[#This Row],[מספר סטודנטים בתואר 1]]),"")</f>
        <v>0.20472440944881889</v>
      </c>
      <c r="P1282" s="11">
        <f>IFERROR(טבלה14[[#This Row],[נשים תואר 1]]/טבלה14[[#This Row],[מספר סטודנטים בתואר 1]],"")</f>
        <v>0.79527559055118113</v>
      </c>
      <c r="Q128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28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82" s="13">
        <f>SUMIFS(T:T,D:D,"2007/08",B:B,B1282)-טבלה14[[#This Row],[דירוג]]</f>
        <v>1</v>
      </c>
      <c r="T1282" s="9">
        <v>28</v>
      </c>
    </row>
    <row r="1283" spans="2:20" s="6" customFormat="1" ht="13.8" hidden="1" x14ac:dyDescent="0.3">
      <c r="B1283" s="7" t="s">
        <v>85</v>
      </c>
      <c r="C1283" s="8" t="s">
        <v>39</v>
      </c>
      <c r="D1283" s="9" t="s">
        <v>49</v>
      </c>
      <c r="E1283" s="10">
        <v>941</v>
      </c>
      <c r="F1283" s="10">
        <v>743</v>
      </c>
      <c r="G1283" s="10">
        <v>296</v>
      </c>
      <c r="H1283" s="10">
        <v>244</v>
      </c>
      <c r="I1283" s="10">
        <v>80</v>
      </c>
      <c r="J1283" s="10">
        <v>68</v>
      </c>
      <c r="K1283" s="9"/>
      <c r="L1283" s="9" t="s">
        <v>18</v>
      </c>
      <c r="M1283" s="9" t="str">
        <f>IF(טבלה14[[#This Row],[מספר סטודנטים בתואר 1]]&gt;500,"yes","no")</f>
        <v>yes</v>
      </c>
      <c r="N1283" s="12">
        <f>טבלה14[[#This Row],[מספר סטודנטים בתואר 1]]/SUBTOTAL(109,טבלה14[מספר סטודנטים בתואר 1])</f>
        <v>1.3687870016146159E-2</v>
      </c>
      <c r="O1283" s="11">
        <f>IFERROR(((טבלה14[[#This Row],[מספר סטודנטים בתואר 1]]-טבלה14[[#This Row],[נשים תואר 1]])/טבלה14[[#This Row],[מספר סטודנטים בתואר 1]]),"")</f>
        <v>0.2104144527098831</v>
      </c>
      <c r="P1283" s="11">
        <f>IFERROR(טבלה14[[#This Row],[נשים תואר 1]]/טבלה14[[#This Row],[מספר סטודנטים בתואר 1]],"")</f>
        <v>0.78958554729011687</v>
      </c>
      <c r="Q128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28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83" s="13">
        <f>SUMIFS(T:T,D:D,"2007/08",B:B,B1283)-טבלה14[[#This Row],[דירוג]]</f>
        <v>1</v>
      </c>
      <c r="T1283" s="9">
        <v>28</v>
      </c>
    </row>
    <row r="1284" spans="2:20" s="6" customFormat="1" ht="13.8" hidden="1" x14ac:dyDescent="0.3">
      <c r="B1284" s="7" t="s">
        <v>85</v>
      </c>
      <c r="C1284" s="8" t="s">
        <v>39</v>
      </c>
      <c r="D1284" s="9" t="s">
        <v>50</v>
      </c>
      <c r="E1284" s="10">
        <v>912</v>
      </c>
      <c r="F1284" s="10">
        <v>738</v>
      </c>
      <c r="G1284" s="10">
        <v>292</v>
      </c>
      <c r="H1284" s="10">
        <v>249</v>
      </c>
      <c r="I1284" s="10">
        <v>85</v>
      </c>
      <c r="J1284" s="10">
        <v>70</v>
      </c>
      <c r="K1284" s="9"/>
      <c r="L1284" s="9" t="s">
        <v>18</v>
      </c>
      <c r="M1284" s="9" t="str">
        <f>IF(טבלה14[[#This Row],[מספר סטודנטים בתואר 1]]&gt;500,"yes","no")</f>
        <v>yes</v>
      </c>
      <c r="N1284" s="12">
        <f>טבלה14[[#This Row],[מספר סטודנטים בתואר 1]]/SUBTOTAL(109,טבלה14[מספר סטודנטים בתואר 1])</f>
        <v>1.3266033426913175E-2</v>
      </c>
      <c r="O1284" s="11">
        <f>IFERROR(((טבלה14[[#This Row],[מספר סטודנטים בתואר 1]]-טבלה14[[#This Row],[נשים תואר 1]])/טבלה14[[#This Row],[מספר סטודנטים בתואר 1]]),"")</f>
        <v>0.19078947368421054</v>
      </c>
      <c r="P1284" s="11">
        <f>IFERROR(טבלה14[[#This Row],[נשים תואר 1]]/טבלה14[[#This Row],[מספר סטודנטים בתואר 1]],"")</f>
        <v>0.80921052631578949</v>
      </c>
      <c r="Q128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28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84" s="13">
        <f>SUMIFS(T:T,D:D,"2007/08",B:B,B1284)-טבלה14[[#This Row],[דירוג]]</f>
        <v>1</v>
      </c>
      <c r="T1284" s="9">
        <v>28</v>
      </c>
    </row>
    <row r="1285" spans="2:20" s="6" customFormat="1" ht="13.8" hidden="1" x14ac:dyDescent="0.3">
      <c r="B1285" s="7" t="s">
        <v>94</v>
      </c>
      <c r="C1285" s="8" t="s">
        <v>39</v>
      </c>
      <c r="D1285" s="9" t="s">
        <v>22</v>
      </c>
      <c r="E1285" s="10">
        <v>490</v>
      </c>
      <c r="F1285" s="10">
        <v>274</v>
      </c>
      <c r="G1285" s="10">
        <v>115</v>
      </c>
      <c r="H1285" s="10">
        <v>68</v>
      </c>
      <c r="I1285" s="10">
        <v>25</v>
      </c>
      <c r="J1285" s="10">
        <v>9</v>
      </c>
      <c r="K1285" s="9"/>
      <c r="L1285" s="9" t="s">
        <v>18</v>
      </c>
      <c r="M1285" s="9" t="str">
        <f>IF(טבלה14[[#This Row],[מספר סטודנטים בתואר 1]]&gt;500,"yes","no")</f>
        <v>no</v>
      </c>
      <c r="N1285" s="12">
        <f>טבלה14[[#This Row],[מספר סטודנטים בתואר 1]]/SUBTOTAL(109,טבלה14[מספר סטודנטים בתואר 1])</f>
        <v>7.1275837491090524E-3</v>
      </c>
      <c r="O1285" s="11">
        <f>IFERROR(((טבלה14[[#This Row],[מספר סטודנטים בתואר 1]]-טבלה14[[#This Row],[נשים תואר 1]])/טבלה14[[#This Row],[מספר סטודנטים בתואר 1]]),"")</f>
        <v>0.44081632653061226</v>
      </c>
      <c r="P1285" s="11">
        <f>IFERROR(טבלה14[[#This Row],[נשים תואר 1]]/טבלה14[[#This Row],[מספר סטודנטים בתואר 1]],"")</f>
        <v>0.5591836734693878</v>
      </c>
      <c r="Q128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8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85" s="13">
        <f>SUMIFS(T:T,D:D,"2007/08",B:B,B1285)-טבלה14[[#This Row],[דירוג]]</f>
        <v>6</v>
      </c>
      <c r="T1285" s="9">
        <v>48</v>
      </c>
    </row>
    <row r="1286" spans="2:20" s="6" customFormat="1" ht="13.8" hidden="1" x14ac:dyDescent="0.3">
      <c r="B1286" s="7" t="s">
        <v>95</v>
      </c>
      <c r="C1286" s="8" t="s">
        <v>69</v>
      </c>
      <c r="D1286" s="10" t="s">
        <v>22</v>
      </c>
      <c r="E1286" s="10">
        <v>475</v>
      </c>
      <c r="F1286" s="10">
        <v>220</v>
      </c>
      <c r="G1286" s="10">
        <v>3960</v>
      </c>
      <c r="H1286" s="10">
        <v>1591</v>
      </c>
      <c r="I1286" s="10">
        <v>90</v>
      </c>
      <c r="J1286" s="10">
        <v>49</v>
      </c>
      <c r="K1286" s="9"/>
      <c r="L1286" s="9" t="s">
        <v>18</v>
      </c>
      <c r="M1286" s="9" t="str">
        <f>IF(טבלה14[[#This Row],[מספר סטודנטים בתואר 1]]&gt;500,"yes","no")</f>
        <v>no</v>
      </c>
      <c r="N1286" s="12">
        <f>טבלה14[[#This Row],[מספר סטודנטים בתואר 1]]/SUBTOTAL(109,טבלה14[מספר סטודנטים בתואר 1])</f>
        <v>6.9093924098506121E-3</v>
      </c>
      <c r="O1286" s="11">
        <f>IFERROR(((טבלה14[[#This Row],[מספר סטודנטים בתואר 1]]-טבלה14[[#This Row],[נשים תואר 1]])/טבלה14[[#This Row],[מספר סטודנטים בתואר 1]]),"")</f>
        <v>0.5368421052631579</v>
      </c>
      <c r="P1286" s="11">
        <f>IFERROR(טבלה14[[#This Row],[נשים תואר 1]]/טבלה14[[#This Row],[מספר סטודנטים בתואר 1]],"")</f>
        <v>0.4631578947368421</v>
      </c>
      <c r="Q128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8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86" s="13">
        <f>SUMIFS(T:T,D:D,"2007/08",B:B,B1286)-טבלה14[[#This Row],[דירוג]]</f>
        <v>0</v>
      </c>
      <c r="T1286" s="9">
        <v>49</v>
      </c>
    </row>
    <row r="1287" spans="2:20" s="6" customFormat="1" ht="13.8" hidden="1" x14ac:dyDescent="0.3">
      <c r="B1287" s="7" t="s">
        <v>76</v>
      </c>
      <c r="C1287" s="8" t="s">
        <v>34</v>
      </c>
      <c r="D1287" s="9" t="s">
        <v>22</v>
      </c>
      <c r="E1287" s="10">
        <v>471</v>
      </c>
      <c r="F1287" s="10">
        <v>170</v>
      </c>
      <c r="G1287" s="10">
        <v>104</v>
      </c>
      <c r="H1287" s="10">
        <v>31</v>
      </c>
      <c r="I1287" s="10">
        <v>50</v>
      </c>
      <c r="J1287" s="10">
        <v>16</v>
      </c>
      <c r="K1287" s="9"/>
      <c r="L1287" s="9" t="s">
        <v>18</v>
      </c>
      <c r="M1287" s="9" t="str">
        <f>IF(טבלה14[[#This Row],[מספר סטודנטים בתואר 1]]&gt;500,"yes","no")</f>
        <v>no</v>
      </c>
      <c r="N1287" s="12">
        <f>טבלה14[[#This Row],[מספר סטודנטים בתואר 1]]/SUBTOTAL(109,טבלה14[מספר סטודנטים בתואר 1])</f>
        <v>6.8512080527150278E-3</v>
      </c>
      <c r="O1287" s="11">
        <f>IFERROR(((טבלה14[[#This Row],[מספר סטודנטים בתואר 1]]-טבלה14[[#This Row],[נשים תואר 1]])/טבלה14[[#This Row],[מספר סטודנטים בתואר 1]]),"")</f>
        <v>0.63906581740976642</v>
      </c>
      <c r="P1287" s="11">
        <f>IFERROR(טבלה14[[#This Row],[נשים תואר 1]]/טבלה14[[#This Row],[מספר סטודנטים בתואר 1]],"")</f>
        <v>0.36093418259023352</v>
      </c>
      <c r="Q128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8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87" s="13">
        <f>SUMIFS(T:T,D:D,"2007/08",B:B,B1287)-טבלה14[[#This Row],[דירוג]]</f>
        <v>-6</v>
      </c>
      <c r="T1287" s="9">
        <v>50</v>
      </c>
    </row>
    <row r="1288" spans="2:20" s="6" customFormat="1" ht="13.8" hidden="1" x14ac:dyDescent="0.3">
      <c r="B1288" s="7" t="s">
        <v>96</v>
      </c>
      <c r="C1288" s="8" t="s">
        <v>28</v>
      </c>
      <c r="D1288" s="10" t="s">
        <v>42</v>
      </c>
      <c r="E1288" s="10">
        <v>319</v>
      </c>
      <c r="F1288" s="10">
        <v>118</v>
      </c>
      <c r="G1288" s="10">
        <v>54</v>
      </c>
      <c r="H1288" s="10">
        <v>31</v>
      </c>
      <c r="I1288" s="10">
        <v>0</v>
      </c>
      <c r="J1288" s="10">
        <v>0</v>
      </c>
      <c r="K1288" s="9"/>
      <c r="L1288" s="9" t="s">
        <v>18</v>
      </c>
      <c r="M1288" s="9" t="str">
        <f>IF(טבלה14[[#This Row],[מספר סטודנטים בתואר 1]]&gt;500,"yes","no")</f>
        <v>no</v>
      </c>
      <c r="N1288" s="12">
        <f>טבלה14[[#This Row],[מספר סטודנטים בתואר 1]]/SUBTOTAL(109,טבלה14[מספר סטודנטים בתואר 1])</f>
        <v>4.6402024815628317E-3</v>
      </c>
      <c r="O1288" s="11">
        <f>IFERROR(((טבלה14[[#This Row],[מספר סטודנטים בתואר 1]]-טבלה14[[#This Row],[נשים תואר 1]])/טבלה14[[#This Row],[מספר סטודנטים בתואר 1]]),"")</f>
        <v>0.63009404388714729</v>
      </c>
      <c r="P1288" s="11">
        <f>IFERROR(טבלה14[[#This Row],[נשים תואר 1]]/טבלה14[[#This Row],[מספר סטודנטים בתואר 1]],"")</f>
        <v>0.36990595611285265</v>
      </c>
      <c r="Q128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8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88" s="13">
        <f>SUMIFS(T:T,D:D,"2007/08",B:B,B1288)-טבלה14[[#This Row],[דירוג]]</f>
        <v>4</v>
      </c>
      <c r="T1288" s="9">
        <v>60</v>
      </c>
    </row>
    <row r="1289" spans="2:20" s="6" customFormat="1" ht="13.8" hidden="1" x14ac:dyDescent="0.3">
      <c r="B1289" s="7" t="s">
        <v>108</v>
      </c>
      <c r="C1289" s="8" t="s">
        <v>25</v>
      </c>
      <c r="D1289" s="9" t="s">
        <v>22</v>
      </c>
      <c r="E1289" s="10">
        <v>417</v>
      </c>
      <c r="F1289" s="10">
        <v>237</v>
      </c>
      <c r="G1289" s="10">
        <v>586</v>
      </c>
      <c r="H1289" s="10">
        <v>295</v>
      </c>
      <c r="I1289" s="10">
        <v>167</v>
      </c>
      <c r="J1289" s="10">
        <v>69</v>
      </c>
      <c r="K1289" s="9"/>
      <c r="L1289" s="9" t="s">
        <v>18</v>
      </c>
      <c r="M1289" s="9" t="str">
        <f>IF(טבלה14[[#This Row],[מספר סטודנטים בתואר 1]]&gt;500,"yes","no")</f>
        <v>no</v>
      </c>
      <c r="N1289" s="12">
        <f>טבלה14[[#This Row],[מספר סטודנטים בתואר 1]]/SUBTOTAL(109,טבלה14[מספר סטודנטים בתואר 1])</f>
        <v>6.0657192313846421E-3</v>
      </c>
      <c r="O1289" s="11">
        <f>IFERROR(((טבלה14[[#This Row],[מספר סטודנטים בתואר 1]]-טבלה14[[#This Row],[נשים תואר 1]])/טבלה14[[#This Row],[מספר סטודנטים בתואר 1]]),"")</f>
        <v>0.43165467625899279</v>
      </c>
      <c r="P1289" s="11">
        <f>IFERROR(טבלה14[[#This Row],[נשים תואר 1]]/טבלה14[[#This Row],[מספר סטודנטים בתואר 1]],"")</f>
        <v>0.56834532374100721</v>
      </c>
      <c r="Q128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8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89" s="13">
        <f>SUMIFS(T:T,D:D,"2007/08",B:B,B1289)-טבלה14[[#This Row],[דירוג]]</f>
        <v>-4</v>
      </c>
      <c r="T1289" s="9">
        <v>52</v>
      </c>
    </row>
    <row r="1290" spans="2:20" s="6" customFormat="1" ht="13.8" hidden="1" x14ac:dyDescent="0.3">
      <c r="B1290" s="7" t="s">
        <v>122</v>
      </c>
      <c r="C1290" s="8" t="s">
        <v>39</v>
      </c>
      <c r="D1290" s="10" t="s">
        <v>22</v>
      </c>
      <c r="E1290" s="10">
        <v>413</v>
      </c>
      <c r="F1290" s="10">
        <v>337</v>
      </c>
      <c r="G1290" s="10">
        <v>125</v>
      </c>
      <c r="H1290" s="10">
        <v>96</v>
      </c>
      <c r="I1290" s="10">
        <v>58</v>
      </c>
      <c r="J1290" s="10">
        <v>34</v>
      </c>
      <c r="K1290" s="9"/>
      <c r="L1290" s="9" t="s">
        <v>18</v>
      </c>
      <c r="M1290" s="9" t="str">
        <f>IF(טבלה14[[#This Row],[מספר סטודנטים בתואר 1]]&gt;500,"yes","no")</f>
        <v>no</v>
      </c>
      <c r="N1290" s="12">
        <f>טבלה14[[#This Row],[מספר סטודנטים בתואר 1]]/SUBTOTAL(109,טבלה14[מספר סטודנטים בתואר 1])</f>
        <v>6.0075348742490578E-3</v>
      </c>
      <c r="O1290" s="11">
        <f>IFERROR(((טבלה14[[#This Row],[מספר סטודנטים בתואר 1]]-טבלה14[[#This Row],[נשים תואר 1]])/טבלה14[[#This Row],[מספר סטודנטים בתואר 1]]),"")</f>
        <v>0.18401937046004843</v>
      </c>
      <c r="P1290" s="11">
        <f>IFERROR(טבלה14[[#This Row],[נשים תואר 1]]/טבלה14[[#This Row],[מספר סטודנטים בתואר 1]],"")</f>
        <v>0.81598062953995154</v>
      </c>
      <c r="Q129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29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90" s="13">
        <f>SUMIFS(T:T,D:D,"2007/08",B:B,B1290)-טבלה14[[#This Row],[דירוג]]</f>
        <v>4</v>
      </c>
      <c r="T1290" s="9">
        <v>53</v>
      </c>
    </row>
    <row r="1291" spans="2:20" s="6" customFormat="1" ht="13.8" hidden="1" x14ac:dyDescent="0.3">
      <c r="B1291" s="7" t="s">
        <v>247</v>
      </c>
      <c r="C1291" s="8" t="s">
        <v>52</v>
      </c>
      <c r="D1291" s="9" t="s">
        <v>22</v>
      </c>
      <c r="E1291" s="10">
        <v>407</v>
      </c>
      <c r="F1291" s="10">
        <v>377</v>
      </c>
      <c r="G1291" s="10">
        <v>33</v>
      </c>
      <c r="H1291" s="10">
        <v>23</v>
      </c>
      <c r="I1291" s="10"/>
      <c r="J1291" s="10" t="s">
        <v>21</v>
      </c>
      <c r="K1291" s="9"/>
      <c r="L1291" s="9" t="s">
        <v>18</v>
      </c>
      <c r="M1291" s="9" t="str">
        <f>IF(טבלה14[[#This Row],[מספר סטודנטים בתואר 1]]&gt;500,"yes","no")</f>
        <v>no</v>
      </c>
      <c r="N1291" s="12">
        <f>טבלה14[[#This Row],[מספר סטודנטים בתואר 1]]/SUBTOTAL(109,טבלה14[מספר סטודנטים בתואר 1])</f>
        <v>5.9202583385456822E-3</v>
      </c>
      <c r="O1291" s="11">
        <f>IFERROR(((טבלה14[[#This Row],[מספר סטודנטים בתואר 1]]-טבלה14[[#This Row],[נשים תואר 1]])/טבלה14[[#This Row],[מספר סטודנטים בתואר 1]]),"")</f>
        <v>7.3710073710073709E-2</v>
      </c>
      <c r="P1291" s="11">
        <f>IFERROR(טבלה14[[#This Row],[נשים תואר 1]]/טבלה14[[#This Row],[מספר סטודנטים בתואר 1]],"")</f>
        <v>0.92628992628992624</v>
      </c>
      <c r="Q129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29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91" s="13">
        <f>SUMIFS(T:T,D:D,"2007/08",B:B,B1291)-טבלה14[[#This Row],[דירוג]]</f>
        <v>17</v>
      </c>
      <c r="T1291" s="9">
        <v>54</v>
      </c>
    </row>
    <row r="1292" spans="2:20" s="6" customFormat="1" ht="13.8" hidden="1" x14ac:dyDescent="0.3">
      <c r="B1292" s="7" t="s">
        <v>89</v>
      </c>
      <c r="C1292" s="8" t="s">
        <v>48</v>
      </c>
      <c r="D1292" s="10" t="s">
        <v>22</v>
      </c>
      <c r="E1292" s="10">
        <v>406</v>
      </c>
      <c r="F1292" s="10">
        <v>248</v>
      </c>
      <c r="G1292" s="10">
        <v>72</v>
      </c>
      <c r="H1292" s="10">
        <v>37</v>
      </c>
      <c r="I1292" s="10">
        <v>156</v>
      </c>
      <c r="J1292" s="10">
        <v>84</v>
      </c>
      <c r="K1292" s="9"/>
      <c r="L1292" s="9" t="s">
        <v>18</v>
      </c>
      <c r="M1292" s="9" t="str">
        <f>IF(טבלה14[[#This Row],[מספר סטודנטים בתואר 1]]&gt;500,"yes","no")</f>
        <v>no</v>
      </c>
      <c r="N1292" s="12">
        <f>טבלה14[[#This Row],[מספר סטודנטים בתואר 1]]/SUBTOTAL(109,טבלה14[מספר סטודנטים בתואר 1])</f>
        <v>5.9057122492617862E-3</v>
      </c>
      <c r="O1292" s="11">
        <f>IFERROR(((טבלה14[[#This Row],[מספר סטודנטים בתואר 1]]-טבלה14[[#This Row],[נשים תואר 1]])/טבלה14[[#This Row],[מספר סטודנטים בתואר 1]]),"")</f>
        <v>0.3891625615763547</v>
      </c>
      <c r="P1292" s="11">
        <f>IFERROR(טבלה14[[#This Row],[נשים תואר 1]]/טבלה14[[#This Row],[מספר סטודנטים בתואר 1]],"")</f>
        <v>0.61083743842364535</v>
      </c>
      <c r="Q129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9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92" s="13">
        <f>SUMIFS(T:T,D:D,"2007/08",B:B,B1292)-טבלה14[[#This Row],[דירוג]]</f>
        <v>31</v>
      </c>
      <c r="T1292" s="9">
        <v>55</v>
      </c>
    </row>
    <row r="1293" spans="2:20" s="6" customFormat="1" ht="13.8" hidden="1" x14ac:dyDescent="0.3">
      <c r="B1293" s="7" t="s">
        <v>97</v>
      </c>
      <c r="C1293" s="8" t="s">
        <v>58</v>
      </c>
      <c r="D1293" s="9" t="s">
        <v>22</v>
      </c>
      <c r="E1293" s="10">
        <v>406</v>
      </c>
      <c r="F1293" s="10">
        <v>379</v>
      </c>
      <c r="G1293" s="10">
        <v>66</v>
      </c>
      <c r="H1293" s="10">
        <v>63</v>
      </c>
      <c r="I1293" s="10">
        <v>14</v>
      </c>
      <c r="J1293" s="10">
        <v>10</v>
      </c>
      <c r="K1293" s="9"/>
      <c r="L1293" s="9" t="s">
        <v>18</v>
      </c>
      <c r="M1293" s="9" t="str">
        <f>IF(טבלה14[[#This Row],[מספר סטודנטים בתואר 1]]&gt;500,"yes","no")</f>
        <v>no</v>
      </c>
      <c r="N1293" s="12">
        <f>טבלה14[[#This Row],[מספר סטודנטים בתואר 1]]/SUBTOTAL(109,טבלה14[מספר סטודנטים בתואר 1])</f>
        <v>5.9057122492617862E-3</v>
      </c>
      <c r="O1293" s="11">
        <f>IFERROR(((טבלה14[[#This Row],[מספר סטודנטים בתואר 1]]-טבלה14[[#This Row],[נשים תואר 1]])/טבלה14[[#This Row],[מספר סטודנטים בתואר 1]]),"")</f>
        <v>6.6502463054187194E-2</v>
      </c>
      <c r="P1293" s="11">
        <f>IFERROR(טבלה14[[#This Row],[נשים תואר 1]]/טבלה14[[#This Row],[מספר סטודנטים בתואר 1]],"")</f>
        <v>0.93349753694581283</v>
      </c>
      <c r="Q129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29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93" s="13">
        <f>SUMIFS(T:T,D:D,"2007/08",B:B,B1293)-טבלה14[[#This Row],[דירוג]]</f>
        <v>22</v>
      </c>
      <c r="T1293" s="9">
        <v>56</v>
      </c>
    </row>
    <row r="1294" spans="2:20" s="6" customFormat="1" ht="13.8" hidden="1" x14ac:dyDescent="0.3">
      <c r="B1294" s="7" t="s">
        <v>203</v>
      </c>
      <c r="C1294" s="8" t="s">
        <v>52</v>
      </c>
      <c r="D1294" s="10" t="s">
        <v>22</v>
      </c>
      <c r="E1294" s="10">
        <v>369</v>
      </c>
      <c r="F1294" s="10">
        <v>187</v>
      </c>
      <c r="G1294" s="10">
        <v>396</v>
      </c>
      <c r="H1294" s="10">
        <v>264</v>
      </c>
      <c r="I1294" s="10">
        <v>89</v>
      </c>
      <c r="J1294" s="10">
        <v>52</v>
      </c>
      <c r="K1294" s="9"/>
      <c r="L1294" s="9" t="s">
        <v>18</v>
      </c>
      <c r="M1294" s="9" t="str">
        <f>IF(טבלה14[[#This Row],[מספר סטודנטים בתואר 1]]&gt;500,"yes","no")</f>
        <v>no</v>
      </c>
      <c r="N1294" s="12">
        <f>טבלה14[[#This Row],[מספר סטודנטים בתואר 1]]/SUBTOTAL(109,טבלה14[מספר סטודנטים בתואר 1])</f>
        <v>5.367506945757633E-3</v>
      </c>
      <c r="O1294" s="11">
        <f>IFERROR(((טבלה14[[#This Row],[מספר סטודנטים בתואר 1]]-טבלה14[[#This Row],[נשים תואר 1]])/טבלה14[[#This Row],[מספר סטודנטים בתואר 1]]),"")</f>
        <v>0.49322493224932251</v>
      </c>
      <c r="P1294" s="11">
        <f>IFERROR(טבלה14[[#This Row],[נשים תואר 1]]/טבלה14[[#This Row],[מספר סטודנטים בתואר 1]],"")</f>
        <v>0.50677506775067749</v>
      </c>
      <c r="Q129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9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94" s="13">
        <f>SUMIFS(T:T,D:D,"2007/08",B:B,B1294)-טבלה14[[#This Row],[דירוג]]</f>
        <v>26</v>
      </c>
      <c r="T1294" s="9">
        <v>57</v>
      </c>
    </row>
    <row r="1295" spans="2:20" s="6" customFormat="1" ht="13.8" hidden="1" x14ac:dyDescent="0.3">
      <c r="B1295" s="7" t="s">
        <v>98</v>
      </c>
      <c r="C1295" s="8" t="s">
        <v>72</v>
      </c>
      <c r="D1295" s="9" t="s">
        <v>22</v>
      </c>
      <c r="E1295" s="10">
        <v>365</v>
      </c>
      <c r="F1295" s="10">
        <v>220</v>
      </c>
      <c r="G1295" s="10">
        <v>271</v>
      </c>
      <c r="H1295" s="10">
        <v>174</v>
      </c>
      <c r="I1295" s="10"/>
      <c r="J1295" s="10" t="s">
        <v>21</v>
      </c>
      <c r="K1295" s="9"/>
      <c r="L1295" s="9" t="s">
        <v>18</v>
      </c>
      <c r="M1295" s="9" t="str">
        <f>IF(טבלה14[[#This Row],[מספר סטודנטים בתואר 1]]&gt;500,"yes","no")</f>
        <v>no</v>
      </c>
      <c r="N1295" s="12">
        <f>טבלה14[[#This Row],[מספר סטודנטים בתואר 1]]/SUBTOTAL(109,טבלה14[מספר סטודנטים בתואר 1])</f>
        <v>5.3093225886220487E-3</v>
      </c>
      <c r="O1295" s="11">
        <f>IFERROR(((טבלה14[[#This Row],[מספר סטודנטים בתואר 1]]-טבלה14[[#This Row],[נשים תואר 1]])/טבלה14[[#This Row],[מספר סטודנטים בתואר 1]]),"")</f>
        <v>0.39726027397260272</v>
      </c>
      <c r="P1295" s="11">
        <f>IFERROR(טבלה14[[#This Row],[נשים תואר 1]]/טבלה14[[#This Row],[מספר סטודנטים בתואר 1]],"")</f>
        <v>0.60273972602739723</v>
      </c>
      <c r="Q129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9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95" s="13">
        <f>SUMIFS(T:T,D:D,"2007/08",B:B,B1295)-טבלה14[[#This Row],[דירוג]]</f>
        <v>32</v>
      </c>
      <c r="T1295" s="9">
        <v>58</v>
      </c>
    </row>
    <row r="1296" spans="2:20" s="6" customFormat="1" ht="13.8" hidden="1" x14ac:dyDescent="0.3">
      <c r="B1296" s="7" t="s">
        <v>107</v>
      </c>
      <c r="C1296" s="8" t="s">
        <v>39</v>
      </c>
      <c r="D1296" s="10" t="s">
        <v>22</v>
      </c>
      <c r="E1296" s="10">
        <v>360</v>
      </c>
      <c r="F1296" s="10">
        <v>286</v>
      </c>
      <c r="G1296" s="10">
        <v>143</v>
      </c>
      <c r="H1296" s="10">
        <v>97</v>
      </c>
      <c r="I1296" s="10">
        <v>46</v>
      </c>
      <c r="J1296" s="10">
        <v>30</v>
      </c>
      <c r="K1296" s="9"/>
      <c r="L1296" s="9" t="s">
        <v>18</v>
      </c>
      <c r="M1296" s="9" t="str">
        <f>IF(טבלה14[[#This Row],[מספר סטודנטים בתואר 1]]&gt;500,"yes","no")</f>
        <v>no</v>
      </c>
      <c r="N1296" s="12">
        <f>טבלה14[[#This Row],[מספר סטודנטים בתואר 1]]/SUBTOTAL(109,טבלה14[מספר סטודנטים בתואר 1])</f>
        <v>5.2365921422025691E-3</v>
      </c>
      <c r="O1296" s="11">
        <f>IFERROR(((טבלה14[[#This Row],[מספר סטודנטים בתואר 1]]-טבלה14[[#This Row],[נשים תואר 1]])/טבלה14[[#This Row],[מספר סטודנטים בתואר 1]]),"")</f>
        <v>0.20555555555555555</v>
      </c>
      <c r="P1296" s="11">
        <f>IFERROR(טבלה14[[#This Row],[נשים תואר 1]]/טבלה14[[#This Row],[מספר סטודנטים בתואר 1]],"")</f>
        <v>0.7944444444444444</v>
      </c>
      <c r="Q129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29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96" s="13">
        <f>SUMIFS(T:T,D:D,"2007/08",B:B,B1296)-טבלה14[[#This Row],[דירוג]]</f>
        <v>-7</v>
      </c>
      <c r="T1296" s="9">
        <v>59</v>
      </c>
    </row>
    <row r="1297" spans="2:20" s="6" customFormat="1" ht="13.8" hidden="1" x14ac:dyDescent="0.3">
      <c r="B1297" s="7" t="s">
        <v>119</v>
      </c>
      <c r="C1297" s="8" t="s">
        <v>34</v>
      </c>
      <c r="D1297" s="9" t="s">
        <v>22</v>
      </c>
      <c r="E1297" s="10">
        <v>359</v>
      </c>
      <c r="F1297" s="10">
        <v>270</v>
      </c>
      <c r="G1297" s="10">
        <v>37</v>
      </c>
      <c r="H1297" s="10">
        <v>29</v>
      </c>
      <c r="I1297" s="10">
        <v>44</v>
      </c>
      <c r="J1297" s="10">
        <v>37</v>
      </c>
      <c r="K1297" s="9"/>
      <c r="L1297" s="9" t="s">
        <v>18</v>
      </c>
      <c r="M1297" s="9" t="str">
        <f>IF(טבלה14[[#This Row],[מספר סטודנטים בתואר 1]]&gt;500,"yes","no")</f>
        <v>no</v>
      </c>
      <c r="N1297" s="12">
        <f>טבלה14[[#This Row],[מספר סטודנטים בתואר 1]]/SUBTOTAL(109,טבלה14[מספר סטודנטים בתואר 1])</f>
        <v>5.2220460529186731E-3</v>
      </c>
      <c r="O1297" s="11">
        <f>IFERROR(((טבלה14[[#This Row],[מספר סטודנטים בתואר 1]]-טבלה14[[#This Row],[נשים תואר 1]])/טבלה14[[#This Row],[מספר סטודנטים בתואר 1]]),"")</f>
        <v>0.24791086350974931</v>
      </c>
      <c r="P1297" s="11">
        <f>IFERROR(טבלה14[[#This Row],[נשים תואר 1]]/טבלה14[[#This Row],[מספר סטודנטים בתואר 1]],"")</f>
        <v>0.75208913649025066</v>
      </c>
      <c r="Q129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29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97" s="13">
        <f>SUMIFS(T:T,D:D,"2007/08",B:B,B1297)-טבלה14[[#This Row],[דירוג]]</f>
        <v>10</v>
      </c>
      <c r="T1297" s="9">
        <v>60</v>
      </c>
    </row>
    <row r="1298" spans="2:20" s="6" customFormat="1" ht="13.8" hidden="1" x14ac:dyDescent="0.3">
      <c r="B1298" s="7" t="s">
        <v>96</v>
      </c>
      <c r="C1298" s="8" t="s">
        <v>28</v>
      </c>
      <c r="D1298" s="10" t="s">
        <v>32</v>
      </c>
      <c r="E1298" s="10">
        <v>317</v>
      </c>
      <c r="F1298" s="10">
        <v>111</v>
      </c>
      <c r="G1298" s="10">
        <v>30</v>
      </c>
      <c r="H1298" s="10">
        <v>15</v>
      </c>
      <c r="I1298" s="10">
        <v>0</v>
      </c>
      <c r="J1298" s="10" t="s">
        <v>21</v>
      </c>
      <c r="K1298" s="9"/>
      <c r="L1298" s="9" t="s">
        <v>18</v>
      </c>
      <c r="M1298" s="9" t="str">
        <f>IF(טבלה14[[#This Row],[מספר סטודנטים בתואר 1]]&gt;500,"yes","no")</f>
        <v>no</v>
      </c>
      <c r="N1298" s="12">
        <f>טבלה14[[#This Row],[מספר סטודנטים בתואר 1]]/SUBTOTAL(109,טבלה14[מספר סטודנטים בתואר 1])</f>
        <v>4.6111103029950395E-3</v>
      </c>
      <c r="O1298" s="11">
        <f>IFERROR(((טבלה14[[#This Row],[מספר סטודנטים בתואר 1]]-טבלה14[[#This Row],[נשים תואר 1]])/טבלה14[[#This Row],[מספר סטודנטים בתואר 1]]),"")</f>
        <v>0.64984227129337535</v>
      </c>
      <c r="P1298" s="11">
        <f>IFERROR(טבלה14[[#This Row],[נשים תואר 1]]/טבלה14[[#This Row],[מספר סטודנטים בתואר 1]],"")</f>
        <v>0.35015772870662459</v>
      </c>
      <c r="Q129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9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298" s="13">
        <f>SUMIFS(T:T,D:D,"2007/08",B:B,B1298)-טבלה14[[#This Row],[דירוג]]</f>
        <v>-1</v>
      </c>
      <c r="T1298" s="9">
        <v>65</v>
      </c>
    </row>
    <row r="1299" spans="2:20" s="6" customFormat="1" ht="13.8" hidden="1" x14ac:dyDescent="0.3">
      <c r="B1299" s="7" t="s">
        <v>100</v>
      </c>
      <c r="C1299" s="8" t="s">
        <v>34</v>
      </c>
      <c r="D1299" s="9" t="s">
        <v>22</v>
      </c>
      <c r="E1299" s="10">
        <v>332</v>
      </c>
      <c r="F1299" s="10">
        <v>60</v>
      </c>
      <c r="G1299" s="10">
        <v>116</v>
      </c>
      <c r="H1299" s="10">
        <v>25</v>
      </c>
      <c r="I1299" s="10">
        <v>33</v>
      </c>
      <c r="J1299" s="10">
        <v>6</v>
      </c>
      <c r="K1299" s="9"/>
      <c r="L1299" s="9" t="s">
        <v>18</v>
      </c>
      <c r="M1299" s="9" t="str">
        <f>IF(טבלה14[[#This Row],[מספר סטודנטים בתואר 1]]&gt;500,"yes","no")</f>
        <v>no</v>
      </c>
      <c r="N1299" s="12">
        <f>טבלה14[[#This Row],[מספר סטודנטים בתואר 1]]/SUBTOTAL(109,טבלה14[מספר סטודנטים בתואר 1])</f>
        <v>4.8293016422534798E-3</v>
      </c>
      <c r="O1299" s="11">
        <f>IFERROR(((טבלה14[[#This Row],[מספר סטודנטים בתואר 1]]-טבלה14[[#This Row],[נשים תואר 1]])/טבלה14[[#This Row],[מספר סטודנטים בתואר 1]]),"")</f>
        <v>0.81927710843373491</v>
      </c>
      <c r="P1299" s="11">
        <f>IFERROR(טבלה14[[#This Row],[נשים תואר 1]]/טבלה14[[#This Row],[מספר סטודנטים בתואר 1]],"")</f>
        <v>0.18072289156626506</v>
      </c>
      <c r="Q129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299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299" s="13">
        <f>SUMIFS(T:T,D:D,"2007/08",B:B,B1299)-טבלה14[[#This Row],[דירוג]]</f>
        <v>-3</v>
      </c>
      <c r="T1299" s="9">
        <v>62</v>
      </c>
    </row>
    <row r="1300" spans="2:20" s="6" customFormat="1" ht="13.8" hidden="1" x14ac:dyDescent="0.3">
      <c r="B1300" s="7" t="s">
        <v>111</v>
      </c>
      <c r="C1300" s="8" t="s">
        <v>39</v>
      </c>
      <c r="D1300" s="10" t="s">
        <v>22</v>
      </c>
      <c r="E1300" s="10">
        <v>328</v>
      </c>
      <c r="F1300" s="10">
        <v>237</v>
      </c>
      <c r="G1300" s="10">
        <v>153</v>
      </c>
      <c r="H1300" s="10">
        <v>107</v>
      </c>
      <c r="I1300" s="10">
        <v>27</v>
      </c>
      <c r="J1300" s="10">
        <v>20</v>
      </c>
      <c r="K1300" s="9"/>
      <c r="L1300" s="9" t="s">
        <v>18</v>
      </c>
      <c r="M1300" s="9" t="str">
        <f>IF(טבלה14[[#This Row],[מספר סטודנטים בתואר 1]]&gt;500,"yes","no")</f>
        <v>no</v>
      </c>
      <c r="N1300" s="12">
        <f>טבלה14[[#This Row],[מספר סטודנטים בתואר 1]]/SUBTOTAL(109,טבלה14[מספר סטודנטים בתואר 1])</f>
        <v>4.7711172851178964E-3</v>
      </c>
      <c r="O1300" s="11">
        <f>IFERROR(((טבלה14[[#This Row],[מספר סטודנטים בתואר 1]]-טבלה14[[#This Row],[נשים תואר 1]])/טבלה14[[#This Row],[מספר סטודנטים בתואר 1]]),"")</f>
        <v>0.27743902439024393</v>
      </c>
      <c r="P1300" s="11">
        <f>IFERROR(טבלה14[[#This Row],[נשים תואר 1]]/טבלה14[[#This Row],[מספר סטודנטים בתואר 1]],"")</f>
        <v>0.72256097560975607</v>
      </c>
      <c r="Q130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30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00" s="13">
        <f>SUMIFS(T:T,D:D,"2007/08",B:B,B1300)-טבלה14[[#This Row],[דירוג]]</f>
        <v>-17</v>
      </c>
      <c r="T1300" s="9">
        <v>63</v>
      </c>
    </row>
    <row r="1301" spans="2:20" s="6" customFormat="1" ht="13.8" hidden="1" x14ac:dyDescent="0.3">
      <c r="B1301" s="7" t="s">
        <v>105</v>
      </c>
      <c r="C1301" s="8" t="s">
        <v>39</v>
      </c>
      <c r="D1301" s="9" t="s">
        <v>22</v>
      </c>
      <c r="E1301" s="10">
        <v>327</v>
      </c>
      <c r="F1301" s="10">
        <v>272</v>
      </c>
      <c r="G1301" s="10">
        <v>221</v>
      </c>
      <c r="H1301" s="10">
        <v>174</v>
      </c>
      <c r="I1301" s="10">
        <v>161</v>
      </c>
      <c r="J1301" s="10">
        <v>118</v>
      </c>
      <c r="K1301" s="9"/>
      <c r="L1301" s="9" t="s">
        <v>18</v>
      </c>
      <c r="M1301" s="9" t="str">
        <f>IF(טבלה14[[#This Row],[מספר סטודנטים בתואר 1]]&gt;500,"yes","no")</f>
        <v>no</v>
      </c>
      <c r="N1301" s="12">
        <f>טבלה14[[#This Row],[מספר סטודנטים בתואר 1]]/SUBTOTAL(109,טבלה14[מספר סטודנטים בתואר 1])</f>
        <v>4.7565711958340003E-3</v>
      </c>
      <c r="O1301" s="11">
        <f>IFERROR(((טבלה14[[#This Row],[מספר סטודנטים בתואר 1]]-טבלה14[[#This Row],[נשים תואר 1]])/טבלה14[[#This Row],[מספר סטודנטים בתואר 1]]),"")</f>
        <v>0.16819571865443425</v>
      </c>
      <c r="P1301" s="11">
        <f>IFERROR(טבלה14[[#This Row],[נשים תואר 1]]/טבלה14[[#This Row],[מספר סטודנטים בתואר 1]],"")</f>
        <v>0.83180428134556572</v>
      </c>
      <c r="Q130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30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01" s="13">
        <f>SUMIFS(T:T,D:D,"2007/08",B:B,B1301)-טבלה14[[#This Row],[דירוג]]</f>
        <v>-23</v>
      </c>
      <c r="T1301" s="9">
        <v>64</v>
      </c>
    </row>
    <row r="1302" spans="2:20" s="6" customFormat="1" ht="13.8" hidden="1" x14ac:dyDescent="0.3">
      <c r="B1302" s="7" t="s">
        <v>110</v>
      </c>
      <c r="C1302" s="8" t="s">
        <v>48</v>
      </c>
      <c r="D1302" s="10" t="s">
        <v>22</v>
      </c>
      <c r="E1302" s="10">
        <v>318</v>
      </c>
      <c r="F1302" s="10">
        <v>216</v>
      </c>
      <c r="G1302" s="10">
        <v>49</v>
      </c>
      <c r="H1302" s="10">
        <v>27</v>
      </c>
      <c r="I1302" s="10">
        <v>51</v>
      </c>
      <c r="J1302" s="10">
        <v>29</v>
      </c>
      <c r="K1302" s="9"/>
      <c r="L1302" s="9" t="s">
        <v>18</v>
      </c>
      <c r="M1302" s="9" t="str">
        <f>IF(טבלה14[[#This Row],[מספר סטודנטים בתואר 1]]&gt;500,"yes","no")</f>
        <v>no</v>
      </c>
      <c r="N1302" s="12">
        <f>טבלה14[[#This Row],[מספר סטודנטים בתואר 1]]/SUBTOTAL(109,טבלה14[מספר סטודנטים בתואר 1])</f>
        <v>4.6256563922789356E-3</v>
      </c>
      <c r="O1302" s="11">
        <f>IFERROR(((טבלה14[[#This Row],[מספר סטודנטים בתואר 1]]-טבלה14[[#This Row],[נשים תואר 1]])/טבלה14[[#This Row],[מספר סטודנטים בתואר 1]]),"")</f>
        <v>0.32075471698113206</v>
      </c>
      <c r="P1302" s="11">
        <f>IFERROR(טבלה14[[#This Row],[נשים תואר 1]]/טבלה14[[#This Row],[מספר סטודנטים בתואר 1]],"")</f>
        <v>0.67924528301886788</v>
      </c>
      <c r="Q130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0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02" s="13">
        <f>SUMIFS(T:T,D:D,"2007/08",B:B,B1302)-טבלה14[[#This Row],[דירוג]]</f>
        <v>9</v>
      </c>
      <c r="T1302" s="9">
        <v>65</v>
      </c>
    </row>
    <row r="1303" spans="2:20" s="6" customFormat="1" ht="13.8" hidden="1" x14ac:dyDescent="0.3">
      <c r="B1303" s="7" t="s">
        <v>104</v>
      </c>
      <c r="C1303" s="8" t="s">
        <v>39</v>
      </c>
      <c r="D1303" s="9" t="s">
        <v>22</v>
      </c>
      <c r="E1303" s="10">
        <v>311</v>
      </c>
      <c r="F1303" s="10">
        <v>211</v>
      </c>
      <c r="G1303" s="10">
        <v>58</v>
      </c>
      <c r="H1303" s="10">
        <v>31</v>
      </c>
      <c r="I1303" s="10">
        <v>14</v>
      </c>
      <c r="J1303" s="10">
        <v>10</v>
      </c>
      <c r="K1303" s="9"/>
      <c r="L1303" s="9" t="s">
        <v>18</v>
      </c>
      <c r="M1303" s="9" t="str">
        <f>IF(טבלה14[[#This Row],[מספר סטודנטים בתואר 1]]&gt;500,"yes","no")</f>
        <v>no</v>
      </c>
      <c r="N1303" s="12">
        <f>טבלה14[[#This Row],[מספר סטודנטים בתואר 1]]/SUBTOTAL(109,טבלה14[מספר סטודנטים בתואר 1])</f>
        <v>4.5238337672916639E-3</v>
      </c>
      <c r="O1303" s="11">
        <f>IFERROR(((טבלה14[[#This Row],[מספר סטודנטים בתואר 1]]-טבלה14[[#This Row],[נשים תואר 1]])/טבלה14[[#This Row],[מספר סטודנטים בתואר 1]]),"")</f>
        <v>0.32154340836012862</v>
      </c>
      <c r="P1303" s="11">
        <f>IFERROR(טבלה14[[#This Row],[נשים תואר 1]]/טבלה14[[#This Row],[מספר סטודנטים בתואר 1]],"")</f>
        <v>0.67845659163987138</v>
      </c>
      <c r="Q130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0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03" s="13">
        <f>SUMIFS(T:T,D:D,"2007/08",B:B,B1303)-טבלה14[[#This Row],[דירוג]]</f>
        <v>6</v>
      </c>
      <c r="T1303" s="9">
        <v>66</v>
      </c>
    </row>
    <row r="1304" spans="2:20" s="6" customFormat="1" ht="13.8" hidden="1" x14ac:dyDescent="0.3">
      <c r="B1304" s="7" t="s">
        <v>73</v>
      </c>
      <c r="C1304" s="8" t="s">
        <v>16</v>
      </c>
      <c r="D1304" s="10" t="s">
        <v>22</v>
      </c>
      <c r="E1304" s="10">
        <v>286</v>
      </c>
      <c r="F1304" s="10">
        <v>240</v>
      </c>
      <c r="G1304" s="10">
        <v>411</v>
      </c>
      <c r="H1304" s="10">
        <v>313</v>
      </c>
      <c r="I1304" s="10">
        <v>44</v>
      </c>
      <c r="J1304" s="10">
        <v>35</v>
      </c>
      <c r="K1304" s="9"/>
      <c r="L1304" s="9" t="s">
        <v>18</v>
      </c>
      <c r="M1304" s="9" t="str">
        <f>IF(טבלה14[[#This Row],[מספר סטודנטים בתואר 1]]&gt;500,"yes","no")</f>
        <v>no</v>
      </c>
      <c r="N1304" s="12">
        <f>טבלה14[[#This Row],[מספר סטודנטים בתואר 1]]/SUBTOTAL(109,טבלה14[מספר סטודנטים בתואר 1])</f>
        <v>4.1601815351942628E-3</v>
      </c>
      <c r="O1304" s="11">
        <f>IFERROR(((טבלה14[[#This Row],[מספר סטודנטים בתואר 1]]-טבלה14[[#This Row],[נשים תואר 1]])/טבלה14[[#This Row],[מספר סטודנטים בתואר 1]]),"")</f>
        <v>0.16083916083916083</v>
      </c>
      <c r="P1304" s="11">
        <f>IFERROR(טבלה14[[#This Row],[נשים תואר 1]]/טבלה14[[#This Row],[מספר סטודנטים בתואר 1]],"")</f>
        <v>0.83916083916083917</v>
      </c>
      <c r="Q130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30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04" s="13">
        <f>SUMIFS(T:T,D:D,"2007/08",B:B,B1304)-טבלה14[[#This Row],[דירוג]]</f>
        <v>-29</v>
      </c>
      <c r="T1304" s="9">
        <v>67</v>
      </c>
    </row>
    <row r="1305" spans="2:20" s="6" customFormat="1" ht="13.8" hidden="1" x14ac:dyDescent="0.3">
      <c r="B1305" s="7" t="s">
        <v>103</v>
      </c>
      <c r="C1305" s="8" t="s">
        <v>48</v>
      </c>
      <c r="D1305" s="9" t="s">
        <v>22</v>
      </c>
      <c r="E1305" s="10">
        <v>285</v>
      </c>
      <c r="F1305" s="10">
        <v>88</v>
      </c>
      <c r="G1305" s="10">
        <v>31</v>
      </c>
      <c r="H1305" s="10">
        <v>14</v>
      </c>
      <c r="I1305" s="10">
        <v>36</v>
      </c>
      <c r="J1305" s="10">
        <v>15</v>
      </c>
      <c r="K1305" s="9"/>
      <c r="L1305" s="9" t="s">
        <v>18</v>
      </c>
      <c r="M1305" s="9" t="str">
        <f>IF(טבלה14[[#This Row],[מספר סטודנטים בתואר 1]]&gt;500,"yes","no")</f>
        <v>no</v>
      </c>
      <c r="N1305" s="12">
        <f>טבלה14[[#This Row],[מספר סטודנטים בתואר 1]]/SUBTOTAL(109,טבלה14[מספר סטודנטים בתואר 1])</f>
        <v>4.1456354459103667E-3</v>
      </c>
      <c r="O1305" s="11">
        <f>IFERROR(((טבלה14[[#This Row],[מספר סטודנטים בתואר 1]]-טבלה14[[#This Row],[נשים תואר 1]])/טבלה14[[#This Row],[מספר סטודנטים בתואר 1]]),"")</f>
        <v>0.69122807017543864</v>
      </c>
      <c r="P1305" s="11">
        <f>IFERROR(טבלה14[[#This Row],[נשים תואר 1]]/טבלה14[[#This Row],[מספר סטודנטים בתואר 1]],"")</f>
        <v>0.30877192982456142</v>
      </c>
      <c r="Q130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0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05" s="13">
        <f>SUMIFS(T:T,D:D,"2007/08",B:B,B1305)-טבלה14[[#This Row],[דירוג]]</f>
        <v>16</v>
      </c>
      <c r="T1305" s="9">
        <v>68</v>
      </c>
    </row>
    <row r="1306" spans="2:20" s="6" customFormat="1" ht="13.8" hidden="1" x14ac:dyDescent="0.3">
      <c r="B1306" s="7" t="s">
        <v>112</v>
      </c>
      <c r="C1306" s="8" t="s">
        <v>56</v>
      </c>
      <c r="D1306" s="10" t="s">
        <v>22</v>
      </c>
      <c r="E1306" s="10">
        <v>281</v>
      </c>
      <c r="F1306" s="10">
        <v>225</v>
      </c>
      <c r="G1306" s="10">
        <v>54</v>
      </c>
      <c r="H1306" s="10">
        <v>39</v>
      </c>
      <c r="I1306" s="10">
        <v>18</v>
      </c>
      <c r="J1306" s="10">
        <v>12</v>
      </c>
      <c r="K1306" s="9"/>
      <c r="L1306" s="9" t="s">
        <v>18</v>
      </c>
      <c r="M1306" s="9" t="str">
        <f>IF(טבלה14[[#This Row],[מספר סטודנטים בתואר 1]]&gt;500,"yes","no")</f>
        <v>no</v>
      </c>
      <c r="N1306" s="12">
        <f>טבלה14[[#This Row],[מספר סטודנטים בתואר 1]]/SUBTOTAL(109,טבלה14[מספר סטודנטים בתואר 1])</f>
        <v>4.0874510887747833E-3</v>
      </c>
      <c r="O1306" s="11">
        <f>IFERROR(((טבלה14[[#This Row],[מספר סטודנטים בתואר 1]]-טבלה14[[#This Row],[נשים תואר 1]])/טבלה14[[#This Row],[מספר סטודנטים בתואר 1]]),"")</f>
        <v>0.199288256227758</v>
      </c>
      <c r="P1306" s="11">
        <f>IFERROR(טבלה14[[#This Row],[נשים תואר 1]]/טבלה14[[#This Row],[מספר סטודנטים בתואר 1]],"")</f>
        <v>0.80071174377224197</v>
      </c>
      <c r="Q130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30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06" s="13">
        <f>SUMIFS(T:T,D:D,"2007/08",B:B,B1306)-טבלה14[[#This Row],[דירוג]]</f>
        <v>-13</v>
      </c>
      <c r="T1306" s="9">
        <v>69</v>
      </c>
    </row>
    <row r="1307" spans="2:20" s="6" customFormat="1" ht="13.8" hidden="1" x14ac:dyDescent="0.3">
      <c r="B1307" s="7" t="s">
        <v>113</v>
      </c>
      <c r="C1307" s="8" t="s">
        <v>69</v>
      </c>
      <c r="D1307" s="9" t="s">
        <v>22</v>
      </c>
      <c r="E1307" s="10">
        <v>275</v>
      </c>
      <c r="F1307" s="10">
        <v>188</v>
      </c>
      <c r="G1307" s="10">
        <v>30</v>
      </c>
      <c r="H1307" s="10">
        <v>17</v>
      </c>
      <c r="I1307" s="10"/>
      <c r="J1307" s="10" t="s">
        <v>21</v>
      </c>
      <c r="K1307" s="9"/>
      <c r="L1307" s="9" t="s">
        <v>18</v>
      </c>
      <c r="M1307" s="9" t="str">
        <f>IF(טבלה14[[#This Row],[מספר סטודנטים בתואר 1]]&gt;500,"yes","no")</f>
        <v>no</v>
      </c>
      <c r="N1307" s="12">
        <f>טבלה14[[#This Row],[מספר סטודנטים בתואר 1]]/SUBTOTAL(109,טבלה14[מספר סטודנטים בתואר 1])</f>
        <v>4.0001745530714068E-3</v>
      </c>
      <c r="O1307" s="11">
        <f>IFERROR(((טבלה14[[#This Row],[מספר סטודנטים בתואר 1]]-טבלה14[[#This Row],[נשים תואר 1]])/טבלה14[[#This Row],[מספר סטודנטים בתואר 1]]),"")</f>
        <v>0.31636363636363635</v>
      </c>
      <c r="P1307" s="11">
        <f>IFERROR(טבלה14[[#This Row],[נשים תואר 1]]/טבלה14[[#This Row],[מספר סטודנטים בתואר 1]],"")</f>
        <v>0.6836363636363636</v>
      </c>
      <c r="Q130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0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07" s="13">
        <f>SUMIFS(T:T,D:D,"2007/08",B:B,B1307)-טבלה14[[#This Row],[דירוג]]</f>
        <v>-9</v>
      </c>
      <c r="T1307" s="9">
        <v>70</v>
      </c>
    </row>
    <row r="1308" spans="2:20" s="6" customFormat="1" ht="13.8" hidden="1" x14ac:dyDescent="0.3">
      <c r="B1308" s="7" t="s">
        <v>114</v>
      </c>
      <c r="C1308" s="8" t="s">
        <v>25</v>
      </c>
      <c r="D1308" s="10" t="s">
        <v>22</v>
      </c>
      <c r="E1308" s="10">
        <v>258</v>
      </c>
      <c r="F1308" s="10">
        <v>135</v>
      </c>
      <c r="G1308" s="10">
        <v>225</v>
      </c>
      <c r="H1308" s="10">
        <v>120</v>
      </c>
      <c r="I1308" s="10">
        <v>73</v>
      </c>
      <c r="J1308" s="10">
        <v>44</v>
      </c>
      <c r="K1308" s="9"/>
      <c r="L1308" s="9" t="s">
        <v>18</v>
      </c>
      <c r="M1308" s="9" t="str">
        <f>IF(טבלה14[[#This Row],[מספר סטודנטים בתואר 1]]&gt;500,"yes","no")</f>
        <v>no</v>
      </c>
      <c r="N1308" s="12">
        <f>טבלה14[[#This Row],[מספר סטודנטים בתואר 1]]/SUBTOTAL(109,טבלה14[מספר סטודנטים בתואר 1])</f>
        <v>3.7528910352451744E-3</v>
      </c>
      <c r="O1308" s="11">
        <f>IFERROR(((טבלה14[[#This Row],[מספר סטודנטים בתואר 1]]-טבלה14[[#This Row],[נשים תואר 1]])/טבלה14[[#This Row],[מספר סטודנטים בתואר 1]]),"")</f>
        <v>0.47674418604651164</v>
      </c>
      <c r="P1308" s="11">
        <f>IFERROR(טבלה14[[#This Row],[נשים תואר 1]]/טבלה14[[#This Row],[מספר סטודנטים בתואר 1]],"")</f>
        <v>0.52325581395348841</v>
      </c>
      <c r="Q130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0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08" s="13">
        <f>SUMIFS(T:T,D:D,"2007/08",B:B,B1308)-טבלה14[[#This Row],[דירוג]]</f>
        <v>-6</v>
      </c>
      <c r="T1308" s="9">
        <v>71</v>
      </c>
    </row>
    <row r="1309" spans="2:20" s="6" customFormat="1" ht="13.8" hidden="1" x14ac:dyDescent="0.3">
      <c r="B1309" s="7" t="s">
        <v>126</v>
      </c>
      <c r="C1309" s="8" t="s">
        <v>25</v>
      </c>
      <c r="D1309" s="9" t="s">
        <v>22</v>
      </c>
      <c r="E1309" s="10">
        <v>253</v>
      </c>
      <c r="F1309" s="10">
        <v>152</v>
      </c>
      <c r="G1309" s="10">
        <v>396</v>
      </c>
      <c r="H1309" s="10">
        <v>159</v>
      </c>
      <c r="I1309" s="10">
        <v>96</v>
      </c>
      <c r="J1309" s="10">
        <v>43</v>
      </c>
      <c r="K1309" s="9"/>
      <c r="L1309" s="9" t="s">
        <v>18</v>
      </c>
      <c r="M1309" s="9" t="str">
        <f>IF(טבלה14[[#This Row],[מספר סטודנטים בתואר 1]]&gt;500,"yes","no")</f>
        <v>no</v>
      </c>
      <c r="N1309" s="12">
        <f>טבלה14[[#This Row],[מספר סטודנטים בתואר 1]]/SUBTOTAL(109,טבלה14[מספר סטודנטים בתואר 1])</f>
        <v>3.6801605888256944E-3</v>
      </c>
      <c r="O1309" s="11">
        <f>IFERROR(((טבלה14[[#This Row],[מספר סטודנטים בתואר 1]]-טבלה14[[#This Row],[נשים תואר 1]])/טבלה14[[#This Row],[מספר סטודנטים בתואר 1]]),"")</f>
        <v>0.39920948616600793</v>
      </c>
      <c r="P1309" s="11">
        <f>IFERROR(טבלה14[[#This Row],[נשים תואר 1]]/טבלה14[[#This Row],[מספר סטודנטים בתואר 1]],"")</f>
        <v>0.60079051383399207</v>
      </c>
      <c r="Q130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0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09" s="13">
        <f>SUMIFS(T:T,D:D,"2007/08",B:B,B1309)-טבלה14[[#This Row],[דירוג]]</f>
        <v>-17</v>
      </c>
      <c r="T1309" s="9">
        <v>72</v>
      </c>
    </row>
    <row r="1310" spans="2:20" s="6" customFormat="1" ht="13.8" hidden="1" x14ac:dyDescent="0.3">
      <c r="B1310" s="7" t="s">
        <v>121</v>
      </c>
      <c r="C1310" s="8" t="s">
        <v>16</v>
      </c>
      <c r="D1310" s="10" t="s">
        <v>22</v>
      </c>
      <c r="E1310" s="10">
        <v>247</v>
      </c>
      <c r="F1310" s="10">
        <v>216</v>
      </c>
      <c r="G1310" s="10">
        <v>93</v>
      </c>
      <c r="H1310" s="10">
        <v>90</v>
      </c>
      <c r="I1310" s="10"/>
      <c r="J1310" s="10" t="s">
        <v>21</v>
      </c>
      <c r="K1310" s="9"/>
      <c r="L1310" s="9" t="s">
        <v>18</v>
      </c>
      <c r="M1310" s="9" t="str">
        <f>IF(טבלה14[[#This Row],[מספר סטודנטים בתואר 1]]&gt;500,"yes","no")</f>
        <v>no</v>
      </c>
      <c r="N1310" s="12">
        <f>טבלה14[[#This Row],[מספר סטודנטים בתואר 1]]/SUBTOTAL(109,טבלה14[מספר סטודנטים בתואר 1])</f>
        <v>3.5928840531223179E-3</v>
      </c>
      <c r="O1310" s="11">
        <f>IFERROR(((טבלה14[[#This Row],[מספר סטודנטים בתואר 1]]-טבלה14[[#This Row],[נשים תואר 1]])/טבלה14[[#This Row],[מספר סטודנטים בתואר 1]]),"")</f>
        <v>0.12550607287449392</v>
      </c>
      <c r="P1310" s="11">
        <f>IFERROR(טבלה14[[#This Row],[נשים תואר 1]]/טבלה14[[#This Row],[מספר סטודנטים בתואר 1]],"")</f>
        <v>0.87449392712550611</v>
      </c>
      <c r="Q131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31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10" s="13">
        <f>SUMIFS(T:T,D:D,"2007/08",B:B,B1310)-טבלה14[[#This Row],[דירוג]]</f>
        <v>-28</v>
      </c>
      <c r="T1310" s="9">
        <v>73</v>
      </c>
    </row>
    <row r="1311" spans="2:20" s="6" customFormat="1" ht="13.8" hidden="1" x14ac:dyDescent="0.3">
      <c r="B1311" s="7" t="s">
        <v>197</v>
      </c>
      <c r="C1311" s="8" t="s">
        <v>52</v>
      </c>
      <c r="D1311" s="9" t="s">
        <v>22</v>
      </c>
      <c r="E1311" s="10">
        <v>232</v>
      </c>
      <c r="F1311" s="10">
        <v>187</v>
      </c>
      <c r="G1311" s="10">
        <v>640</v>
      </c>
      <c r="H1311" s="10">
        <v>469</v>
      </c>
      <c r="I1311" s="10">
        <v>20</v>
      </c>
      <c r="J1311" s="10">
        <v>17</v>
      </c>
      <c r="K1311" s="9"/>
      <c r="L1311" s="9" t="s">
        <v>18</v>
      </c>
      <c r="M1311" s="9" t="str">
        <f>IF(טבלה14[[#This Row],[מספר סטודנטים בתואר 1]]&gt;500,"yes","no")</f>
        <v>no</v>
      </c>
      <c r="N1311" s="12">
        <f>טבלה14[[#This Row],[מספר סטודנטים בתואר 1]]/SUBTOTAL(109,טבלה14[מספר סטודנטים בתואר 1])</f>
        <v>3.3746927138638776E-3</v>
      </c>
      <c r="O1311" s="11">
        <f>IFERROR(((טבלה14[[#This Row],[מספר סטודנטים בתואר 1]]-טבלה14[[#This Row],[נשים תואר 1]])/טבלה14[[#This Row],[מספר סטודנטים בתואר 1]]),"")</f>
        <v>0.19396551724137931</v>
      </c>
      <c r="P1311" s="11">
        <f>IFERROR(טבלה14[[#This Row],[נשים תואר 1]]/טבלה14[[#This Row],[מספר סטודנטים בתואר 1]],"")</f>
        <v>0.80603448275862066</v>
      </c>
      <c r="Q131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31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11" s="13">
        <f>SUMIFS(T:T,D:D,"2007/08",B:B,B1311)-טבלה14[[#This Row],[דירוג]]</f>
        <v>15</v>
      </c>
      <c r="T1311" s="9">
        <v>74</v>
      </c>
    </row>
    <row r="1312" spans="2:20" s="6" customFormat="1" ht="13.8" hidden="1" x14ac:dyDescent="0.3">
      <c r="B1312" s="7" t="s">
        <v>124</v>
      </c>
      <c r="C1312" s="8" t="s">
        <v>58</v>
      </c>
      <c r="D1312" s="10" t="s">
        <v>22</v>
      </c>
      <c r="E1312" s="10">
        <v>232</v>
      </c>
      <c r="F1312" s="10">
        <v>186</v>
      </c>
      <c r="G1312" s="10"/>
      <c r="H1312" s="10"/>
      <c r="I1312" s="10"/>
      <c r="J1312" s="10" t="s">
        <v>21</v>
      </c>
      <c r="K1312" s="9"/>
      <c r="L1312" s="9" t="s">
        <v>18</v>
      </c>
      <c r="M1312" s="9" t="str">
        <f>IF(טבלה14[[#This Row],[מספר סטודנטים בתואר 1]]&gt;500,"yes","no")</f>
        <v>no</v>
      </c>
      <c r="N1312" s="12">
        <f>טבלה14[[#This Row],[מספר סטודנטים בתואר 1]]/SUBTOTAL(109,טבלה14[מספר סטודנטים בתואר 1])</f>
        <v>3.3746927138638776E-3</v>
      </c>
      <c r="O1312" s="11">
        <f>IFERROR(((טבלה14[[#This Row],[מספר סטודנטים בתואר 1]]-טבלה14[[#This Row],[נשים תואר 1]])/טבלה14[[#This Row],[מספר סטודנטים בתואר 1]]),"")</f>
        <v>0.19827586206896552</v>
      </c>
      <c r="P1312" s="11">
        <f>IFERROR(טבלה14[[#This Row],[נשים תואר 1]]/טבלה14[[#This Row],[מספר סטודנטים בתואר 1]],"")</f>
        <v>0.80172413793103448</v>
      </c>
      <c r="Q131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31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12" s="13">
        <f>SUMIFS(T:T,D:D,"2007/08",B:B,B1312)-טבלה14[[#This Row],[דירוג]]</f>
        <v>5</v>
      </c>
      <c r="T1312" s="9">
        <v>75</v>
      </c>
    </row>
    <row r="1313" spans="2:20" s="6" customFormat="1" ht="13.8" hidden="1" x14ac:dyDescent="0.3">
      <c r="B1313" s="7" t="s">
        <v>99</v>
      </c>
      <c r="C1313" s="8" t="s">
        <v>16</v>
      </c>
      <c r="D1313" s="9" t="s">
        <v>22</v>
      </c>
      <c r="E1313" s="10">
        <v>231</v>
      </c>
      <c r="F1313" s="10">
        <v>71</v>
      </c>
      <c r="G1313" s="10"/>
      <c r="H1313" s="10"/>
      <c r="I1313" s="10"/>
      <c r="J1313" s="10" t="s">
        <v>21</v>
      </c>
      <c r="K1313" s="9"/>
      <c r="L1313" s="9" t="s">
        <v>18</v>
      </c>
      <c r="M1313" s="9" t="str">
        <f>IF(טבלה14[[#This Row],[מספר סטודנטים בתואר 1]]&gt;500,"yes","no")</f>
        <v>no</v>
      </c>
      <c r="N1313" s="12">
        <f>טבלה14[[#This Row],[מספר סטודנטים בתואר 1]]/SUBTOTAL(109,טבלה14[מספר סטודנטים בתואר 1])</f>
        <v>3.3601466245799815E-3</v>
      </c>
      <c r="O1313" s="11">
        <f>IFERROR(((טבלה14[[#This Row],[מספר סטודנטים בתואר 1]]-טבלה14[[#This Row],[נשים תואר 1]])/טבלה14[[#This Row],[מספר סטודנטים בתואר 1]]),"")</f>
        <v>0.69264069264069261</v>
      </c>
      <c r="P1313" s="11">
        <f>IFERROR(טבלה14[[#This Row],[נשים תואר 1]]/טבלה14[[#This Row],[מספר סטודנטים בתואר 1]],"")</f>
        <v>0.30735930735930733</v>
      </c>
      <c r="Q131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1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13" s="13">
        <f>SUMIFS(T:T,D:D,"2007/08",B:B,B1313)-טבלה14[[#This Row],[דירוג]]</f>
        <v>-76</v>
      </c>
      <c r="T1313" s="9">
        <v>76</v>
      </c>
    </row>
    <row r="1314" spans="2:20" s="6" customFormat="1" ht="13.8" hidden="1" x14ac:dyDescent="0.3">
      <c r="B1314" s="7" t="s">
        <v>201</v>
      </c>
      <c r="C1314" s="8" t="s">
        <v>58</v>
      </c>
      <c r="D1314" s="10" t="s">
        <v>22</v>
      </c>
      <c r="E1314" s="10">
        <v>225</v>
      </c>
      <c r="F1314" s="10">
        <v>185</v>
      </c>
      <c r="G1314" s="10"/>
      <c r="H1314" s="10"/>
      <c r="I1314" s="10"/>
      <c r="J1314" s="10" t="s">
        <v>21</v>
      </c>
      <c r="K1314" s="9"/>
      <c r="L1314" s="9" t="s">
        <v>18</v>
      </c>
      <c r="M1314" s="9" t="str">
        <f>IF(טבלה14[[#This Row],[מספר סטודנטים בתואר 1]]&gt;500,"yes","no")</f>
        <v>no</v>
      </c>
      <c r="N1314" s="12">
        <f>טבלה14[[#This Row],[מספר סטודנטים בתואר 1]]/SUBTOTAL(109,טבלה14[מספר סטודנטים בתואר 1])</f>
        <v>3.2728700888766055E-3</v>
      </c>
      <c r="O1314" s="11">
        <f>IFERROR(((טבלה14[[#This Row],[מספר סטודנטים בתואר 1]]-טבלה14[[#This Row],[נשים תואר 1]])/טבלה14[[#This Row],[מספר סטודנטים בתואר 1]]),"")</f>
        <v>0.17777777777777778</v>
      </c>
      <c r="P1314" s="11">
        <f>IFERROR(טבלה14[[#This Row],[נשים תואר 1]]/טבלה14[[#This Row],[מספר סטודנטים בתואר 1]],"")</f>
        <v>0.82222222222222219</v>
      </c>
      <c r="Q131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31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14" s="13">
        <f>SUMIFS(T:T,D:D,"2007/08",B:B,B1314)-טבלה14[[#This Row],[דירוג]]</f>
        <v>-9</v>
      </c>
      <c r="T1314" s="9">
        <v>77</v>
      </c>
    </row>
    <row r="1315" spans="2:20" s="6" customFormat="1" ht="13.8" hidden="1" x14ac:dyDescent="0.3">
      <c r="B1315" s="7" t="s">
        <v>117</v>
      </c>
      <c r="C1315" s="8" t="s">
        <v>56</v>
      </c>
      <c r="D1315" s="9" t="s">
        <v>22</v>
      </c>
      <c r="E1315" s="10">
        <v>220</v>
      </c>
      <c r="F1315" s="10">
        <v>91</v>
      </c>
      <c r="G1315" s="10">
        <v>37</v>
      </c>
      <c r="H1315" s="10">
        <v>19</v>
      </c>
      <c r="I1315" s="10"/>
      <c r="J1315" s="10" t="s">
        <v>21</v>
      </c>
      <c r="K1315" s="9"/>
      <c r="L1315" s="9" t="s">
        <v>18</v>
      </c>
      <c r="M1315" s="9" t="str">
        <f>IF(טבלה14[[#This Row],[מספר סטודנטים בתואר 1]]&gt;500,"yes","no")</f>
        <v>no</v>
      </c>
      <c r="N1315" s="12">
        <f>טבלה14[[#This Row],[מספר סטודנטים בתואר 1]]/SUBTOTAL(109,טבלה14[מספר סטודנטים בתואר 1])</f>
        <v>3.2001396424571255E-3</v>
      </c>
      <c r="O1315" s="11">
        <f>IFERROR(((טבלה14[[#This Row],[מספר סטודנטים בתואר 1]]-טבלה14[[#This Row],[נשים תואר 1]])/טבלה14[[#This Row],[מספר סטודנטים בתואר 1]]),"")</f>
        <v>0.58636363636363631</v>
      </c>
      <c r="P1315" s="11">
        <f>IFERROR(טבלה14[[#This Row],[נשים תואר 1]]/טבלה14[[#This Row],[מספר סטודנטים בתואר 1]],"")</f>
        <v>0.41363636363636364</v>
      </c>
      <c r="Q131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1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15" s="13">
        <f>SUMIFS(T:T,D:D,"2007/08",B:B,B1315)-טבלה14[[#This Row],[דירוג]]</f>
        <v>9</v>
      </c>
      <c r="T1315" s="9">
        <v>78</v>
      </c>
    </row>
    <row r="1316" spans="2:20" s="6" customFormat="1" ht="13.8" hidden="1" x14ac:dyDescent="0.3">
      <c r="B1316" s="7" t="s">
        <v>202</v>
      </c>
      <c r="C1316" s="8" t="s">
        <v>25</v>
      </c>
      <c r="D1316" s="10" t="s">
        <v>22</v>
      </c>
      <c r="E1316" s="10">
        <v>219</v>
      </c>
      <c r="F1316" s="10">
        <v>142</v>
      </c>
      <c r="G1316" s="10">
        <v>207</v>
      </c>
      <c r="H1316" s="10">
        <v>113</v>
      </c>
      <c r="I1316" s="10">
        <v>70</v>
      </c>
      <c r="J1316" s="10">
        <v>28</v>
      </c>
      <c r="K1316" s="9"/>
      <c r="L1316" s="9" t="s">
        <v>18</v>
      </c>
      <c r="M1316" s="9" t="str">
        <f>IF(טבלה14[[#This Row],[מספר סטודנטים בתואר 1]]&gt;500,"yes","no")</f>
        <v>no</v>
      </c>
      <c r="N1316" s="12">
        <f>טבלה14[[#This Row],[מספר סטודנטים בתואר 1]]/SUBTOTAL(109,טבלה14[מספר סטודנטים בתואר 1])</f>
        <v>3.1855935531732295E-3</v>
      </c>
      <c r="O1316" s="11">
        <f>IFERROR(((טבלה14[[#This Row],[מספר סטודנטים בתואר 1]]-טבלה14[[#This Row],[נשים תואר 1]])/טבלה14[[#This Row],[מספר סטודנטים בתואר 1]]),"")</f>
        <v>0.35159817351598172</v>
      </c>
      <c r="P1316" s="11">
        <f>IFERROR(טבלה14[[#This Row],[נשים תואר 1]]/טבלה14[[#This Row],[מספר סטודנטים בתואר 1]],"")</f>
        <v>0.64840182648401823</v>
      </c>
      <c r="Q131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1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16" s="13">
        <f>SUMIFS(T:T,D:D,"2007/08",B:B,B1316)-טבלה14[[#This Row],[דירוג]]</f>
        <v>-4</v>
      </c>
      <c r="T1316" s="9">
        <v>79</v>
      </c>
    </row>
    <row r="1317" spans="2:20" s="6" customFormat="1" ht="13.8" hidden="1" x14ac:dyDescent="0.3">
      <c r="B1317" s="7" t="s">
        <v>123</v>
      </c>
      <c r="C1317" s="8" t="s">
        <v>34</v>
      </c>
      <c r="D1317" s="9" t="s">
        <v>22</v>
      </c>
      <c r="E1317" s="10">
        <v>208</v>
      </c>
      <c r="F1317" s="10">
        <v>139</v>
      </c>
      <c r="G1317" s="10">
        <v>20</v>
      </c>
      <c r="H1317" s="10">
        <v>11</v>
      </c>
      <c r="I1317" s="10">
        <v>33</v>
      </c>
      <c r="J1317" s="10">
        <v>22</v>
      </c>
      <c r="K1317" s="9"/>
      <c r="L1317" s="9" t="s">
        <v>18</v>
      </c>
      <c r="M1317" s="9" t="str">
        <f>IF(טבלה14[[#This Row],[מספר סטודנטים בתואר 1]]&gt;500,"yes","no")</f>
        <v>no</v>
      </c>
      <c r="N1317" s="12">
        <f>טבלה14[[#This Row],[מספר סטודנטים בתואר 1]]/SUBTOTAL(109,טבלה14[מספר סטודנטים בתואר 1])</f>
        <v>3.025586571050373E-3</v>
      </c>
      <c r="O1317" s="11">
        <f>IFERROR(((טבלה14[[#This Row],[מספר סטודנטים בתואר 1]]-טבלה14[[#This Row],[נשים תואר 1]])/טבלה14[[#This Row],[מספר סטודנטים בתואר 1]]),"")</f>
        <v>0.33173076923076922</v>
      </c>
      <c r="P1317" s="11">
        <f>IFERROR(טבלה14[[#This Row],[נשים תואר 1]]/טבלה14[[#This Row],[מספר סטודנטים בתואר 1]],"")</f>
        <v>0.66826923076923073</v>
      </c>
      <c r="Q131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1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17" s="13">
        <f>SUMIFS(T:T,D:D,"2007/08",B:B,B1317)-טבלה14[[#This Row],[דירוג]]</f>
        <v>2</v>
      </c>
      <c r="T1317" s="9">
        <v>80</v>
      </c>
    </row>
    <row r="1318" spans="2:20" s="6" customFormat="1" ht="13.8" hidden="1" x14ac:dyDescent="0.3">
      <c r="B1318" s="7" t="s">
        <v>200</v>
      </c>
      <c r="C1318" s="8" t="s">
        <v>52</v>
      </c>
      <c r="D1318" s="10" t="s">
        <v>22</v>
      </c>
      <c r="E1318" s="10">
        <v>206</v>
      </c>
      <c r="F1318" s="10">
        <v>161</v>
      </c>
      <c r="G1318" s="10">
        <v>159</v>
      </c>
      <c r="H1318" s="10">
        <v>132</v>
      </c>
      <c r="I1318" s="10">
        <v>62</v>
      </c>
      <c r="J1318" s="10">
        <v>50</v>
      </c>
      <c r="K1318" s="9"/>
      <c r="L1318" s="9" t="s">
        <v>18</v>
      </c>
      <c r="M1318" s="9" t="str">
        <f>IF(טבלה14[[#This Row],[מספר סטודנטים בתואר 1]]&gt;500,"yes","no")</f>
        <v>no</v>
      </c>
      <c r="N1318" s="12">
        <f>טבלה14[[#This Row],[מספר סטודנטים בתואר 1]]/SUBTOTAL(109,טבלה14[מספר סטודנטים בתואר 1])</f>
        <v>2.9964943924825809E-3</v>
      </c>
      <c r="O1318" s="11">
        <f>IFERROR(((טבלה14[[#This Row],[מספר סטודנטים בתואר 1]]-טבלה14[[#This Row],[נשים תואר 1]])/טבלה14[[#This Row],[מספר סטודנטים בתואר 1]]),"")</f>
        <v>0.21844660194174756</v>
      </c>
      <c r="P1318" s="11">
        <f>IFERROR(טבלה14[[#This Row],[נשים תואר 1]]/טבלה14[[#This Row],[מספר סטודנטים בתואר 1]],"")</f>
        <v>0.78155339805825241</v>
      </c>
      <c r="Q131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31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18" s="13">
        <f>SUMIFS(T:T,D:D,"2007/08",B:B,B1318)-טבלה14[[#This Row],[דירוג]]</f>
        <v>44</v>
      </c>
      <c r="T1318" s="9">
        <v>81</v>
      </c>
    </row>
    <row r="1319" spans="2:20" s="6" customFormat="1" ht="13.8" hidden="1" x14ac:dyDescent="0.3">
      <c r="B1319" s="7" t="s">
        <v>209</v>
      </c>
      <c r="C1319" s="8" t="s">
        <v>39</v>
      </c>
      <c r="D1319" s="9" t="s">
        <v>22</v>
      </c>
      <c r="E1319" s="10">
        <v>194</v>
      </c>
      <c r="F1319" s="10">
        <v>146</v>
      </c>
      <c r="G1319" s="10">
        <v>31</v>
      </c>
      <c r="H1319" s="10">
        <v>21</v>
      </c>
      <c r="I1319" s="10">
        <v>13</v>
      </c>
      <c r="J1319" s="10">
        <v>9</v>
      </c>
      <c r="K1319" s="9"/>
      <c r="L1319" s="9" t="s">
        <v>18</v>
      </c>
      <c r="M1319" s="9" t="str">
        <f>IF(טבלה14[[#This Row],[מספר סטודנטים בתואר 1]]&gt;500,"yes","no")</f>
        <v>no</v>
      </c>
      <c r="N1319" s="12">
        <f>טבלה14[[#This Row],[מספר סטודנטים בתואר 1]]/SUBTOTAL(109,טבלה14[מספר סטודנטים בתואר 1])</f>
        <v>2.8219413210758288E-3</v>
      </c>
      <c r="O1319" s="11">
        <f>IFERROR(((טבלה14[[#This Row],[מספר סטודנטים בתואר 1]]-טבלה14[[#This Row],[נשים תואר 1]])/טבלה14[[#This Row],[מספר סטודנטים בתואר 1]]),"")</f>
        <v>0.24742268041237114</v>
      </c>
      <c r="P1319" s="11">
        <f>IFERROR(טבלה14[[#This Row],[נשים תואר 1]]/טבלה14[[#This Row],[מספר סטודנטים בתואר 1]],"")</f>
        <v>0.75257731958762886</v>
      </c>
      <c r="Q131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31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19" s="13">
        <f>SUMIFS(T:T,D:D,"2007/08",B:B,B1319)-טבלה14[[#This Row],[דירוג]]</f>
        <v>-82</v>
      </c>
      <c r="T1319" s="9">
        <v>82</v>
      </c>
    </row>
    <row r="1320" spans="2:20" s="6" customFormat="1" ht="13.8" hidden="1" x14ac:dyDescent="0.3">
      <c r="B1320" s="7" t="s">
        <v>238</v>
      </c>
      <c r="C1320" s="8" t="s">
        <v>25</v>
      </c>
      <c r="D1320" s="10" t="s">
        <v>22</v>
      </c>
      <c r="E1320" s="10">
        <v>193</v>
      </c>
      <c r="F1320" s="10">
        <v>112</v>
      </c>
      <c r="G1320" s="10">
        <v>221</v>
      </c>
      <c r="H1320" s="10">
        <v>141</v>
      </c>
      <c r="I1320" s="10">
        <v>41</v>
      </c>
      <c r="J1320" s="10">
        <v>28</v>
      </c>
      <c r="K1320" s="9"/>
      <c r="L1320" s="9" t="s">
        <v>18</v>
      </c>
      <c r="M1320" s="9" t="str">
        <f>IF(טבלה14[[#This Row],[מספר סטודנטים בתואר 1]]&gt;500,"yes","no")</f>
        <v>no</v>
      </c>
      <c r="N1320" s="12">
        <f>טבלה14[[#This Row],[מספר סטודנטים בתואר 1]]/SUBTOTAL(109,טבלה14[מספר סטודנטים בתואר 1])</f>
        <v>2.8073952317919327E-3</v>
      </c>
      <c r="O1320" s="11">
        <f>IFERROR(((טבלה14[[#This Row],[מספר סטודנטים בתואר 1]]-טבלה14[[#This Row],[נשים תואר 1]])/טבלה14[[#This Row],[מספר סטודנטים בתואר 1]]),"")</f>
        <v>0.41968911917098445</v>
      </c>
      <c r="P1320" s="11">
        <f>IFERROR(טבלה14[[#This Row],[נשים תואר 1]]/טבלה14[[#This Row],[מספר סטודנטים בתואר 1]],"")</f>
        <v>0.5803108808290155</v>
      </c>
      <c r="Q132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2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20" s="13">
        <f>SUMIFS(T:T,D:D,"2007/08",B:B,B1320)-טבלה14[[#This Row],[דירוג]]</f>
        <v>-2</v>
      </c>
      <c r="T1320" s="9">
        <v>83</v>
      </c>
    </row>
    <row r="1321" spans="2:20" s="6" customFormat="1" ht="13.8" hidden="1" x14ac:dyDescent="0.3">
      <c r="B1321" s="7" t="s">
        <v>207</v>
      </c>
      <c r="C1321" s="8" t="s">
        <v>34</v>
      </c>
      <c r="D1321" s="9" t="s">
        <v>22</v>
      </c>
      <c r="E1321" s="10">
        <v>189</v>
      </c>
      <c r="F1321" s="10">
        <v>28</v>
      </c>
      <c r="G1321" s="10">
        <v>21</v>
      </c>
      <c r="H1321" s="10"/>
      <c r="I1321" s="10">
        <v>9</v>
      </c>
      <c r="J1321" s="10"/>
      <c r="K1321" s="9"/>
      <c r="L1321" s="9" t="s">
        <v>18</v>
      </c>
      <c r="M1321" s="9" t="str">
        <f>IF(טבלה14[[#This Row],[מספר סטודנטים בתואר 1]]&gt;500,"yes","no")</f>
        <v>no</v>
      </c>
      <c r="N1321" s="12">
        <f>טבלה14[[#This Row],[מספר סטודנטים בתואר 1]]/SUBTOTAL(109,טבלה14[מספר סטודנטים בתואר 1])</f>
        <v>2.7492108746563488E-3</v>
      </c>
      <c r="O1321" s="11">
        <f>IFERROR(((טבלה14[[#This Row],[מספר סטודנטים בתואר 1]]-טבלה14[[#This Row],[נשים תואר 1]])/טבלה14[[#This Row],[מספר סטודנטים בתואר 1]]),"")</f>
        <v>0.85185185185185186</v>
      </c>
      <c r="P1321" s="11">
        <f>IFERROR(טבלה14[[#This Row],[נשים תואר 1]]/טבלה14[[#This Row],[מספר סטודנטים בתואר 1]],"")</f>
        <v>0.14814814814814814</v>
      </c>
      <c r="Q132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21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321" s="13">
        <f>SUMIFS(T:T,D:D,"2007/08",B:B,B1321)-טבלה14[[#This Row],[דירוג]]</f>
        <v>-21</v>
      </c>
      <c r="T1321" s="9">
        <v>84</v>
      </c>
    </row>
    <row r="1322" spans="2:20" s="6" customFormat="1" ht="13.8" hidden="1" x14ac:dyDescent="0.3">
      <c r="B1322" s="7" t="s">
        <v>125</v>
      </c>
      <c r="C1322" s="8" t="s">
        <v>56</v>
      </c>
      <c r="D1322" s="10" t="s">
        <v>22</v>
      </c>
      <c r="E1322" s="10">
        <v>185</v>
      </c>
      <c r="F1322" s="10">
        <v>103</v>
      </c>
      <c r="G1322" s="10">
        <v>89</v>
      </c>
      <c r="H1322" s="10">
        <v>72</v>
      </c>
      <c r="I1322" s="10">
        <v>57</v>
      </c>
      <c r="J1322" s="10">
        <v>35</v>
      </c>
      <c r="K1322" s="9"/>
      <c r="L1322" s="9" t="s">
        <v>18</v>
      </c>
      <c r="M1322" s="9" t="str">
        <f>IF(טבלה14[[#This Row],[מספר סטודנטים בתואר 1]]&gt;500,"yes","no")</f>
        <v>no</v>
      </c>
      <c r="N1322" s="12">
        <f>טבלה14[[#This Row],[מספר סטודנטים בתואר 1]]/SUBTOTAL(109,טבלה14[מספר סטודנטים בתואר 1])</f>
        <v>2.6910265175207645E-3</v>
      </c>
      <c r="O1322" s="11">
        <f>IFERROR(((טבלה14[[#This Row],[מספר סטודנטים בתואר 1]]-טבלה14[[#This Row],[נשים תואר 1]])/טבלה14[[#This Row],[מספר סטודנטים בתואר 1]]),"")</f>
        <v>0.44324324324324327</v>
      </c>
      <c r="P1322" s="11">
        <f>IFERROR(טבלה14[[#This Row],[נשים תואר 1]]/טבלה14[[#This Row],[מספר סטודנטים בתואר 1]],"")</f>
        <v>0.55675675675675673</v>
      </c>
      <c r="Q132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2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22" s="13">
        <f>SUMIFS(T:T,D:D,"2007/08",B:B,B1322)-טבלה14[[#This Row],[דירוג]]</f>
        <v>-18</v>
      </c>
      <c r="T1322" s="9">
        <v>85</v>
      </c>
    </row>
    <row r="1323" spans="2:20" s="6" customFormat="1" ht="13.8" hidden="1" x14ac:dyDescent="0.3">
      <c r="B1323" s="7" t="s">
        <v>116</v>
      </c>
      <c r="C1323" s="8" t="s">
        <v>48</v>
      </c>
      <c r="D1323" s="9" t="s">
        <v>22</v>
      </c>
      <c r="E1323" s="10">
        <v>184</v>
      </c>
      <c r="F1323" s="10">
        <v>131</v>
      </c>
      <c r="G1323" s="10">
        <v>111</v>
      </c>
      <c r="H1323" s="10">
        <v>74</v>
      </c>
      <c r="I1323" s="10">
        <v>14</v>
      </c>
      <c r="J1323" s="10">
        <v>10</v>
      </c>
      <c r="K1323" s="9"/>
      <c r="L1323" s="9" t="s">
        <v>18</v>
      </c>
      <c r="M1323" s="9" t="str">
        <f>IF(טבלה14[[#This Row],[מספר סטודנטים בתואר 1]]&gt;500,"yes","no")</f>
        <v>no</v>
      </c>
      <c r="N1323" s="12">
        <f>טבלה14[[#This Row],[מספר סטודנטים בתואר 1]]/SUBTOTAL(109,טבלה14[מספר סטודנטים בתואר 1])</f>
        <v>2.6764804282368685E-3</v>
      </c>
      <c r="O1323" s="11">
        <f>IFERROR(((טבלה14[[#This Row],[מספר סטודנטים בתואר 1]]-טבלה14[[#This Row],[נשים תואר 1]])/טבלה14[[#This Row],[מספר סטודנטים בתואר 1]]),"")</f>
        <v>0.28804347826086957</v>
      </c>
      <c r="P1323" s="11">
        <f>IFERROR(טבלה14[[#This Row],[נשים תואר 1]]/טבלה14[[#This Row],[מספר סטודנטים בתואר 1]],"")</f>
        <v>0.71195652173913049</v>
      </c>
      <c r="Q132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32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23" s="13">
        <f>SUMIFS(T:T,D:D,"2007/08",B:B,B1323)-טבלה14[[#This Row],[דירוג]]</f>
        <v>-26</v>
      </c>
      <c r="T1323" s="9">
        <v>86</v>
      </c>
    </row>
    <row r="1324" spans="2:20" s="6" customFormat="1" ht="13.8" hidden="1" x14ac:dyDescent="0.3">
      <c r="B1324" s="7" t="s">
        <v>115</v>
      </c>
      <c r="C1324" s="8" t="s">
        <v>48</v>
      </c>
      <c r="D1324" s="10" t="s">
        <v>22</v>
      </c>
      <c r="E1324" s="10">
        <v>171</v>
      </c>
      <c r="F1324" s="10">
        <v>130</v>
      </c>
      <c r="G1324" s="10">
        <v>39</v>
      </c>
      <c r="H1324" s="10">
        <v>27</v>
      </c>
      <c r="I1324" s="10">
        <v>25</v>
      </c>
      <c r="J1324" s="10">
        <v>14</v>
      </c>
      <c r="K1324" s="9"/>
      <c r="L1324" s="9" t="s">
        <v>18</v>
      </c>
      <c r="M1324" s="9" t="str">
        <f>IF(טבלה14[[#This Row],[מספר סטודנטים בתואר 1]]&gt;500,"yes","no")</f>
        <v>no</v>
      </c>
      <c r="N1324" s="12">
        <f>טבלה14[[#This Row],[מספר סטודנטים בתואר 1]]/SUBTOTAL(109,טבלה14[מספר סטודנטים בתואר 1])</f>
        <v>2.4873812675462203E-3</v>
      </c>
      <c r="O1324" s="11">
        <f>IFERROR(((טבלה14[[#This Row],[מספר סטודנטים בתואר 1]]-טבלה14[[#This Row],[נשים תואר 1]])/טבלה14[[#This Row],[מספר סטודנטים בתואר 1]]),"")</f>
        <v>0.23976608187134502</v>
      </c>
      <c r="P1324" s="11">
        <f>IFERROR(טבלה14[[#This Row],[נשים תואר 1]]/טבלה14[[#This Row],[מספר סטודנטים בתואר 1]],"")</f>
        <v>0.76023391812865493</v>
      </c>
      <c r="Q132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32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24" s="13">
        <f>SUMIFS(T:T,D:D,"2007/08",B:B,B1324)-טבלה14[[#This Row],[דירוג]]</f>
        <v>6</v>
      </c>
      <c r="T1324" s="9">
        <v>87</v>
      </c>
    </row>
    <row r="1325" spans="2:20" s="6" customFormat="1" ht="13.8" hidden="1" x14ac:dyDescent="0.3">
      <c r="B1325" s="7" t="s">
        <v>101</v>
      </c>
      <c r="C1325" s="8" t="s">
        <v>16</v>
      </c>
      <c r="D1325" s="9" t="s">
        <v>22</v>
      </c>
      <c r="E1325" s="10">
        <v>166</v>
      </c>
      <c r="F1325" s="10">
        <v>87</v>
      </c>
      <c r="G1325" s="10">
        <v>41</v>
      </c>
      <c r="H1325" s="10">
        <v>21</v>
      </c>
      <c r="I1325" s="10">
        <v>33</v>
      </c>
      <c r="J1325" s="10">
        <v>13</v>
      </c>
      <c r="K1325" s="9"/>
      <c r="L1325" s="9" t="s">
        <v>18</v>
      </c>
      <c r="M1325" s="9" t="str">
        <f>IF(טבלה14[[#This Row],[מספר סטודנטים בתואר 1]]&gt;500,"yes","no")</f>
        <v>no</v>
      </c>
      <c r="N1325" s="12">
        <f>טבלה14[[#This Row],[מספר סטודנטים בתואר 1]]/SUBTOTAL(109,טבלה14[מספר סטודנטים בתואר 1])</f>
        <v>2.4146508211267399E-3</v>
      </c>
      <c r="O1325" s="11">
        <f>IFERROR(((טבלה14[[#This Row],[מספר סטודנטים בתואר 1]]-טבלה14[[#This Row],[נשים תואר 1]])/טבלה14[[#This Row],[מספר סטודנטים בתואר 1]]),"")</f>
        <v>0.4759036144578313</v>
      </c>
      <c r="P1325" s="11">
        <f>IFERROR(טבלה14[[#This Row],[נשים תואר 1]]/טבלה14[[#This Row],[מספר סטודנטים בתואר 1]],"")</f>
        <v>0.52409638554216864</v>
      </c>
      <c r="Q132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2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25" s="13">
        <f>SUMIFS(T:T,D:D,"2007/08",B:B,B1325)-טבלה14[[#This Row],[דירוג]]</f>
        <v>6</v>
      </c>
      <c r="T1325" s="9">
        <v>88</v>
      </c>
    </row>
    <row r="1326" spans="2:20" s="6" customFormat="1" ht="13.8" hidden="1" x14ac:dyDescent="0.3">
      <c r="B1326" s="7" t="s">
        <v>221</v>
      </c>
      <c r="C1326" s="8" t="s">
        <v>45</v>
      </c>
      <c r="D1326" s="10" t="s">
        <v>22</v>
      </c>
      <c r="E1326" s="10">
        <v>150</v>
      </c>
      <c r="F1326" s="10">
        <v>64</v>
      </c>
      <c r="G1326" s="10"/>
      <c r="H1326" s="10"/>
      <c r="I1326" s="10"/>
      <c r="J1326" s="10" t="s">
        <v>21</v>
      </c>
      <c r="K1326" s="9"/>
      <c r="L1326" s="9" t="s">
        <v>18</v>
      </c>
      <c r="M1326" s="9" t="str">
        <f>IF(טבלה14[[#This Row],[מספר סטודנטים בתואר 1]]&gt;500,"yes","no")</f>
        <v>no</v>
      </c>
      <c r="N1326" s="12">
        <f>טבלה14[[#This Row],[מספר סטודנטים בתואר 1]]/SUBTOTAL(109,טבלה14[מספר סטודנטים בתואר 1])</f>
        <v>2.1819133925844035E-3</v>
      </c>
      <c r="O1326" s="11">
        <f>IFERROR(((טבלה14[[#This Row],[מספר סטודנטים בתואר 1]]-טבלה14[[#This Row],[נשים תואר 1]])/טבלה14[[#This Row],[מספר סטודנטים בתואר 1]]),"")</f>
        <v>0.57333333333333336</v>
      </c>
      <c r="P1326" s="11">
        <f>IFERROR(טבלה14[[#This Row],[נשים תואר 1]]/טבלה14[[#This Row],[מספר סטודנטים בתואר 1]],"")</f>
        <v>0.42666666666666669</v>
      </c>
      <c r="Q132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2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26" s="13">
        <f>SUMIFS(T:T,D:D,"2007/08",B:B,B1326)-טבלה14[[#This Row],[דירוג]]</f>
        <v>28</v>
      </c>
      <c r="T1326" s="9">
        <v>89</v>
      </c>
    </row>
    <row r="1327" spans="2:20" s="6" customFormat="1" ht="13.8" hidden="1" x14ac:dyDescent="0.3">
      <c r="B1327" s="7" t="s">
        <v>245</v>
      </c>
      <c r="C1327" s="8" t="s">
        <v>39</v>
      </c>
      <c r="D1327" s="9" t="s">
        <v>22</v>
      </c>
      <c r="E1327" s="10">
        <v>150</v>
      </c>
      <c r="F1327" s="10">
        <v>101</v>
      </c>
      <c r="G1327" s="10">
        <v>64</v>
      </c>
      <c r="H1327" s="10">
        <v>39</v>
      </c>
      <c r="I1327" s="10"/>
      <c r="J1327" s="10" t="s">
        <v>21</v>
      </c>
      <c r="K1327" s="9"/>
      <c r="L1327" s="9" t="s">
        <v>18</v>
      </c>
      <c r="M1327" s="9" t="str">
        <f>IF(טבלה14[[#This Row],[מספר סטודנטים בתואר 1]]&gt;500,"yes","no")</f>
        <v>no</v>
      </c>
      <c r="N1327" s="12">
        <f>טבלה14[[#This Row],[מספר סטודנטים בתואר 1]]/SUBTOTAL(109,טבלה14[מספר סטודנטים בתואר 1])</f>
        <v>2.1819133925844035E-3</v>
      </c>
      <c r="O1327" s="11">
        <f>IFERROR(((טבלה14[[#This Row],[מספר סטודנטים בתואר 1]]-טבלה14[[#This Row],[נשים תואר 1]])/טבלה14[[#This Row],[מספר סטודנטים בתואר 1]]),"")</f>
        <v>0.32666666666666666</v>
      </c>
      <c r="P1327" s="11">
        <f>IFERROR(טבלה14[[#This Row],[נשים תואר 1]]/טבלה14[[#This Row],[מספר סטודנטים בתואר 1]],"")</f>
        <v>0.67333333333333334</v>
      </c>
      <c r="Q132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2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27" s="13">
        <f>SUMIFS(T:T,D:D,"2007/08",B:B,B1327)-טבלה14[[#This Row],[דירוג]]</f>
        <v>-90</v>
      </c>
      <c r="T1327" s="9">
        <v>90</v>
      </c>
    </row>
    <row r="1328" spans="2:20" s="6" customFormat="1" ht="13.8" hidden="1" x14ac:dyDescent="0.3">
      <c r="B1328" s="7" t="s">
        <v>86</v>
      </c>
      <c r="C1328" s="8" t="s">
        <v>69</v>
      </c>
      <c r="D1328" s="10" t="s">
        <v>22</v>
      </c>
      <c r="E1328" s="10">
        <v>148</v>
      </c>
      <c r="F1328" s="10">
        <v>80</v>
      </c>
      <c r="G1328" s="10">
        <v>30</v>
      </c>
      <c r="H1328" s="10">
        <v>9</v>
      </c>
      <c r="I1328" s="10"/>
      <c r="J1328" s="10" t="s">
        <v>21</v>
      </c>
      <c r="K1328" s="9"/>
      <c r="L1328" s="9" t="s">
        <v>18</v>
      </c>
      <c r="M1328" s="9" t="str">
        <f>IF(טבלה14[[#This Row],[מספר סטודנטים בתואר 1]]&gt;500,"yes","no")</f>
        <v>no</v>
      </c>
      <c r="N1328" s="12">
        <f>טבלה14[[#This Row],[מספר סטודנטים בתואר 1]]/SUBTOTAL(109,טבלה14[מספר סטודנטים בתואר 1])</f>
        <v>2.1528212140166118E-3</v>
      </c>
      <c r="O1328" s="11">
        <f>IFERROR(((טבלה14[[#This Row],[מספר סטודנטים בתואר 1]]-טבלה14[[#This Row],[נשים תואר 1]])/טבלה14[[#This Row],[מספר סטודנטים בתואר 1]]),"")</f>
        <v>0.45945945945945948</v>
      </c>
      <c r="P1328" s="11">
        <f>IFERROR(טבלה14[[#This Row],[נשים תואר 1]]/טבלה14[[#This Row],[מספר סטודנטים בתואר 1]],"")</f>
        <v>0.54054054054054057</v>
      </c>
      <c r="Q132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2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28" s="13">
        <f>SUMIFS(T:T,D:D,"2007/08",B:B,B1328)-טבלה14[[#This Row],[דירוג]]</f>
        <v>-44</v>
      </c>
      <c r="T1328" s="9">
        <v>91</v>
      </c>
    </row>
    <row r="1329" spans="2:20" s="6" customFormat="1" ht="13.8" hidden="1" x14ac:dyDescent="0.3">
      <c r="B1329" s="7" t="s">
        <v>219</v>
      </c>
      <c r="C1329" s="8" t="s">
        <v>34</v>
      </c>
      <c r="D1329" s="9" t="s">
        <v>22</v>
      </c>
      <c r="E1329" s="10">
        <v>147</v>
      </c>
      <c r="F1329" s="10">
        <v>56</v>
      </c>
      <c r="G1329" s="10">
        <v>102</v>
      </c>
      <c r="H1329" s="10">
        <v>41</v>
      </c>
      <c r="I1329" s="10">
        <v>30</v>
      </c>
      <c r="J1329" s="10">
        <v>16</v>
      </c>
      <c r="K1329" s="9"/>
      <c r="L1329" s="9" t="s">
        <v>18</v>
      </c>
      <c r="M1329" s="9" t="str">
        <f>IF(טבלה14[[#This Row],[מספר סטודנטים בתואר 1]]&gt;500,"yes","no")</f>
        <v>no</v>
      </c>
      <c r="N1329" s="12">
        <f>טבלה14[[#This Row],[מספר סטודנטים בתואר 1]]/SUBTOTAL(109,טבלה14[מספר סטודנטים בתואר 1])</f>
        <v>2.1382751247327157E-3</v>
      </c>
      <c r="O1329" s="11">
        <f>IFERROR(((טבלה14[[#This Row],[מספר סטודנטים בתואר 1]]-טבלה14[[#This Row],[נשים תואר 1]])/טבלה14[[#This Row],[מספר סטודנטים בתואר 1]]),"")</f>
        <v>0.61904761904761907</v>
      </c>
      <c r="P1329" s="11">
        <f>IFERROR(טבלה14[[#This Row],[נשים תואר 1]]/טבלה14[[#This Row],[מספר סטודנטים בתואר 1]],"")</f>
        <v>0.38095238095238093</v>
      </c>
      <c r="Q132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2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29" s="13">
        <f>SUMIFS(T:T,D:D,"2007/08",B:B,B1329)-טבלה14[[#This Row],[דירוג]]</f>
        <v>10</v>
      </c>
      <c r="T1329" s="9">
        <v>92</v>
      </c>
    </row>
    <row r="1330" spans="2:20" s="6" customFormat="1" ht="13.8" hidden="1" x14ac:dyDescent="0.3">
      <c r="B1330" s="7" t="s">
        <v>198</v>
      </c>
      <c r="C1330" s="8" t="s">
        <v>48</v>
      </c>
      <c r="D1330" s="10" t="s">
        <v>22</v>
      </c>
      <c r="E1330" s="10">
        <v>143</v>
      </c>
      <c r="F1330" s="10">
        <v>45</v>
      </c>
      <c r="G1330" s="10">
        <v>53</v>
      </c>
      <c r="H1330" s="10">
        <v>27</v>
      </c>
      <c r="I1330" s="10">
        <v>42</v>
      </c>
      <c r="J1330" s="10">
        <v>24</v>
      </c>
      <c r="K1330" s="9"/>
      <c r="L1330" s="9" t="s">
        <v>18</v>
      </c>
      <c r="M1330" s="9" t="str">
        <f>IF(טבלה14[[#This Row],[מספר סטודנטים בתואר 1]]&gt;500,"yes","no")</f>
        <v>no</v>
      </c>
      <c r="N1330" s="12">
        <f>טבלה14[[#This Row],[מספר סטודנטים בתואר 1]]/SUBTOTAL(109,טבלה14[מספר סטודנטים בתואר 1])</f>
        <v>2.0800907675971314E-3</v>
      </c>
      <c r="O1330" s="11">
        <f>IFERROR(((טבלה14[[#This Row],[מספר סטודנטים בתואר 1]]-טבלה14[[#This Row],[נשים תואר 1]])/טבלה14[[#This Row],[מספר סטודנטים בתואר 1]]),"")</f>
        <v>0.68531468531468531</v>
      </c>
      <c r="P1330" s="11">
        <f>IFERROR(טבלה14[[#This Row],[נשים תואר 1]]/טבלה14[[#This Row],[מספר סטודנטים בתואר 1]],"")</f>
        <v>0.31468531468531469</v>
      </c>
      <c r="Q133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3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30" s="13">
        <f>SUMIFS(T:T,D:D,"2007/08",B:B,B1330)-טבלה14[[#This Row],[דירוג]]</f>
        <v>13</v>
      </c>
      <c r="T1330" s="9">
        <v>93</v>
      </c>
    </row>
    <row r="1331" spans="2:20" s="6" customFormat="1" ht="13.8" hidden="1" x14ac:dyDescent="0.3">
      <c r="B1331" s="7" t="s">
        <v>225</v>
      </c>
      <c r="C1331" s="8" t="s">
        <v>25</v>
      </c>
      <c r="D1331" s="9" t="s">
        <v>22</v>
      </c>
      <c r="E1331" s="10">
        <v>142</v>
      </c>
      <c r="F1331" s="10">
        <v>82</v>
      </c>
      <c r="G1331" s="10">
        <v>104</v>
      </c>
      <c r="H1331" s="10">
        <v>60</v>
      </c>
      <c r="I1331" s="10">
        <v>51</v>
      </c>
      <c r="J1331" s="10">
        <v>13</v>
      </c>
      <c r="K1331" s="9"/>
      <c r="L1331" s="9" t="s">
        <v>18</v>
      </c>
      <c r="M1331" s="9" t="str">
        <f>IF(טבלה14[[#This Row],[מספר סטודנטים בתואר 1]]&gt;500,"yes","no")</f>
        <v>no</v>
      </c>
      <c r="N1331" s="12">
        <f>טבלה14[[#This Row],[מספר סטודנטים בתואר 1]]/SUBTOTAL(109,טבלה14[מספר סטודנטים בתואר 1])</f>
        <v>2.0655446783132353E-3</v>
      </c>
      <c r="O1331" s="11">
        <f>IFERROR(((טבלה14[[#This Row],[מספר סטודנטים בתואר 1]]-טבלה14[[#This Row],[נשים תואר 1]])/טבלה14[[#This Row],[מספר סטודנטים בתואר 1]]),"")</f>
        <v>0.42253521126760563</v>
      </c>
      <c r="P1331" s="11">
        <f>IFERROR(טבלה14[[#This Row],[נשים תואר 1]]/טבלה14[[#This Row],[מספר סטודנטים בתואר 1]],"")</f>
        <v>0.57746478873239437</v>
      </c>
      <c r="Q133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3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31" s="13">
        <f>SUMIFS(T:T,D:D,"2007/08",B:B,B1331)-טבלה14[[#This Row],[דירוג]]</f>
        <v>-9</v>
      </c>
      <c r="T1331" s="9">
        <v>94</v>
      </c>
    </row>
    <row r="1332" spans="2:20" s="6" customFormat="1" ht="13.8" hidden="1" x14ac:dyDescent="0.3">
      <c r="B1332" s="7" t="s">
        <v>118</v>
      </c>
      <c r="C1332" s="8" t="s">
        <v>69</v>
      </c>
      <c r="D1332" s="10" t="s">
        <v>22</v>
      </c>
      <c r="E1332" s="10">
        <v>142</v>
      </c>
      <c r="F1332" s="10">
        <v>117</v>
      </c>
      <c r="G1332" s="10">
        <v>78</v>
      </c>
      <c r="H1332" s="10">
        <v>73</v>
      </c>
      <c r="I1332" s="10">
        <v>7</v>
      </c>
      <c r="J1332" s="10">
        <v>4</v>
      </c>
      <c r="K1332" s="9"/>
      <c r="L1332" s="9" t="s">
        <v>18</v>
      </c>
      <c r="M1332" s="9" t="str">
        <f>IF(טבלה14[[#This Row],[מספר סטודנטים בתואר 1]]&gt;500,"yes","no")</f>
        <v>no</v>
      </c>
      <c r="N1332" s="12">
        <f>טבלה14[[#This Row],[מספר סטודנטים בתואר 1]]/SUBTOTAL(109,טבלה14[מספר סטודנטים בתואר 1])</f>
        <v>2.0655446783132353E-3</v>
      </c>
      <c r="O1332" s="11">
        <f>IFERROR(((טבלה14[[#This Row],[מספר סטודנטים בתואר 1]]-טבלה14[[#This Row],[נשים תואר 1]])/טבלה14[[#This Row],[מספר סטודנטים בתואר 1]]),"")</f>
        <v>0.176056338028169</v>
      </c>
      <c r="P1332" s="11">
        <f>IFERROR(טבלה14[[#This Row],[נשים תואר 1]]/טבלה14[[#This Row],[מספר סטודנטים בתואר 1]],"")</f>
        <v>0.823943661971831</v>
      </c>
      <c r="Q133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33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32" s="13">
        <f>SUMIFS(T:T,D:D,"2007/08",B:B,B1332)-טבלה14[[#This Row],[דירוג]]</f>
        <v>61</v>
      </c>
      <c r="T1332" s="9">
        <v>95</v>
      </c>
    </row>
    <row r="1333" spans="2:20" s="6" customFormat="1" ht="13.8" hidden="1" x14ac:dyDescent="0.3">
      <c r="B1333" s="7" t="s">
        <v>217</v>
      </c>
      <c r="C1333" s="8" t="s">
        <v>16</v>
      </c>
      <c r="D1333" s="9" t="s">
        <v>22</v>
      </c>
      <c r="E1333" s="10">
        <v>141</v>
      </c>
      <c r="F1333" s="10">
        <v>51</v>
      </c>
      <c r="G1333" s="10">
        <v>53</v>
      </c>
      <c r="H1333" s="10">
        <v>24</v>
      </c>
      <c r="I1333" s="10">
        <v>7</v>
      </c>
      <c r="J1333" s="10"/>
      <c r="K1333" s="9"/>
      <c r="L1333" s="9" t="s">
        <v>18</v>
      </c>
      <c r="M1333" s="9" t="str">
        <f>IF(טבלה14[[#This Row],[מספר סטודנטים בתואר 1]]&gt;500,"yes","no")</f>
        <v>no</v>
      </c>
      <c r="N1333" s="12">
        <f>טבלה14[[#This Row],[מספר סטודנטים בתואר 1]]/SUBTOTAL(109,טבלה14[מספר סטודנטים בתואר 1])</f>
        <v>2.0509985890293393E-3</v>
      </c>
      <c r="O1333" s="11">
        <f>IFERROR(((טבלה14[[#This Row],[מספר סטודנטים בתואר 1]]-טבלה14[[#This Row],[נשים תואר 1]])/טבלה14[[#This Row],[מספר סטודנטים בתואר 1]]),"")</f>
        <v>0.63829787234042556</v>
      </c>
      <c r="P1333" s="11">
        <f>IFERROR(טבלה14[[#This Row],[נשים תואר 1]]/טבלה14[[#This Row],[מספר סטודנטים בתואר 1]],"")</f>
        <v>0.36170212765957449</v>
      </c>
      <c r="Q133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3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33" s="13">
        <f>SUMIFS(T:T,D:D,"2007/08",B:B,B1333)-טבלה14[[#This Row],[דירוג]]</f>
        <v>-5</v>
      </c>
      <c r="T1333" s="9">
        <v>96</v>
      </c>
    </row>
    <row r="1334" spans="2:20" s="6" customFormat="1" ht="13.8" hidden="1" x14ac:dyDescent="0.3">
      <c r="B1334" s="7" t="s">
        <v>127</v>
      </c>
      <c r="C1334" s="8" t="s">
        <v>34</v>
      </c>
      <c r="D1334" s="10" t="s">
        <v>22</v>
      </c>
      <c r="E1334" s="10">
        <v>135</v>
      </c>
      <c r="F1334" s="10">
        <v>35</v>
      </c>
      <c r="G1334" s="10">
        <v>50</v>
      </c>
      <c r="H1334" s="10">
        <v>16</v>
      </c>
      <c r="I1334" s="10">
        <v>14</v>
      </c>
      <c r="J1334" s="10">
        <v>6</v>
      </c>
      <c r="K1334" s="9"/>
      <c r="L1334" s="9" t="s">
        <v>18</v>
      </c>
      <c r="M1334" s="9" t="str">
        <f>IF(טבלה14[[#This Row],[מספר סטודנטים בתואר 1]]&gt;500,"yes","no")</f>
        <v>no</v>
      </c>
      <c r="N1334" s="12">
        <f>טבלה14[[#This Row],[מספר סטודנטים בתואר 1]]/SUBTOTAL(109,טבלה14[מספר סטודנטים בתואר 1])</f>
        <v>1.9637220533259632E-3</v>
      </c>
      <c r="O1334" s="11">
        <f>IFERROR(((טבלה14[[#This Row],[מספר סטודנטים בתואר 1]]-טבלה14[[#This Row],[נשים תואר 1]])/טבלה14[[#This Row],[מספר סטודנטים בתואר 1]]),"")</f>
        <v>0.7407407407407407</v>
      </c>
      <c r="P1334" s="11">
        <f>IFERROR(טבלה14[[#This Row],[נשים תואר 1]]/טבלה14[[#This Row],[מספר סטודנטים בתואר 1]],"")</f>
        <v>0.25925925925925924</v>
      </c>
      <c r="Q133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34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334" s="13">
        <f>SUMIFS(T:T,D:D,"2007/08",B:B,B1334)-טבלה14[[#This Row],[דירוג]]</f>
        <v>31</v>
      </c>
      <c r="T1334" s="9">
        <v>97</v>
      </c>
    </row>
    <row r="1335" spans="2:20" s="6" customFormat="1" ht="13.8" hidden="1" x14ac:dyDescent="0.3">
      <c r="B1335" s="7" t="s">
        <v>215</v>
      </c>
      <c r="C1335" s="8" t="s">
        <v>52</v>
      </c>
      <c r="D1335" s="9" t="s">
        <v>22</v>
      </c>
      <c r="E1335" s="10">
        <v>129</v>
      </c>
      <c r="F1335" s="10">
        <v>125</v>
      </c>
      <c r="G1335" s="10">
        <v>615</v>
      </c>
      <c r="H1335" s="10">
        <v>569</v>
      </c>
      <c r="I1335" s="10">
        <v>50</v>
      </c>
      <c r="J1335" s="10">
        <v>43</v>
      </c>
      <c r="K1335" s="9"/>
      <c r="L1335" s="9" t="s">
        <v>18</v>
      </c>
      <c r="M1335" s="9" t="str">
        <f>IF(טבלה14[[#This Row],[מספר סטודנטים בתואר 1]]&gt;500,"yes","no")</f>
        <v>no</v>
      </c>
      <c r="N1335" s="12">
        <f>טבלה14[[#This Row],[מספר סטודנטים בתואר 1]]/SUBTOTAL(109,טבלה14[מספר סטודנטים בתואר 1])</f>
        <v>1.8764455176225872E-3</v>
      </c>
      <c r="O1335" s="11">
        <f>IFERROR(((טבלה14[[#This Row],[מספר סטודנטים בתואר 1]]-טבלה14[[#This Row],[נשים תואר 1]])/טבלה14[[#This Row],[מספר סטודנטים בתואר 1]]),"")</f>
        <v>3.1007751937984496E-2</v>
      </c>
      <c r="P1335" s="11">
        <f>IFERROR(טבלה14[[#This Row],[נשים תואר 1]]/טבלה14[[#This Row],[מספר סטודנטים בתואר 1]],"")</f>
        <v>0.96899224806201545</v>
      </c>
      <c r="Q133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33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35" s="13">
        <f>SUMIFS(T:T,D:D,"2007/08",B:B,B1335)-טבלה14[[#This Row],[דירוג]]</f>
        <v>-26</v>
      </c>
      <c r="T1335" s="9">
        <v>99</v>
      </c>
    </row>
    <row r="1336" spans="2:20" s="6" customFormat="1" ht="13.8" hidden="1" x14ac:dyDescent="0.3">
      <c r="B1336" s="7" t="s">
        <v>208</v>
      </c>
      <c r="C1336" s="8" t="s">
        <v>34</v>
      </c>
      <c r="D1336" s="10" t="s">
        <v>22</v>
      </c>
      <c r="E1336" s="10">
        <v>129</v>
      </c>
      <c r="F1336" s="10">
        <v>25</v>
      </c>
      <c r="G1336" s="10">
        <v>27</v>
      </c>
      <c r="H1336" s="10">
        <v>11</v>
      </c>
      <c r="I1336" s="10">
        <v>14</v>
      </c>
      <c r="J1336" s="10">
        <v>4</v>
      </c>
      <c r="K1336" s="9"/>
      <c r="L1336" s="9" t="s">
        <v>18</v>
      </c>
      <c r="M1336" s="9" t="str">
        <f>IF(טבלה14[[#This Row],[מספר סטודנטים בתואר 1]]&gt;500,"yes","no")</f>
        <v>no</v>
      </c>
      <c r="N1336" s="12">
        <f>טבלה14[[#This Row],[מספר סטודנטים בתואר 1]]/SUBTOTAL(109,טבלה14[מספר סטודנטים בתואר 1])</f>
        <v>1.8764455176225872E-3</v>
      </c>
      <c r="O1336" s="11">
        <f>IFERROR(((טבלה14[[#This Row],[מספר סטודנטים בתואר 1]]-טבלה14[[#This Row],[נשים תואר 1]])/טבלה14[[#This Row],[מספר סטודנטים בתואר 1]]),"")</f>
        <v>0.80620155038759689</v>
      </c>
      <c r="P1336" s="11">
        <f>IFERROR(טבלה14[[#This Row],[נשים תואר 1]]/טבלה14[[#This Row],[מספר סטודנטים בתואר 1]],"")</f>
        <v>0.19379844961240311</v>
      </c>
      <c r="Q133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36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336" s="13">
        <f>SUMIFS(T:T,D:D,"2007/08",B:B,B1336)-טבלה14[[#This Row],[דירוג]]</f>
        <v>-6</v>
      </c>
      <c r="T1336" s="9">
        <v>98</v>
      </c>
    </row>
    <row r="1337" spans="2:20" s="6" customFormat="1" ht="13.8" hidden="1" x14ac:dyDescent="0.3">
      <c r="B1337" s="7" t="s">
        <v>213</v>
      </c>
      <c r="C1337" s="8" t="s">
        <v>56</v>
      </c>
      <c r="D1337" s="9" t="s">
        <v>22</v>
      </c>
      <c r="E1337" s="10">
        <v>128</v>
      </c>
      <c r="F1337" s="10">
        <v>103</v>
      </c>
      <c r="G1337" s="10">
        <v>123</v>
      </c>
      <c r="H1337" s="10">
        <v>104</v>
      </c>
      <c r="I1337" s="10">
        <v>11</v>
      </c>
      <c r="J1337" s="10">
        <v>9</v>
      </c>
      <c r="K1337" s="9"/>
      <c r="L1337" s="9" t="s">
        <v>18</v>
      </c>
      <c r="M1337" s="9" t="str">
        <f>IF(טבלה14[[#This Row],[מספר סטודנטים בתואר 1]]&gt;500,"yes","no")</f>
        <v>no</v>
      </c>
      <c r="N1337" s="12">
        <f>טבלה14[[#This Row],[מספר סטודנטים בתואר 1]]/SUBTOTAL(109,טבלה14[מספר סטודנטים בתואר 1])</f>
        <v>1.8618994283386911E-3</v>
      </c>
      <c r="O1337" s="11">
        <f>IFERROR(((טבלה14[[#This Row],[מספר סטודנטים בתואר 1]]-טבלה14[[#This Row],[נשים תואר 1]])/טבלה14[[#This Row],[מספר סטודנטים בתואר 1]]),"")</f>
        <v>0.1953125</v>
      </c>
      <c r="P1337" s="11">
        <f>IFERROR(טבלה14[[#This Row],[נשים תואר 1]]/טבלה14[[#This Row],[מספר סטודנטים בתואר 1]],"")</f>
        <v>0.8046875</v>
      </c>
      <c r="Q133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33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37" s="13">
        <f>SUMIFS(T:T,D:D,"2007/08",B:B,B1337)-טבלה14[[#This Row],[דירוג]]</f>
        <v>-21</v>
      </c>
      <c r="T1337" s="9">
        <v>100</v>
      </c>
    </row>
    <row r="1338" spans="2:20" s="6" customFormat="1" ht="13.8" hidden="1" x14ac:dyDescent="0.3">
      <c r="B1338" s="7" t="s">
        <v>96</v>
      </c>
      <c r="C1338" s="8" t="s">
        <v>28</v>
      </c>
      <c r="D1338" s="10" t="s">
        <v>49</v>
      </c>
      <c r="E1338" s="10">
        <v>305</v>
      </c>
      <c r="F1338" s="10">
        <v>111</v>
      </c>
      <c r="G1338" s="10">
        <v>55</v>
      </c>
      <c r="H1338" s="10">
        <v>29</v>
      </c>
      <c r="I1338" s="10"/>
      <c r="J1338" s="10" t="s">
        <v>21</v>
      </c>
      <c r="K1338" s="9"/>
      <c r="L1338" s="9" t="s">
        <v>18</v>
      </c>
      <c r="M1338" s="9" t="str">
        <f>IF(טבלה14[[#This Row],[מספר סטודנטים בתואר 1]]&gt;500,"yes","no")</f>
        <v>no</v>
      </c>
      <c r="N1338" s="12">
        <f>טבלה14[[#This Row],[מספר סטודנטים בתואר 1]]/SUBTOTAL(109,טבלה14[מספר סטודנטים בתואר 1])</f>
        <v>4.4365572315882874E-3</v>
      </c>
      <c r="O1338" s="11">
        <f>IFERROR(((טבלה14[[#This Row],[מספר סטודנטים בתואר 1]]-טבלה14[[#This Row],[נשים תואר 1]])/טבלה14[[#This Row],[מספר סטודנטים בתואר 1]]),"")</f>
        <v>0.63606557377049178</v>
      </c>
      <c r="P1338" s="11">
        <f>IFERROR(טבלה14[[#This Row],[נשים תואר 1]]/טבלה14[[#This Row],[מספר סטודנטים בתואר 1]],"")</f>
        <v>0.36393442622950822</v>
      </c>
      <c r="Q133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3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38" s="13">
        <f>SUMIFS(T:T,D:D,"2007/08",B:B,B1338)-טבלה14[[#This Row],[דירוג]]</f>
        <v>2</v>
      </c>
      <c r="T1338" s="9">
        <v>62</v>
      </c>
    </row>
    <row r="1339" spans="2:20" s="6" customFormat="1" ht="13.8" hidden="1" x14ac:dyDescent="0.3">
      <c r="B1339" s="7" t="s">
        <v>227</v>
      </c>
      <c r="C1339" s="8" t="s">
        <v>52</v>
      </c>
      <c r="D1339" s="9" t="s">
        <v>22</v>
      </c>
      <c r="E1339" s="10">
        <v>117</v>
      </c>
      <c r="F1339" s="10">
        <v>112</v>
      </c>
      <c r="G1339" s="10">
        <v>110</v>
      </c>
      <c r="H1339" s="10">
        <v>107</v>
      </c>
      <c r="I1339" s="10">
        <v>22</v>
      </c>
      <c r="J1339" s="10">
        <v>18</v>
      </c>
      <c r="K1339" s="9"/>
      <c r="L1339" s="9" t="s">
        <v>18</v>
      </c>
      <c r="M1339" s="9" t="str">
        <f>IF(טבלה14[[#This Row],[מספר סטודנטים בתואר 1]]&gt;500,"yes","no")</f>
        <v>no</v>
      </c>
      <c r="N1339" s="12">
        <f>טבלה14[[#This Row],[מספר סטודנטים בתואר 1]]/SUBTOTAL(109,טבלה14[מספר סטודנטים בתואר 1])</f>
        <v>1.7018924462158349E-3</v>
      </c>
      <c r="O1339" s="11">
        <f>IFERROR(((טבלה14[[#This Row],[מספר סטודנטים בתואר 1]]-טבלה14[[#This Row],[נשים תואר 1]])/טבלה14[[#This Row],[מספר סטודנטים בתואר 1]]),"")</f>
        <v>4.2735042735042736E-2</v>
      </c>
      <c r="P1339" s="11">
        <f>IFERROR(טבלה14[[#This Row],[נשים תואר 1]]/טבלה14[[#This Row],[מספר סטודנטים בתואר 1]],"")</f>
        <v>0.95726495726495731</v>
      </c>
      <c r="Q133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33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39" s="13">
        <f>SUMIFS(T:T,D:D,"2007/08",B:B,B1339)-טבלה14[[#This Row],[דירוג]]</f>
        <v>-102</v>
      </c>
      <c r="T1339" s="9">
        <v>102</v>
      </c>
    </row>
    <row r="1340" spans="2:20" s="6" customFormat="1" ht="13.8" hidden="1" x14ac:dyDescent="0.3">
      <c r="B1340" s="7" t="s">
        <v>224</v>
      </c>
      <c r="C1340" s="8" t="s">
        <v>39</v>
      </c>
      <c r="D1340" s="10" t="s">
        <v>22</v>
      </c>
      <c r="E1340" s="10">
        <v>116</v>
      </c>
      <c r="F1340" s="10">
        <v>96</v>
      </c>
      <c r="G1340" s="10">
        <v>13</v>
      </c>
      <c r="H1340" s="10">
        <v>9</v>
      </c>
      <c r="I1340" s="10"/>
      <c r="J1340" s="10"/>
      <c r="K1340" s="9"/>
      <c r="L1340" s="9" t="s">
        <v>18</v>
      </c>
      <c r="M1340" s="9" t="str">
        <f>IF(טבלה14[[#This Row],[מספר סטודנטים בתואר 1]]&gt;500,"yes","no")</f>
        <v>no</v>
      </c>
      <c r="N1340" s="12">
        <f>טבלה14[[#This Row],[מספר סטודנטים בתואר 1]]/SUBTOTAL(109,טבלה14[מספר סטודנטים בתואר 1])</f>
        <v>1.6873463569319388E-3</v>
      </c>
      <c r="O1340" s="11">
        <f>IFERROR(((טבלה14[[#This Row],[מספר סטודנטים בתואר 1]]-טבלה14[[#This Row],[נשים תואר 1]])/טבלה14[[#This Row],[מספר סטודנטים בתואר 1]]),"")</f>
        <v>0.17241379310344829</v>
      </c>
      <c r="P1340" s="11">
        <f>IFERROR(טבלה14[[#This Row],[נשים תואר 1]]/טבלה14[[#This Row],[מספר סטודנטים בתואר 1]],"")</f>
        <v>0.82758620689655171</v>
      </c>
      <c r="Q134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34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40" s="13">
        <f>SUMIFS(T:T,D:D,"2007/08",B:B,B1340)-טבלה14[[#This Row],[דירוג]]</f>
        <v>-37</v>
      </c>
      <c r="T1340" s="9">
        <v>103</v>
      </c>
    </row>
    <row r="1341" spans="2:20" s="6" customFormat="1" ht="13.8" hidden="1" x14ac:dyDescent="0.3">
      <c r="B1341" s="7" t="s">
        <v>214</v>
      </c>
      <c r="C1341" s="8" t="s">
        <v>45</v>
      </c>
      <c r="D1341" s="9" t="s">
        <v>22</v>
      </c>
      <c r="E1341" s="10">
        <v>113</v>
      </c>
      <c r="F1341" s="10">
        <v>36</v>
      </c>
      <c r="G1341" s="10">
        <v>50</v>
      </c>
      <c r="H1341" s="10">
        <v>19</v>
      </c>
      <c r="I1341" s="10">
        <v>38</v>
      </c>
      <c r="J1341" s="10">
        <v>15</v>
      </c>
      <c r="K1341" s="9"/>
      <c r="L1341" s="9" t="s">
        <v>18</v>
      </c>
      <c r="M1341" s="9" t="str">
        <f>IF(טבלה14[[#This Row],[מספר סטודנטים בתואר 1]]&gt;500,"yes","no")</f>
        <v>no</v>
      </c>
      <c r="N1341" s="12">
        <f>טבלה14[[#This Row],[מספר סטודנטים בתואר 1]]/SUBTOTAL(109,טבלה14[מספר סטודנטים בתואר 1])</f>
        <v>1.6437080890802508E-3</v>
      </c>
      <c r="O1341" s="11">
        <f>IFERROR(((טבלה14[[#This Row],[מספר סטודנטים בתואר 1]]-טבלה14[[#This Row],[נשים תואר 1]])/טבלה14[[#This Row],[מספר סטודנטים בתואר 1]]),"")</f>
        <v>0.68141592920353977</v>
      </c>
      <c r="P1341" s="11">
        <f>IFERROR(טבלה14[[#This Row],[נשים תואר 1]]/טבלה14[[#This Row],[מספר סטודנטים בתואר 1]],"")</f>
        <v>0.31858407079646017</v>
      </c>
      <c r="Q134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4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41" s="13">
        <f>SUMIFS(T:T,D:D,"2007/08",B:B,B1341)-טבלה14[[#This Row],[דירוג]]</f>
        <v>-8</v>
      </c>
      <c r="T1341" s="9">
        <v>104</v>
      </c>
    </row>
    <row r="1342" spans="2:20" s="6" customFormat="1" ht="13.8" hidden="1" x14ac:dyDescent="0.3">
      <c r="B1342" s="7" t="s">
        <v>223</v>
      </c>
      <c r="C1342" s="8" t="s">
        <v>25</v>
      </c>
      <c r="D1342" s="10" t="s">
        <v>22</v>
      </c>
      <c r="E1342" s="10">
        <v>109</v>
      </c>
      <c r="F1342" s="10">
        <v>66</v>
      </c>
      <c r="G1342" s="10">
        <v>29</v>
      </c>
      <c r="H1342" s="10">
        <v>17</v>
      </c>
      <c r="I1342" s="10">
        <v>108</v>
      </c>
      <c r="J1342" s="10">
        <v>61</v>
      </c>
      <c r="K1342" s="9"/>
      <c r="L1342" s="9" t="s">
        <v>18</v>
      </c>
      <c r="M1342" s="9" t="str">
        <f>IF(טבלה14[[#This Row],[מספר סטודנטים בתואר 1]]&gt;500,"yes","no")</f>
        <v>no</v>
      </c>
      <c r="N1342" s="12">
        <f>טבלה14[[#This Row],[מספר סטודנטים בתואר 1]]/SUBTOTAL(109,טבלה14[מספר סטודנטים בתואר 1])</f>
        <v>1.5855237319446667E-3</v>
      </c>
      <c r="O1342" s="11">
        <f>IFERROR(((טבלה14[[#This Row],[מספר סטודנטים בתואר 1]]-טבלה14[[#This Row],[נשים תואר 1]])/טבלה14[[#This Row],[מספר סטודנטים בתואר 1]]),"")</f>
        <v>0.39449541284403672</v>
      </c>
      <c r="P1342" s="11">
        <f>IFERROR(טבלה14[[#This Row],[נשים תואר 1]]/טבלה14[[#This Row],[מספר סטודנטים בתואר 1]],"")</f>
        <v>0.60550458715596334</v>
      </c>
      <c r="Q134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4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42" s="13">
        <f>SUMIFS(T:T,D:D,"2007/08",B:B,B1342)-טבלה14[[#This Row],[דירוג]]</f>
        <v>-47</v>
      </c>
      <c r="T1342" s="9">
        <v>105</v>
      </c>
    </row>
    <row r="1343" spans="2:20" s="6" customFormat="1" ht="13.8" hidden="1" x14ac:dyDescent="0.3">
      <c r="B1343" s="7" t="s">
        <v>222</v>
      </c>
      <c r="C1343" s="8" t="s">
        <v>48</v>
      </c>
      <c r="D1343" s="9" t="s">
        <v>22</v>
      </c>
      <c r="E1343" s="10">
        <v>108</v>
      </c>
      <c r="F1343" s="10">
        <v>14</v>
      </c>
      <c r="G1343" s="10">
        <v>21</v>
      </c>
      <c r="H1343" s="10">
        <v>4</v>
      </c>
      <c r="I1343" s="10">
        <v>21</v>
      </c>
      <c r="J1343" s="10">
        <v>7</v>
      </c>
      <c r="K1343" s="9"/>
      <c r="L1343" s="9" t="s">
        <v>18</v>
      </c>
      <c r="M1343" s="9" t="str">
        <f>IF(טבלה14[[#This Row],[מספר סטודנטים בתואר 1]]&gt;500,"yes","no")</f>
        <v>no</v>
      </c>
      <c r="N1343" s="12">
        <f>טבלה14[[#This Row],[מספר סטודנטים בתואר 1]]/SUBTOTAL(109,טבלה14[מספר סטודנטים בתואר 1])</f>
        <v>1.5709776426607706E-3</v>
      </c>
      <c r="O1343" s="11">
        <f>IFERROR(((טבלה14[[#This Row],[מספר סטודנטים בתואר 1]]-טבלה14[[#This Row],[נשים תואר 1]])/טבלה14[[#This Row],[מספר סטודנטים בתואר 1]]),"")</f>
        <v>0.87037037037037035</v>
      </c>
      <c r="P1343" s="11">
        <f>IFERROR(טבלה14[[#This Row],[נשים תואר 1]]/טבלה14[[#This Row],[מספר סטודנטים בתואר 1]],"")</f>
        <v>0.12962962962962962</v>
      </c>
      <c r="Q134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43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343" s="13">
        <f>SUMIFS(T:T,D:D,"2007/08",B:B,B1343)-טבלה14[[#This Row],[דירוג]]</f>
        <v>4</v>
      </c>
      <c r="T1343" s="9">
        <v>106</v>
      </c>
    </row>
    <row r="1344" spans="2:20" s="6" customFormat="1" ht="13.8" hidden="1" x14ac:dyDescent="0.3">
      <c r="B1344" s="7" t="s">
        <v>109</v>
      </c>
      <c r="C1344" s="8" t="s">
        <v>52</v>
      </c>
      <c r="D1344" s="10" t="s">
        <v>22</v>
      </c>
      <c r="E1344" s="10">
        <v>106</v>
      </c>
      <c r="F1344" s="10">
        <v>103</v>
      </c>
      <c r="G1344" s="10">
        <v>730</v>
      </c>
      <c r="H1344" s="10">
        <v>677</v>
      </c>
      <c r="I1344" s="10">
        <v>34</v>
      </c>
      <c r="J1344" s="10">
        <v>29</v>
      </c>
      <c r="K1344" s="9"/>
      <c r="L1344" s="9" t="s">
        <v>18</v>
      </c>
      <c r="M1344" s="9" t="str">
        <f>IF(טבלה14[[#This Row],[מספר סטודנטים בתואר 1]]&gt;500,"yes","no")</f>
        <v>no</v>
      </c>
      <c r="N1344" s="12">
        <f>טבלה14[[#This Row],[מספר סטודנטים בתואר 1]]/SUBTOTAL(109,טבלה14[מספר סטודנטים בתואר 1])</f>
        <v>1.5418854640929787E-3</v>
      </c>
      <c r="O1344" s="11">
        <f>IFERROR(((טבלה14[[#This Row],[מספר סטודנטים בתואר 1]]-טבלה14[[#This Row],[נשים תואר 1]])/טבלה14[[#This Row],[מספר סטודנטים בתואר 1]]),"")</f>
        <v>2.8301886792452831E-2</v>
      </c>
      <c r="P1344" s="11">
        <f>IFERROR(טבלה14[[#This Row],[נשים תואר 1]]/טבלה14[[#This Row],[מספר סטודנטים בתואר 1]],"")</f>
        <v>0.97169811320754718</v>
      </c>
      <c r="Q134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34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44" s="13">
        <f>SUMIFS(T:T,D:D,"2007/08",B:B,B1344)-טבלה14[[#This Row],[דירוג]]</f>
        <v>-30</v>
      </c>
      <c r="T1344" s="9">
        <v>107</v>
      </c>
    </row>
    <row r="1345" spans="2:20" s="6" customFormat="1" ht="13.8" hidden="1" x14ac:dyDescent="0.3">
      <c r="B1345" s="7" t="s">
        <v>229</v>
      </c>
      <c r="C1345" s="8" t="s">
        <v>56</v>
      </c>
      <c r="D1345" s="9" t="s">
        <v>22</v>
      </c>
      <c r="E1345" s="10">
        <v>98</v>
      </c>
      <c r="F1345" s="10">
        <v>89</v>
      </c>
      <c r="G1345" s="10"/>
      <c r="H1345" s="10"/>
      <c r="I1345" s="10"/>
      <c r="J1345" s="10" t="s">
        <v>21</v>
      </c>
      <c r="K1345" s="9"/>
      <c r="L1345" s="9" t="s">
        <v>18</v>
      </c>
      <c r="M1345" s="9" t="str">
        <f>IF(טבלה14[[#This Row],[מספר סטודנטים בתואר 1]]&gt;500,"yes","no")</f>
        <v>no</v>
      </c>
      <c r="N1345" s="12">
        <f>טבלה14[[#This Row],[מספר סטודנטים בתואר 1]]/SUBTOTAL(109,טבלה14[מספר סטודנטים בתואר 1])</f>
        <v>1.4255167498218105E-3</v>
      </c>
      <c r="O1345" s="11">
        <f>IFERROR(((טבלה14[[#This Row],[מספר סטודנטים בתואר 1]]-טבלה14[[#This Row],[נשים תואר 1]])/טבלה14[[#This Row],[מספר סטודנטים בתואר 1]]),"")</f>
        <v>9.1836734693877556E-2</v>
      </c>
      <c r="P1345" s="11">
        <f>IFERROR(טבלה14[[#This Row],[נשים תואר 1]]/טבלה14[[#This Row],[מספר סטודנטים בתואר 1]],"")</f>
        <v>0.90816326530612246</v>
      </c>
      <c r="Q134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34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45" s="13">
        <f>SUMIFS(T:T,D:D,"2007/08",B:B,B1345)-טבלה14[[#This Row],[דירוג]]</f>
        <v>-108</v>
      </c>
      <c r="T1345" s="9">
        <v>108</v>
      </c>
    </row>
    <row r="1346" spans="2:20" s="6" customFormat="1" ht="13.8" hidden="1" x14ac:dyDescent="0.3">
      <c r="B1346" s="7" t="s">
        <v>210</v>
      </c>
      <c r="C1346" s="8" t="s">
        <v>58</v>
      </c>
      <c r="D1346" s="10" t="s">
        <v>22</v>
      </c>
      <c r="E1346" s="10">
        <v>97</v>
      </c>
      <c r="F1346" s="10">
        <v>41</v>
      </c>
      <c r="G1346" s="10">
        <v>74</v>
      </c>
      <c r="H1346" s="10">
        <v>55</v>
      </c>
      <c r="I1346" s="10"/>
      <c r="J1346" s="10" t="s">
        <v>21</v>
      </c>
      <c r="K1346" s="9"/>
      <c r="L1346" s="9" t="s">
        <v>18</v>
      </c>
      <c r="M1346" s="9" t="str">
        <f>IF(טבלה14[[#This Row],[מספר סטודנטים בתואר 1]]&gt;500,"yes","no")</f>
        <v>no</v>
      </c>
      <c r="N1346" s="12">
        <f>טבלה14[[#This Row],[מספר סטודנטים בתואר 1]]/SUBTOTAL(109,טבלה14[מספר סטודנטים בתואר 1])</f>
        <v>1.4109706605379144E-3</v>
      </c>
      <c r="O1346" s="11">
        <f>IFERROR(((טבלה14[[#This Row],[מספר סטודנטים בתואר 1]]-טבלה14[[#This Row],[נשים תואר 1]])/טבלה14[[#This Row],[מספר סטודנטים בתואר 1]]),"")</f>
        <v>0.57731958762886593</v>
      </c>
      <c r="P1346" s="11">
        <f>IFERROR(טבלה14[[#This Row],[נשים תואר 1]]/טבלה14[[#This Row],[מספר סטודנטים בתואר 1]],"")</f>
        <v>0.42268041237113402</v>
      </c>
      <c r="Q134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4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46" s="13">
        <f>SUMIFS(T:T,D:D,"2007/08",B:B,B1346)-טבלה14[[#This Row],[דירוג]]</f>
        <v>-10</v>
      </c>
      <c r="T1346" s="9">
        <v>110</v>
      </c>
    </row>
    <row r="1347" spans="2:20" s="6" customFormat="1" ht="13.8" hidden="1" x14ac:dyDescent="0.3">
      <c r="B1347" s="7" t="s">
        <v>218</v>
      </c>
      <c r="C1347" s="8" t="s">
        <v>34</v>
      </c>
      <c r="D1347" s="9" t="s">
        <v>22</v>
      </c>
      <c r="E1347" s="10">
        <v>97</v>
      </c>
      <c r="F1347" s="10">
        <v>67</v>
      </c>
      <c r="G1347" s="10">
        <v>12</v>
      </c>
      <c r="H1347" s="10">
        <v>5</v>
      </c>
      <c r="I1347" s="10"/>
      <c r="J1347" s="10" t="s">
        <v>21</v>
      </c>
      <c r="K1347" s="9"/>
      <c r="L1347" s="9" t="s">
        <v>18</v>
      </c>
      <c r="M1347" s="9" t="str">
        <f>IF(טבלה14[[#This Row],[מספר סטודנטים בתואר 1]]&gt;500,"yes","no")</f>
        <v>no</v>
      </c>
      <c r="N1347" s="12">
        <f>טבלה14[[#This Row],[מספר סטודנטים בתואר 1]]/SUBTOTAL(109,טבלה14[מספר סטודנטים בתואר 1])</f>
        <v>1.4109706605379144E-3</v>
      </c>
      <c r="O1347" s="11">
        <f>IFERROR(((טבלה14[[#This Row],[מספר סטודנטים בתואר 1]]-טבלה14[[#This Row],[נשים תואר 1]])/טבלה14[[#This Row],[מספר סטודנטים בתואר 1]]),"")</f>
        <v>0.30927835051546393</v>
      </c>
      <c r="P1347" s="11">
        <f>IFERROR(טבלה14[[#This Row],[נשים תואר 1]]/טבלה14[[#This Row],[מספר סטודנטים בתואר 1]],"")</f>
        <v>0.69072164948453607</v>
      </c>
      <c r="Q134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4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47" s="13">
        <f>SUMIFS(T:T,D:D,"2007/08",B:B,B1347)-טבלה14[[#This Row],[דירוג]]</f>
        <v>-2</v>
      </c>
      <c r="T1347" s="9">
        <v>109</v>
      </c>
    </row>
    <row r="1348" spans="2:20" s="6" customFormat="1" ht="13.8" hidden="1" x14ac:dyDescent="0.3">
      <c r="B1348" s="7" t="s">
        <v>236</v>
      </c>
      <c r="C1348" s="8" t="s">
        <v>34</v>
      </c>
      <c r="D1348" s="10" t="s">
        <v>22</v>
      </c>
      <c r="E1348" s="10">
        <v>91</v>
      </c>
      <c r="F1348" s="10">
        <v>17</v>
      </c>
      <c r="G1348" s="10"/>
      <c r="H1348" s="10"/>
      <c r="I1348" s="10"/>
      <c r="J1348" s="10" t="s">
        <v>21</v>
      </c>
      <c r="K1348" s="9"/>
      <c r="L1348" s="9" t="s">
        <v>18</v>
      </c>
      <c r="M1348" s="9" t="str">
        <f>IF(טבלה14[[#This Row],[מספר סטודנטים בתואר 1]]&gt;500,"yes","no")</f>
        <v>no</v>
      </c>
      <c r="N1348" s="12">
        <f>טבלה14[[#This Row],[מספר סטודנטים בתואר 1]]/SUBTOTAL(109,טבלה14[מספר סטודנטים בתואר 1])</f>
        <v>1.3236941248345381E-3</v>
      </c>
      <c r="O1348" s="11">
        <f>IFERROR(((טבלה14[[#This Row],[מספר סטודנטים בתואר 1]]-טבלה14[[#This Row],[נשים תואר 1]])/טבלה14[[#This Row],[מספר סטודנטים בתואר 1]]),"")</f>
        <v>0.81318681318681318</v>
      </c>
      <c r="P1348" s="11">
        <f>IFERROR(טבלה14[[#This Row],[נשים תואר 1]]/טבלה14[[#This Row],[מספר סטודנטים בתואר 1]],"")</f>
        <v>0.18681318681318682</v>
      </c>
      <c r="Q134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48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348" s="13">
        <f>SUMIFS(T:T,D:D,"2007/08",B:B,B1348)-טבלה14[[#This Row],[דירוג]]</f>
        <v>-111</v>
      </c>
      <c r="T1348" s="9">
        <v>111</v>
      </c>
    </row>
    <row r="1349" spans="2:20" s="6" customFormat="1" ht="13.8" hidden="1" x14ac:dyDescent="0.3">
      <c r="B1349" s="7" t="s">
        <v>228</v>
      </c>
      <c r="C1349" s="8" t="s">
        <v>48</v>
      </c>
      <c r="D1349" s="9" t="s">
        <v>22</v>
      </c>
      <c r="E1349" s="10">
        <v>88</v>
      </c>
      <c r="F1349" s="10">
        <v>47</v>
      </c>
      <c r="G1349" s="10">
        <v>300</v>
      </c>
      <c r="H1349" s="10">
        <v>184</v>
      </c>
      <c r="I1349" s="10">
        <v>198</v>
      </c>
      <c r="J1349" s="10">
        <v>91</v>
      </c>
      <c r="K1349" s="9"/>
      <c r="L1349" s="9" t="s">
        <v>18</v>
      </c>
      <c r="M1349" s="9" t="str">
        <f>IF(טבלה14[[#This Row],[מספר סטודנטים בתואר 1]]&gt;500,"yes","no")</f>
        <v>no</v>
      </c>
      <c r="N1349" s="12">
        <f>טבלה14[[#This Row],[מספר סטודנטים בתואר 1]]/SUBTOTAL(109,טבלה14[מספר סטודנטים בתואר 1])</f>
        <v>1.2800558569828501E-3</v>
      </c>
      <c r="O1349" s="11">
        <f>IFERROR(((טבלה14[[#This Row],[מספר סטודנטים בתואר 1]]-טבלה14[[#This Row],[נשים תואר 1]])/טבלה14[[#This Row],[מספר סטודנטים בתואר 1]]),"")</f>
        <v>0.46590909090909088</v>
      </c>
      <c r="P1349" s="11">
        <f>IFERROR(טבלה14[[#This Row],[נשים תואר 1]]/טבלה14[[#This Row],[מספר סטודנטים בתואר 1]],"")</f>
        <v>0.53409090909090906</v>
      </c>
      <c r="Q134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4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49" s="13">
        <f>SUMIFS(T:T,D:D,"2007/08",B:B,B1349)-טבלה14[[#This Row],[דירוג]]</f>
        <v>1</v>
      </c>
      <c r="T1349" s="9">
        <v>112</v>
      </c>
    </row>
    <row r="1350" spans="2:20" s="6" customFormat="1" ht="13.8" hidden="1" x14ac:dyDescent="0.3">
      <c r="B1350" s="7" t="s">
        <v>96</v>
      </c>
      <c r="C1350" s="8" t="s">
        <v>28</v>
      </c>
      <c r="D1350" s="10" t="s">
        <v>50</v>
      </c>
      <c r="E1350" s="10">
        <v>300</v>
      </c>
      <c r="F1350" s="10">
        <v>108</v>
      </c>
      <c r="G1350" s="10">
        <v>48</v>
      </c>
      <c r="H1350" s="10">
        <v>23</v>
      </c>
      <c r="I1350" s="10">
        <v>0</v>
      </c>
      <c r="J1350" s="10" t="s">
        <v>21</v>
      </c>
      <c r="K1350" s="9"/>
      <c r="L1350" s="9" t="s">
        <v>18</v>
      </c>
      <c r="M1350" s="9" t="str">
        <f>IF(טבלה14[[#This Row],[מספר סטודנטים בתואר 1]]&gt;500,"yes","no")</f>
        <v>no</v>
      </c>
      <c r="N1350" s="12">
        <f>טבלה14[[#This Row],[מספר סטודנטים בתואר 1]]/SUBTOTAL(109,טבלה14[מספר סטודנטים בתואר 1])</f>
        <v>4.363826785168807E-3</v>
      </c>
      <c r="O1350" s="11">
        <f>IFERROR(((טבלה14[[#This Row],[מספר סטודנטים בתואר 1]]-טבלה14[[#This Row],[נשים תואר 1]])/טבלה14[[#This Row],[מספר סטודנטים בתואר 1]]),"")</f>
        <v>0.64</v>
      </c>
      <c r="P1350" s="11">
        <f>IFERROR(טבלה14[[#This Row],[נשים תואר 1]]/טבלה14[[#This Row],[מספר סטודנטים בתואר 1]],"")</f>
        <v>0.36</v>
      </c>
      <c r="Q135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5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50" s="13">
        <f>SUMIFS(T:T,D:D,"2007/08",B:B,B1350)-טבלה14[[#This Row],[דירוג]]</f>
        <v>-2</v>
      </c>
      <c r="T1350" s="9">
        <v>66</v>
      </c>
    </row>
    <row r="1351" spans="2:20" s="6" customFormat="1" ht="13.8" hidden="1" x14ac:dyDescent="0.3">
      <c r="B1351" s="7" t="s">
        <v>226</v>
      </c>
      <c r="C1351" s="8" t="s">
        <v>16</v>
      </c>
      <c r="D1351" s="9" t="s">
        <v>22</v>
      </c>
      <c r="E1351" s="10">
        <v>76</v>
      </c>
      <c r="F1351" s="10">
        <v>70</v>
      </c>
      <c r="G1351" s="10">
        <v>230</v>
      </c>
      <c r="H1351" s="10">
        <v>223</v>
      </c>
      <c r="I1351" s="10">
        <v>84</v>
      </c>
      <c r="J1351" s="10">
        <v>72</v>
      </c>
      <c r="K1351" s="9"/>
      <c r="L1351" s="9" t="s">
        <v>18</v>
      </c>
      <c r="M1351" s="9" t="str">
        <f>IF(טבלה14[[#This Row],[מספר סטודנטים בתואר 1]]&gt;500,"yes","no")</f>
        <v>no</v>
      </c>
      <c r="N1351" s="12">
        <f>טבלה14[[#This Row],[מספר סטודנטים בתואר 1]]/SUBTOTAL(109,טבלה14[מספר סטודנטים בתואר 1])</f>
        <v>1.1055027855760978E-3</v>
      </c>
      <c r="O1351" s="11">
        <f>IFERROR(((טבלה14[[#This Row],[מספר סטודנטים בתואר 1]]-טבלה14[[#This Row],[נשים תואר 1]])/טבלה14[[#This Row],[מספר סטודנטים בתואר 1]]),"")</f>
        <v>7.8947368421052627E-2</v>
      </c>
      <c r="P1351" s="11">
        <f>IFERROR(טבלה14[[#This Row],[נשים תואר 1]]/טבלה14[[#This Row],[מספר סטודנטים בתואר 1]],"")</f>
        <v>0.92105263157894735</v>
      </c>
      <c r="Q135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35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51" s="13">
        <f>SUMIFS(T:T,D:D,"2007/08",B:B,B1351)-טבלה14[[#This Row],[דירוג]]</f>
        <v>-9</v>
      </c>
      <c r="T1351" s="9">
        <v>114</v>
      </c>
    </row>
    <row r="1352" spans="2:20" s="6" customFormat="1" ht="13.8" hidden="1" x14ac:dyDescent="0.3">
      <c r="B1352" s="7" t="s">
        <v>232</v>
      </c>
      <c r="C1352" s="8" t="s">
        <v>39</v>
      </c>
      <c r="D1352" s="10" t="s">
        <v>22</v>
      </c>
      <c r="E1352" s="10">
        <v>74</v>
      </c>
      <c r="F1352" s="10">
        <v>43</v>
      </c>
      <c r="G1352" s="10">
        <v>18</v>
      </c>
      <c r="H1352" s="10">
        <v>8</v>
      </c>
      <c r="I1352" s="10"/>
      <c r="J1352" s="10" t="s">
        <v>21</v>
      </c>
      <c r="K1352" s="9"/>
      <c r="L1352" s="9" t="s">
        <v>18</v>
      </c>
      <c r="M1352" s="9" t="str">
        <f>IF(טבלה14[[#This Row],[מספר סטודנטים בתואר 1]]&gt;500,"yes","no")</f>
        <v>no</v>
      </c>
      <c r="N1352" s="12">
        <f>טבלה14[[#This Row],[מספר סטודנטים בתואר 1]]/SUBTOTAL(109,טבלה14[מספר סטודנטים בתואר 1])</f>
        <v>1.0764106070083059E-3</v>
      </c>
      <c r="O1352" s="11">
        <f>IFERROR(((טבלה14[[#This Row],[מספר סטודנטים בתואר 1]]-טבלה14[[#This Row],[נשים תואר 1]])/טבלה14[[#This Row],[מספר סטודנטים בתואר 1]]),"")</f>
        <v>0.41891891891891891</v>
      </c>
      <c r="P1352" s="11">
        <f>IFERROR(טבלה14[[#This Row],[נשים תואר 1]]/טבלה14[[#This Row],[מספר סטודנטים בתואר 1]],"")</f>
        <v>0.58108108108108103</v>
      </c>
      <c r="Q135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5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52" s="13">
        <f>SUMIFS(T:T,D:D,"2007/08",B:B,B1352)-טבלה14[[#This Row],[דירוג]]</f>
        <v>-6</v>
      </c>
      <c r="T1352" s="9">
        <v>115</v>
      </c>
    </row>
    <row r="1353" spans="2:20" s="6" customFormat="1" ht="13.8" hidden="1" x14ac:dyDescent="0.3">
      <c r="B1353" s="7" t="s">
        <v>205</v>
      </c>
      <c r="C1353" s="8" t="s">
        <v>39</v>
      </c>
      <c r="D1353" s="9" t="s">
        <v>22</v>
      </c>
      <c r="E1353" s="10">
        <v>70</v>
      </c>
      <c r="F1353" s="10">
        <v>51</v>
      </c>
      <c r="G1353" s="10"/>
      <c r="H1353" s="10"/>
      <c r="I1353" s="10"/>
      <c r="J1353" s="10" t="s">
        <v>21</v>
      </c>
      <c r="K1353" s="9"/>
      <c r="L1353" s="9" t="s">
        <v>18</v>
      </c>
      <c r="M1353" s="9" t="str">
        <f>IF(טבלה14[[#This Row],[מספר סטודנטים בתואר 1]]&gt;500,"yes","no")</f>
        <v>no</v>
      </c>
      <c r="N1353" s="12">
        <f>טבלה14[[#This Row],[מספר סטודנטים בתואר 1]]/SUBTOTAL(109,טבלה14[מספר סטודנטים בתואר 1])</f>
        <v>1.0182262498727218E-3</v>
      </c>
      <c r="O1353" s="11">
        <f>IFERROR(((טבלה14[[#This Row],[מספר סטודנטים בתואר 1]]-טבלה14[[#This Row],[נשים תואר 1]])/טבלה14[[#This Row],[מספר סטודנטים בתואר 1]]),"")</f>
        <v>0.27142857142857141</v>
      </c>
      <c r="P1353" s="11">
        <f>IFERROR(טבלה14[[#This Row],[נשים תואר 1]]/טבלה14[[#This Row],[מספר סטודנטים בתואר 1]],"")</f>
        <v>0.72857142857142854</v>
      </c>
      <c r="Q135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35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53" s="13">
        <f>SUMIFS(T:T,D:D,"2007/08",B:B,B1353)-טבלה14[[#This Row],[דירוג]]</f>
        <v>-54</v>
      </c>
      <c r="T1353" s="9">
        <v>116</v>
      </c>
    </row>
    <row r="1354" spans="2:20" s="6" customFormat="1" ht="13.8" hidden="1" x14ac:dyDescent="0.3">
      <c r="B1354" s="7" t="s">
        <v>233</v>
      </c>
      <c r="C1354" s="8" t="s">
        <v>25</v>
      </c>
      <c r="D1354" s="10" t="s">
        <v>22</v>
      </c>
      <c r="E1354" s="10">
        <v>61</v>
      </c>
      <c r="F1354" s="10">
        <v>32</v>
      </c>
      <c r="G1354" s="10">
        <v>95</v>
      </c>
      <c r="H1354" s="10">
        <v>31</v>
      </c>
      <c r="I1354" s="10">
        <v>37</v>
      </c>
      <c r="J1354" s="10">
        <v>8</v>
      </c>
      <c r="K1354" s="9"/>
      <c r="L1354" s="9" t="s">
        <v>18</v>
      </c>
      <c r="M1354" s="9" t="str">
        <f>IF(טבלה14[[#This Row],[מספר סטודנטים בתואר 1]]&gt;500,"yes","no")</f>
        <v>no</v>
      </c>
      <c r="N1354" s="12">
        <f>טבלה14[[#This Row],[מספר סטודנטים בתואר 1]]/SUBTOTAL(109,טבלה14[מספר סטודנטים בתואר 1])</f>
        <v>8.8731144631765753E-4</v>
      </c>
      <c r="O1354" s="11">
        <f>IFERROR(((טבלה14[[#This Row],[מספר סטודנטים בתואר 1]]-טבלה14[[#This Row],[נשים תואר 1]])/טבלה14[[#This Row],[מספר סטודנטים בתואר 1]]),"")</f>
        <v>0.47540983606557374</v>
      </c>
      <c r="P1354" s="11">
        <f>IFERROR(טבלה14[[#This Row],[נשים תואר 1]]/טבלה14[[#This Row],[מספר סטודנטים בתואר 1]],"")</f>
        <v>0.52459016393442626</v>
      </c>
      <c r="Q135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5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54" s="13">
        <f>SUMIFS(T:T,D:D,"2007/08",B:B,B1354)-טבלה14[[#This Row],[דירוג]]</f>
        <v>-9</v>
      </c>
      <c r="T1354" s="9">
        <v>117</v>
      </c>
    </row>
    <row r="1355" spans="2:20" s="6" customFormat="1" ht="13.8" hidden="1" x14ac:dyDescent="0.3">
      <c r="B1355" s="7" t="s">
        <v>220</v>
      </c>
      <c r="C1355" s="8" t="s">
        <v>45</v>
      </c>
      <c r="D1355" s="9" t="s">
        <v>22</v>
      </c>
      <c r="E1355" s="10">
        <v>51</v>
      </c>
      <c r="F1355" s="10">
        <v>15</v>
      </c>
      <c r="G1355" s="10">
        <v>30</v>
      </c>
      <c r="H1355" s="10">
        <v>7</v>
      </c>
      <c r="I1355" s="10">
        <v>27</v>
      </c>
      <c r="J1355" s="10">
        <v>15</v>
      </c>
      <c r="K1355" s="9"/>
      <c r="L1355" s="9" t="s">
        <v>18</v>
      </c>
      <c r="M1355" s="9" t="str">
        <f>IF(טבלה14[[#This Row],[מספר סטודנטים בתואר 1]]&gt;500,"yes","no")</f>
        <v>no</v>
      </c>
      <c r="N1355" s="12">
        <f>טבלה14[[#This Row],[מספר סטודנטים בתואר 1]]/SUBTOTAL(109,טבלה14[מספר סטודנטים בתואר 1])</f>
        <v>7.4185055347869729E-4</v>
      </c>
      <c r="O1355" s="11">
        <f>IFERROR(((טבלה14[[#This Row],[מספר סטודנטים בתואר 1]]-טבלה14[[#This Row],[נשים תואר 1]])/טבלה14[[#This Row],[מספר סטודנטים בתואר 1]]),"")</f>
        <v>0.70588235294117652</v>
      </c>
      <c r="P1355" s="11">
        <f>IFERROR(טבלה14[[#This Row],[נשים תואר 1]]/טבלה14[[#This Row],[מספר סטודנטים בתואר 1]],"")</f>
        <v>0.29411764705882354</v>
      </c>
      <c r="Q135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55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355" s="13">
        <f>SUMIFS(T:T,D:D,"2007/08",B:B,B1355)-טבלה14[[#This Row],[דירוג]]</f>
        <v>-7</v>
      </c>
      <c r="T1355" s="9">
        <v>118</v>
      </c>
    </row>
    <row r="1356" spans="2:20" s="6" customFormat="1" ht="13.8" hidden="1" x14ac:dyDescent="0.3">
      <c r="B1356" s="7" t="s">
        <v>230</v>
      </c>
      <c r="C1356" s="8" t="s">
        <v>45</v>
      </c>
      <c r="D1356" s="10" t="s">
        <v>22</v>
      </c>
      <c r="E1356" s="10">
        <v>50</v>
      </c>
      <c r="F1356" s="10">
        <v>37</v>
      </c>
      <c r="G1356" s="10">
        <v>11</v>
      </c>
      <c r="H1356" s="10">
        <v>9</v>
      </c>
      <c r="I1356" s="10"/>
      <c r="J1356" s="10" t="s">
        <v>21</v>
      </c>
      <c r="K1356" s="9"/>
      <c r="L1356" s="9" t="s">
        <v>18</v>
      </c>
      <c r="M1356" s="9" t="str">
        <f>IF(טבלה14[[#This Row],[מספר סטודנטים בתואר 1]]&gt;500,"yes","no")</f>
        <v>no</v>
      </c>
      <c r="N1356" s="12">
        <f>טבלה14[[#This Row],[מספר סטודנטים בתואר 1]]/SUBTOTAL(109,טבלה14[מספר סטודנטים בתואר 1])</f>
        <v>7.2730446419480121E-4</v>
      </c>
      <c r="O1356" s="11">
        <f>IFERROR(((טבלה14[[#This Row],[מספר סטודנטים בתואר 1]]-טבלה14[[#This Row],[נשים תואר 1]])/טבלה14[[#This Row],[מספר סטודנטים בתואר 1]]),"")</f>
        <v>0.26</v>
      </c>
      <c r="P1356" s="11">
        <f>IFERROR(טבלה14[[#This Row],[נשים תואר 1]]/טבלה14[[#This Row],[מספר סטודנטים בתואר 1]],"")</f>
        <v>0.74</v>
      </c>
      <c r="Q135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35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56" s="13">
        <f>SUMIFS(T:T,D:D,"2007/08",B:B,B1356)-טבלה14[[#This Row],[דירוג]]</f>
        <v>-119</v>
      </c>
      <c r="T1356" s="9">
        <v>119</v>
      </c>
    </row>
    <row r="1357" spans="2:20" s="6" customFormat="1" ht="13.8" hidden="1" x14ac:dyDescent="0.3">
      <c r="B1357" s="7" t="s">
        <v>231</v>
      </c>
      <c r="C1357" s="8" t="s">
        <v>25</v>
      </c>
      <c r="D1357" s="9" t="s">
        <v>22</v>
      </c>
      <c r="E1357" s="10">
        <v>46</v>
      </c>
      <c r="F1357" s="10">
        <v>25</v>
      </c>
      <c r="G1357" s="10">
        <v>65</v>
      </c>
      <c r="H1357" s="10">
        <v>25</v>
      </c>
      <c r="I1357" s="10">
        <v>10</v>
      </c>
      <c r="J1357" s="10">
        <v>5</v>
      </c>
      <c r="K1357" s="9"/>
      <c r="L1357" s="9" t="s">
        <v>18</v>
      </c>
      <c r="M1357" s="9" t="str">
        <f>IF(טבלה14[[#This Row],[מספר סטודנטים בתואר 1]]&gt;500,"yes","no")</f>
        <v>no</v>
      </c>
      <c r="N1357" s="12">
        <f>טבלה14[[#This Row],[מספר סטודנטים בתואר 1]]/SUBTOTAL(109,טבלה14[מספר סטודנטים בתואר 1])</f>
        <v>6.6912010705921711E-4</v>
      </c>
      <c r="O1357" s="11">
        <f>IFERROR(((טבלה14[[#This Row],[מספר סטודנטים בתואר 1]]-טבלה14[[#This Row],[נשים תואר 1]])/טבלה14[[#This Row],[מספר סטודנטים בתואר 1]]),"")</f>
        <v>0.45652173913043476</v>
      </c>
      <c r="P1357" s="11">
        <f>IFERROR(טבלה14[[#This Row],[נשים תואר 1]]/טבלה14[[#This Row],[מספר סטודנטים בתואר 1]],"")</f>
        <v>0.54347826086956519</v>
      </c>
      <c r="Q135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5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57" s="13">
        <f>SUMIFS(T:T,D:D,"2007/08",B:B,B1357)-טבלה14[[#This Row],[דירוג]]</f>
        <v>-120</v>
      </c>
      <c r="T1357" s="9">
        <v>120</v>
      </c>
    </row>
    <row r="1358" spans="2:20" s="6" customFormat="1" ht="13.8" hidden="1" x14ac:dyDescent="0.3">
      <c r="B1358" s="7" t="s">
        <v>235</v>
      </c>
      <c r="C1358" s="8" t="s">
        <v>45</v>
      </c>
      <c r="D1358" s="10" t="s">
        <v>22</v>
      </c>
      <c r="E1358" s="10">
        <v>40</v>
      </c>
      <c r="F1358" s="10">
        <v>7</v>
      </c>
      <c r="G1358" s="10">
        <v>12</v>
      </c>
      <c r="H1358" s="10">
        <v>4</v>
      </c>
      <c r="I1358" s="10">
        <v>34</v>
      </c>
      <c r="J1358" s="10">
        <v>13</v>
      </c>
      <c r="K1358" s="9"/>
      <c r="L1358" s="9" t="s">
        <v>18</v>
      </c>
      <c r="M1358" s="9" t="str">
        <f>IF(טבלה14[[#This Row],[מספר סטודנטים בתואר 1]]&gt;500,"yes","no")</f>
        <v>no</v>
      </c>
      <c r="N1358" s="12">
        <f>טבלה14[[#This Row],[מספר סטודנטים בתואר 1]]/SUBTOTAL(109,טבלה14[מספר סטודנטים בתואר 1])</f>
        <v>5.8184357135584097E-4</v>
      </c>
      <c r="O1358" s="11">
        <f>IFERROR(((טבלה14[[#This Row],[מספר סטודנטים בתואר 1]]-טבלה14[[#This Row],[נשים תואר 1]])/טבלה14[[#This Row],[מספר סטודנטים בתואר 1]]),"")</f>
        <v>0.82499999999999996</v>
      </c>
      <c r="P1358" s="11">
        <f>IFERROR(טבלה14[[#This Row],[נשים תואר 1]]/טבלה14[[#This Row],[מספר סטודנטים בתואר 1]],"")</f>
        <v>0.17499999999999999</v>
      </c>
      <c r="Q135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58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358" s="13">
        <f>SUMIFS(T:T,D:D,"2007/08",B:B,B1358)-טבלה14[[#This Row],[דירוג]]</f>
        <v>-121</v>
      </c>
      <c r="T1358" s="9">
        <v>121</v>
      </c>
    </row>
    <row r="1359" spans="2:20" s="6" customFormat="1" ht="13.8" hidden="1" x14ac:dyDescent="0.3">
      <c r="B1359" s="7" t="s">
        <v>239</v>
      </c>
      <c r="C1359" s="8" t="s">
        <v>39</v>
      </c>
      <c r="D1359" s="9" t="s">
        <v>22</v>
      </c>
      <c r="E1359" s="10">
        <v>39</v>
      </c>
      <c r="F1359" s="10">
        <v>29</v>
      </c>
      <c r="G1359" s="10"/>
      <c r="H1359" s="10"/>
      <c r="I1359" s="10"/>
      <c r="J1359" s="10" t="s">
        <v>21</v>
      </c>
      <c r="K1359" s="9"/>
      <c r="L1359" s="9" t="s">
        <v>18</v>
      </c>
      <c r="M1359" s="9" t="str">
        <f>IF(טבלה14[[#This Row],[מספר סטודנטים בתואר 1]]&gt;500,"yes","no")</f>
        <v>no</v>
      </c>
      <c r="N1359" s="12">
        <f>טבלה14[[#This Row],[מספר סטודנטים בתואר 1]]/SUBTOTAL(109,טבלה14[מספר סטודנטים בתואר 1])</f>
        <v>5.67297482071945E-4</v>
      </c>
      <c r="O1359" s="11">
        <f>IFERROR(((טבלה14[[#This Row],[מספר סטודנטים בתואר 1]]-טבלה14[[#This Row],[נשים תואר 1]])/טבלה14[[#This Row],[מספר סטודנטים בתואר 1]]),"")</f>
        <v>0.25641025641025639</v>
      </c>
      <c r="P1359" s="11">
        <f>IFERROR(טבלה14[[#This Row],[נשים תואר 1]]/טבלה14[[#This Row],[מספר סטודנטים בתואר 1]],"")</f>
        <v>0.74358974358974361</v>
      </c>
      <c r="Q135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35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59" s="13">
        <f>SUMIFS(T:T,D:D,"2007/08",B:B,B1359)-טבלה14[[#This Row],[דירוג]]</f>
        <v>-122</v>
      </c>
      <c r="T1359" s="9">
        <v>122</v>
      </c>
    </row>
    <row r="1360" spans="2:20" s="6" customFormat="1" ht="13.8" hidden="1" x14ac:dyDescent="0.3">
      <c r="B1360" s="7" t="s">
        <v>242</v>
      </c>
      <c r="C1360" s="8" t="s">
        <v>48</v>
      </c>
      <c r="D1360" s="10" t="s">
        <v>22</v>
      </c>
      <c r="E1360" s="10">
        <v>35</v>
      </c>
      <c r="F1360" s="10">
        <v>25</v>
      </c>
      <c r="G1360" s="10">
        <v>93</v>
      </c>
      <c r="H1360" s="10">
        <v>62</v>
      </c>
      <c r="I1360" s="10">
        <v>161</v>
      </c>
      <c r="J1360" s="10">
        <v>109</v>
      </c>
      <c r="K1360" s="9"/>
      <c r="L1360" s="9" t="s">
        <v>18</v>
      </c>
      <c r="M1360" s="9" t="str">
        <f>IF(טבלה14[[#This Row],[מספר סטודנטים בתואר 1]]&gt;500,"yes","no")</f>
        <v>no</v>
      </c>
      <c r="N1360" s="12">
        <f>טבלה14[[#This Row],[מספר סטודנטים בתואר 1]]/SUBTOTAL(109,טבלה14[מספר סטודנטים בתואר 1])</f>
        <v>5.091131249363609E-4</v>
      </c>
      <c r="O1360" s="11">
        <f>IFERROR(((טבלה14[[#This Row],[מספר סטודנטים בתואר 1]]-טבלה14[[#This Row],[נשים תואר 1]])/טבלה14[[#This Row],[מספר סטודנטים בתואר 1]]),"")</f>
        <v>0.2857142857142857</v>
      </c>
      <c r="P1360" s="11">
        <f>IFERROR(טבלה14[[#This Row],[נשים תואר 1]]/טבלה14[[#This Row],[מספר סטודנטים בתואר 1]],"")</f>
        <v>0.7142857142857143</v>
      </c>
      <c r="Q136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36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60" s="13">
        <f>SUMIFS(T:T,D:D,"2007/08",B:B,B1360)-טבלה14[[#This Row],[דירוג]]</f>
        <v>-20</v>
      </c>
      <c r="T1360" s="9">
        <v>123</v>
      </c>
    </row>
    <row r="1361" spans="2:20" s="6" customFormat="1" ht="13.8" hidden="1" x14ac:dyDescent="0.3">
      <c r="B1361" s="7" t="s">
        <v>234</v>
      </c>
      <c r="C1361" s="8" t="s">
        <v>25</v>
      </c>
      <c r="D1361" s="9" t="s">
        <v>22</v>
      </c>
      <c r="E1361" s="10">
        <v>31</v>
      </c>
      <c r="F1361" s="10">
        <v>18</v>
      </c>
      <c r="G1361" s="10">
        <v>34</v>
      </c>
      <c r="H1361" s="10">
        <v>19</v>
      </c>
      <c r="I1361" s="10">
        <v>48</v>
      </c>
      <c r="J1361" s="10">
        <v>21</v>
      </c>
      <c r="K1361" s="9"/>
      <c r="L1361" s="9" t="s">
        <v>18</v>
      </c>
      <c r="M1361" s="9" t="str">
        <f>IF(טבלה14[[#This Row],[מספר סטודנטים בתואר 1]]&gt;500,"yes","no")</f>
        <v>no</v>
      </c>
      <c r="N1361" s="12">
        <f>טבלה14[[#This Row],[מספר סטודנטים בתואר 1]]/SUBTOTAL(109,טבלה14[מספר סטודנטים בתואר 1])</f>
        <v>4.5092876780077675E-4</v>
      </c>
      <c r="O1361" s="11">
        <f>IFERROR(((טבלה14[[#This Row],[מספר סטודנטים בתואר 1]]-טבלה14[[#This Row],[נשים תואר 1]])/טבלה14[[#This Row],[מספר סטודנטים בתואר 1]]),"")</f>
        <v>0.41935483870967744</v>
      </c>
      <c r="P1361" s="11">
        <f>IFERROR(טבלה14[[#This Row],[נשים תואר 1]]/טבלה14[[#This Row],[מספר סטודנטים בתואר 1]],"")</f>
        <v>0.58064516129032262</v>
      </c>
      <c r="Q136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6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61" s="13">
        <f>SUMIFS(T:T,D:D,"2007/08",B:B,B1361)-טבלה14[[#This Row],[דירוג]]</f>
        <v>-9</v>
      </c>
      <c r="T1361" s="9">
        <v>125</v>
      </c>
    </row>
    <row r="1362" spans="2:20" s="6" customFormat="1" ht="13.8" hidden="1" x14ac:dyDescent="0.3">
      <c r="B1362" s="7" t="s">
        <v>206</v>
      </c>
      <c r="C1362" s="8" t="s">
        <v>48</v>
      </c>
      <c r="D1362" s="10" t="s">
        <v>22</v>
      </c>
      <c r="E1362" s="10">
        <v>31</v>
      </c>
      <c r="F1362" s="10">
        <v>14</v>
      </c>
      <c r="G1362" s="10"/>
      <c r="H1362" s="10"/>
      <c r="I1362" s="10"/>
      <c r="J1362" s="10" t="s">
        <v>21</v>
      </c>
      <c r="K1362" s="9"/>
      <c r="L1362" s="9" t="s">
        <v>18</v>
      </c>
      <c r="M1362" s="9" t="str">
        <f>IF(טבלה14[[#This Row],[מספר סטודנטים בתואר 1]]&gt;500,"yes","no")</f>
        <v>no</v>
      </c>
      <c r="N1362" s="12">
        <f>טבלה14[[#This Row],[מספר סטודנטים בתואר 1]]/SUBTOTAL(109,טבלה14[מספר סטודנטים בתואר 1])</f>
        <v>4.5092876780077675E-4</v>
      </c>
      <c r="O1362" s="11">
        <f>IFERROR(((טבלה14[[#This Row],[מספר סטודנטים בתואר 1]]-טבלה14[[#This Row],[נשים תואר 1]])/טבלה14[[#This Row],[מספר סטודנטים בתואר 1]]),"")</f>
        <v>0.54838709677419351</v>
      </c>
      <c r="P1362" s="11">
        <f>IFERROR(טבלה14[[#This Row],[נשים תואר 1]]/טבלה14[[#This Row],[מספר סטודנטים בתואר 1]],"")</f>
        <v>0.45161290322580644</v>
      </c>
      <c r="Q136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6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62" s="13">
        <f>SUMIFS(T:T,D:D,"2007/08",B:B,B1362)-טבלה14[[#This Row],[דירוג]]</f>
        <v>2</v>
      </c>
      <c r="T1362" s="9">
        <v>124</v>
      </c>
    </row>
    <row r="1363" spans="2:20" s="6" customFormat="1" ht="13.8" hidden="1" x14ac:dyDescent="0.3">
      <c r="B1363" s="7" t="s">
        <v>243</v>
      </c>
      <c r="C1363" s="8" t="s">
        <v>39</v>
      </c>
      <c r="D1363" s="9" t="s">
        <v>22</v>
      </c>
      <c r="E1363" s="10">
        <v>30</v>
      </c>
      <c r="F1363" s="10">
        <v>16</v>
      </c>
      <c r="G1363" s="10">
        <v>72</v>
      </c>
      <c r="H1363" s="10">
        <v>45</v>
      </c>
      <c r="I1363" s="10">
        <v>20</v>
      </c>
      <c r="J1363" s="10">
        <v>9</v>
      </c>
      <c r="K1363" s="9"/>
      <c r="L1363" s="9" t="s">
        <v>18</v>
      </c>
      <c r="M1363" s="9" t="str">
        <f>IF(טבלה14[[#This Row],[מספר סטודנטים בתואר 1]]&gt;500,"yes","no")</f>
        <v>no</v>
      </c>
      <c r="N1363" s="12">
        <f>טבלה14[[#This Row],[מספר סטודנטים בתואר 1]]/SUBTOTAL(109,טבלה14[מספר סטודנטים בתואר 1])</f>
        <v>4.3638267851688073E-4</v>
      </c>
      <c r="O1363" s="11">
        <f>IFERROR(((טבלה14[[#This Row],[מספר סטודנטים בתואר 1]]-טבלה14[[#This Row],[נשים תואר 1]])/טבלה14[[#This Row],[מספר סטודנטים בתואר 1]]),"")</f>
        <v>0.46666666666666667</v>
      </c>
      <c r="P1363" s="11">
        <f>IFERROR(טבלה14[[#This Row],[נשים תואר 1]]/טבלה14[[#This Row],[מספר סטודנטים בתואר 1]],"")</f>
        <v>0.53333333333333333</v>
      </c>
      <c r="Q136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6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63" s="13">
        <f>SUMIFS(T:T,D:D,"2007/08",B:B,B1363)-טבלה14[[#This Row],[דירוג]]</f>
        <v>-127</v>
      </c>
      <c r="T1363" s="9">
        <v>127</v>
      </c>
    </row>
    <row r="1364" spans="2:20" s="6" customFormat="1" ht="13.8" hidden="1" x14ac:dyDescent="0.3">
      <c r="B1364" s="7" t="s">
        <v>246</v>
      </c>
      <c r="C1364" s="8" t="s">
        <v>48</v>
      </c>
      <c r="D1364" s="10" t="s">
        <v>22</v>
      </c>
      <c r="E1364" s="10">
        <v>30</v>
      </c>
      <c r="F1364" s="10">
        <v>14</v>
      </c>
      <c r="G1364" s="10">
        <v>4</v>
      </c>
      <c r="H1364" s="10">
        <v>4</v>
      </c>
      <c r="I1364" s="10"/>
      <c r="J1364" s="10" t="s">
        <v>21</v>
      </c>
      <c r="K1364" s="9"/>
      <c r="L1364" s="9" t="s">
        <v>18</v>
      </c>
      <c r="M1364" s="9" t="str">
        <f>IF(טבלה14[[#This Row],[מספר סטודנטים בתואר 1]]&gt;500,"yes","no")</f>
        <v>no</v>
      </c>
      <c r="N1364" s="12">
        <f>טבלה14[[#This Row],[מספר סטודנטים בתואר 1]]/SUBTOTAL(109,טבלה14[מספר סטודנטים בתואר 1])</f>
        <v>4.3638267851688073E-4</v>
      </c>
      <c r="O1364" s="11">
        <f>IFERROR(((טבלה14[[#This Row],[מספר סטודנטים בתואר 1]]-טבלה14[[#This Row],[נשים תואר 1]])/טבלה14[[#This Row],[מספר סטודנטים בתואר 1]]),"")</f>
        <v>0.53333333333333333</v>
      </c>
      <c r="P1364" s="11">
        <f>IFERROR(טבלה14[[#This Row],[נשים תואר 1]]/טבלה14[[#This Row],[מספר סטודנטים בתואר 1]],"")</f>
        <v>0.46666666666666667</v>
      </c>
      <c r="Q136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6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64" s="13">
        <f>SUMIFS(T:T,D:D,"2007/08",B:B,B1364)-טבלה14[[#This Row],[דירוג]]</f>
        <v>-6</v>
      </c>
      <c r="T1364" s="9">
        <v>126</v>
      </c>
    </row>
    <row r="1365" spans="2:20" s="6" customFormat="1" ht="13.8" hidden="1" x14ac:dyDescent="0.3">
      <c r="B1365" s="7" t="s">
        <v>159</v>
      </c>
      <c r="C1365" s="8" t="s">
        <v>25</v>
      </c>
      <c r="D1365" s="9" t="s">
        <v>22</v>
      </c>
      <c r="E1365" s="10">
        <v>28</v>
      </c>
      <c r="F1365" s="10">
        <v>13</v>
      </c>
      <c r="G1365" s="10">
        <v>117</v>
      </c>
      <c r="H1365" s="10">
        <v>69</v>
      </c>
      <c r="I1365" s="10">
        <v>18</v>
      </c>
      <c r="J1365" s="10">
        <v>9</v>
      </c>
      <c r="K1365" s="9"/>
      <c r="L1365" s="9" t="s">
        <v>18</v>
      </c>
      <c r="M1365" s="9" t="str">
        <f>IF(טבלה14[[#This Row],[מספר סטודנטים בתואר 1]]&gt;500,"yes","no")</f>
        <v>no</v>
      </c>
      <c r="N1365" s="12">
        <f>טבלה14[[#This Row],[מספר סטודנטים בתואר 1]]/SUBTOTAL(109,טבלה14[מספר סטודנטים בתואר 1])</f>
        <v>4.0729049994908868E-4</v>
      </c>
      <c r="O1365" s="11">
        <f>IFERROR(((טבלה14[[#This Row],[מספר סטודנטים בתואר 1]]-טבלה14[[#This Row],[נשים תואר 1]])/טבלה14[[#This Row],[מספר סטודנטים בתואר 1]]),"")</f>
        <v>0.5357142857142857</v>
      </c>
      <c r="P1365" s="11">
        <f>IFERROR(טבלה14[[#This Row],[נשים תואר 1]]/טבלה14[[#This Row],[מספר סטודנטים בתואר 1]],"")</f>
        <v>0.4642857142857143</v>
      </c>
      <c r="Q136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6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65" s="13">
        <f>SUMIFS(T:T,D:D,"2007/08",B:B,B1365)-טבלה14[[#This Row],[דירוג]]</f>
        <v>-40</v>
      </c>
      <c r="T1365" s="9">
        <v>128</v>
      </c>
    </row>
    <row r="1366" spans="2:20" s="6" customFormat="1" ht="13.8" hidden="1" x14ac:dyDescent="0.3">
      <c r="B1366" s="7" t="s">
        <v>212</v>
      </c>
      <c r="C1366" s="8" t="s">
        <v>34</v>
      </c>
      <c r="D1366" s="10" t="s">
        <v>22</v>
      </c>
      <c r="E1366" s="10">
        <v>24</v>
      </c>
      <c r="F1366" s="10">
        <v>7</v>
      </c>
      <c r="G1366" s="10"/>
      <c r="H1366" s="10"/>
      <c r="I1366" s="10"/>
      <c r="J1366" s="10" t="s">
        <v>21</v>
      </c>
      <c r="K1366" s="9"/>
      <c r="L1366" s="9" t="s">
        <v>18</v>
      </c>
      <c r="M1366" s="9" t="str">
        <f>IF(טבלה14[[#This Row],[מספר סטודנטים בתואר 1]]&gt;500,"yes","no")</f>
        <v>no</v>
      </c>
      <c r="N1366" s="12">
        <f>טבלה14[[#This Row],[מספר סטודנטים בתואר 1]]/SUBTOTAL(109,טבלה14[מספר סטודנטים בתואר 1])</f>
        <v>3.4910614281350458E-4</v>
      </c>
      <c r="O1366" s="11">
        <f>IFERROR(((טבלה14[[#This Row],[מספר סטודנטים בתואר 1]]-טבלה14[[#This Row],[נשים תואר 1]])/טבלה14[[#This Row],[מספר סטודנטים בתואר 1]]),"")</f>
        <v>0.70833333333333337</v>
      </c>
      <c r="P1366" s="11">
        <f>IFERROR(טבלה14[[#This Row],[נשים תואר 1]]/טבלה14[[#This Row],[מספר סטודנטים בתואר 1]],"")</f>
        <v>0.29166666666666669</v>
      </c>
      <c r="Q136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66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366" s="13">
        <f>SUMIFS(T:T,D:D,"2007/08",B:B,B1366)-טבלה14[[#This Row],[דירוג]]</f>
        <v>-8</v>
      </c>
      <c r="T1366" s="9">
        <v>129</v>
      </c>
    </row>
    <row r="1367" spans="2:20" s="6" customFormat="1" ht="13.8" hidden="1" x14ac:dyDescent="0.3">
      <c r="B1367" s="7" t="s">
        <v>241</v>
      </c>
      <c r="C1367" s="8" t="s">
        <v>45</v>
      </c>
      <c r="D1367" s="9" t="s">
        <v>22</v>
      </c>
      <c r="E1367" s="10">
        <v>16</v>
      </c>
      <c r="F1367" s="10">
        <v>4</v>
      </c>
      <c r="G1367" s="10"/>
      <c r="H1367" s="10"/>
      <c r="I1367" s="10"/>
      <c r="J1367" s="10" t="s">
        <v>21</v>
      </c>
      <c r="K1367" s="9"/>
      <c r="L1367" s="9" t="s">
        <v>18</v>
      </c>
      <c r="M1367" s="9" t="str">
        <f>IF(טבלה14[[#This Row],[מספר סטודנטים בתואר 1]]&gt;500,"yes","no")</f>
        <v>no</v>
      </c>
      <c r="N1367" s="12">
        <f>טבלה14[[#This Row],[מספר סטודנטים בתואר 1]]/SUBTOTAL(109,טבלה14[מספר סטודנטים בתואר 1])</f>
        <v>2.3273742854233639E-4</v>
      </c>
      <c r="O1367" s="11">
        <f>IFERROR(((טבלה14[[#This Row],[מספר סטודנטים בתואר 1]]-טבלה14[[#This Row],[נשים תואר 1]])/טבלה14[[#This Row],[מספר סטודנטים בתואר 1]]),"")</f>
        <v>0.75</v>
      </c>
      <c r="P1367" s="11">
        <f>IFERROR(טבלה14[[#This Row],[נשים תואר 1]]/טבלה14[[#This Row],[מספר סטודנטים בתואר 1]],"")</f>
        <v>0.25</v>
      </c>
      <c r="Q136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67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367" s="13">
        <f>SUMIFS(T:T,D:D,"2007/08",B:B,B1367)-טבלה14[[#This Row],[דירוג]]</f>
        <v>-18</v>
      </c>
      <c r="T1367" s="9">
        <v>130</v>
      </c>
    </row>
    <row r="1368" spans="2:20" s="6" customFormat="1" ht="13.8" hidden="1" x14ac:dyDescent="0.3">
      <c r="B1368" s="7" t="s">
        <v>263</v>
      </c>
      <c r="C1368" s="8" t="s">
        <v>34</v>
      </c>
      <c r="D1368" s="10" t="s">
        <v>22</v>
      </c>
      <c r="E1368" s="10">
        <v>14</v>
      </c>
      <c r="F1368" s="10"/>
      <c r="G1368" s="10">
        <v>7</v>
      </c>
      <c r="H1368" s="10"/>
      <c r="I1368" s="10">
        <v>4</v>
      </c>
      <c r="J1368" s="10" t="s">
        <v>21</v>
      </c>
      <c r="K1368" s="9"/>
      <c r="L1368" s="9" t="s">
        <v>18</v>
      </c>
      <c r="M1368" s="9" t="str">
        <f>IF(טבלה14[[#This Row],[מספר סטודנטים בתואר 1]]&gt;500,"yes","no")</f>
        <v>no</v>
      </c>
      <c r="N1368" s="12">
        <f>טבלה14[[#This Row],[מספר סטודנטים בתואר 1]]/SUBTOTAL(109,טבלה14[מספר סטודנטים בתואר 1])</f>
        <v>2.0364524997454434E-4</v>
      </c>
      <c r="O1368" s="11">
        <f>IFERROR(((טבלה14[[#This Row],[מספר סטודנטים בתואר 1]]-טבלה14[[#This Row],[נשים תואר 1]])/טבלה14[[#This Row],[מספר סטודנטים בתואר 1]]),"")</f>
        <v>1</v>
      </c>
      <c r="P1368" s="11">
        <f>IFERROR(טבלה14[[#This Row],[נשים תואר 1]]/טבלה14[[#This Row],[מספר סטודנטים בתואר 1]],"")</f>
        <v>0</v>
      </c>
      <c r="Q136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368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368" s="13">
        <f>SUMIFS(T:T,D:D,"2007/08",B:B,B1368)-טבלה14[[#This Row],[דירוג]]</f>
        <v>-27</v>
      </c>
      <c r="T1368" s="9">
        <v>131</v>
      </c>
    </row>
    <row r="1369" spans="2:20" s="6" customFormat="1" ht="13.8" hidden="1" x14ac:dyDescent="0.3">
      <c r="B1369" s="7" t="s">
        <v>186</v>
      </c>
      <c r="C1369" s="8" t="s">
        <v>39</v>
      </c>
      <c r="D1369" s="9" t="s">
        <v>22</v>
      </c>
      <c r="E1369" s="10">
        <v>3</v>
      </c>
      <c r="F1369" s="10">
        <v>3</v>
      </c>
      <c r="G1369" s="10">
        <v>15</v>
      </c>
      <c r="H1369" s="10">
        <v>15</v>
      </c>
      <c r="I1369" s="10">
        <v>6</v>
      </c>
      <c r="J1369" s="10">
        <v>5</v>
      </c>
      <c r="K1369" s="9"/>
      <c r="L1369" s="9" t="s">
        <v>18</v>
      </c>
      <c r="M1369" s="9" t="str">
        <f>IF(טבלה14[[#This Row],[מספר סטודנטים בתואר 1]]&gt;500,"yes","no")</f>
        <v>no</v>
      </c>
      <c r="N1369" s="12">
        <f>טבלה14[[#This Row],[מספר סטודנטים בתואר 1]]/SUBTOTAL(109,טבלה14[מספר סטודנטים בתואר 1])</f>
        <v>4.3638267851688073E-5</v>
      </c>
      <c r="O1369" s="11">
        <f>IFERROR(((טבלה14[[#This Row],[מספר סטודנטים בתואר 1]]-טבלה14[[#This Row],[נשים תואר 1]])/טבלה14[[#This Row],[מספר סטודנטים בתואר 1]]),"")</f>
        <v>0</v>
      </c>
      <c r="P1369" s="11">
        <f>IFERROR(טבלה14[[#This Row],[נשים תואר 1]]/טבלה14[[#This Row],[מספר סטודנטים בתואר 1]],"")</f>
        <v>1</v>
      </c>
      <c r="Q136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36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369" s="13">
        <f>SUMIFS(T:T,D:D,"2007/08",B:B,B1369)-טבלה14[[#This Row],[דירוג]]</f>
        <v>-132</v>
      </c>
      <c r="T1369" s="9">
        <v>132</v>
      </c>
    </row>
    <row r="1370" spans="2:20" s="6" customFormat="1" ht="13.8" hidden="1" x14ac:dyDescent="0.3">
      <c r="B1370" s="7" t="s">
        <v>128</v>
      </c>
      <c r="C1370" s="8" t="s">
        <v>45</v>
      </c>
      <c r="D1370" s="10" t="s">
        <v>22</v>
      </c>
      <c r="E1370" s="10"/>
      <c r="F1370" s="10"/>
      <c r="G1370" s="10">
        <v>9</v>
      </c>
      <c r="H1370" s="10">
        <v>3</v>
      </c>
      <c r="I1370" s="10">
        <v>9</v>
      </c>
      <c r="J1370" s="10">
        <v>6</v>
      </c>
      <c r="K1370" s="9"/>
      <c r="L1370" s="9"/>
      <c r="M1370" s="9" t="str">
        <f>IF(טבלה14[[#This Row],[מספר סטודנטים בתואר 1]]&gt;500,"yes","no")</f>
        <v>no</v>
      </c>
      <c r="N1370" s="12">
        <f>טבלה14[[#This Row],[מספר סטודנטים בתואר 1]]/SUBTOTAL(109,טבלה14[מספר סטודנטים בתואר 1])</f>
        <v>0</v>
      </c>
      <c r="O1370" s="11" t="str">
        <f>IFERROR(((טבלה14[[#This Row],[מספר סטודנטים בתואר 1]]-טבלה14[[#This Row],[נשים תואר 1]])/טבלה14[[#This Row],[מספר סטודנטים בתואר 1]]),"")</f>
        <v/>
      </c>
      <c r="P1370" s="11" t="str">
        <f>IFERROR(טבלה14[[#This Row],[נשים תואר 1]]/טבלה14[[#This Row],[מספר סטודנטים בתואר 1]],"")</f>
        <v/>
      </c>
      <c r="Q137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37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370" s="13">
        <f>SUMIFS(T:T,D:D,"2007/08",B:B,B1370)-טבלה14[[#This Row],[דירוג]]</f>
        <v>-148</v>
      </c>
      <c r="T1370" s="9">
        <v>148</v>
      </c>
    </row>
    <row r="1371" spans="2:20" s="6" customFormat="1" ht="13.8" hidden="1" x14ac:dyDescent="0.3">
      <c r="B1371" s="7" t="s">
        <v>249</v>
      </c>
      <c r="C1371" s="8" t="s">
        <v>39</v>
      </c>
      <c r="D1371" s="9" t="s">
        <v>22</v>
      </c>
      <c r="E1371" s="10"/>
      <c r="F1371" s="10"/>
      <c r="G1371" s="10">
        <v>8</v>
      </c>
      <c r="H1371" s="10">
        <v>4</v>
      </c>
      <c r="I1371" s="10">
        <v>4</v>
      </c>
      <c r="J1371" s="10" t="s">
        <v>21</v>
      </c>
      <c r="K1371" s="9"/>
      <c r="L1371" s="9"/>
      <c r="M1371" s="9" t="str">
        <f>IF(טבלה14[[#This Row],[מספר סטודנטים בתואר 1]]&gt;500,"yes","no")</f>
        <v>no</v>
      </c>
      <c r="N1371" s="12">
        <f>טבלה14[[#This Row],[מספר סטודנטים בתואר 1]]/SUBTOTAL(109,טבלה14[מספר סטודנטים בתואר 1])</f>
        <v>0</v>
      </c>
      <c r="O1371" s="11" t="str">
        <f>IFERROR(((טבלה14[[#This Row],[מספר סטודנטים בתואר 1]]-טבלה14[[#This Row],[נשים תואר 1]])/טבלה14[[#This Row],[מספר סטודנטים בתואר 1]]),"")</f>
        <v/>
      </c>
      <c r="P1371" s="11" t="str">
        <f>IFERROR(טבלה14[[#This Row],[נשים תואר 1]]/טבלה14[[#This Row],[מספר סטודנטים בתואר 1]],"")</f>
        <v/>
      </c>
      <c r="Q137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37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371" s="13">
        <f>SUMIFS(T:T,D:D,"2007/08",B:B,B1371)-טבלה14[[#This Row],[דירוג]]</f>
        <v>-194</v>
      </c>
      <c r="T1371" s="9">
        <v>194</v>
      </c>
    </row>
    <row r="1372" spans="2:20" s="6" customFormat="1" ht="13.8" hidden="1" x14ac:dyDescent="0.3">
      <c r="B1372" s="7" t="s">
        <v>129</v>
      </c>
      <c r="C1372" s="8" t="s">
        <v>48</v>
      </c>
      <c r="D1372" s="10" t="s">
        <v>22</v>
      </c>
      <c r="E1372" s="10"/>
      <c r="F1372" s="10"/>
      <c r="G1372" s="10">
        <v>27</v>
      </c>
      <c r="H1372" s="10">
        <v>14</v>
      </c>
      <c r="I1372" s="10"/>
      <c r="J1372" s="10" t="s">
        <v>21</v>
      </c>
      <c r="K1372" s="9"/>
      <c r="L1372" s="9"/>
      <c r="M1372" s="9" t="str">
        <f>IF(טבלה14[[#This Row],[מספר סטודנטים בתואר 1]]&gt;500,"yes","no")</f>
        <v>no</v>
      </c>
      <c r="N1372" s="12">
        <f>טבלה14[[#This Row],[מספר סטודנטים בתואר 1]]/SUBTOTAL(109,טבלה14[מספר סטודנטים בתואר 1])</f>
        <v>0</v>
      </c>
      <c r="O1372" s="11" t="str">
        <f>IFERROR(((טבלה14[[#This Row],[מספר סטודנטים בתואר 1]]-טבלה14[[#This Row],[נשים תואר 1]])/טבלה14[[#This Row],[מספר סטודנטים בתואר 1]]),"")</f>
        <v/>
      </c>
      <c r="P1372" s="11" t="str">
        <f>IFERROR(טבלה14[[#This Row],[נשים תואר 1]]/טבלה14[[#This Row],[מספר סטודנטים בתואר 1]],"")</f>
        <v/>
      </c>
      <c r="Q137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37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372" s="13">
        <f>SUMIFS(T:T,D:D,"2007/08",B:B,B1372)-טבלה14[[#This Row],[דירוג]]</f>
        <v>-4</v>
      </c>
      <c r="T1372" s="9">
        <v>133</v>
      </c>
    </row>
    <row r="1373" spans="2:20" s="6" customFormat="1" ht="13.8" hidden="1" x14ac:dyDescent="0.3">
      <c r="B1373" s="7" t="s">
        <v>130</v>
      </c>
      <c r="C1373" s="8" t="s">
        <v>48</v>
      </c>
      <c r="D1373" s="9" t="s">
        <v>22</v>
      </c>
      <c r="E1373" s="10"/>
      <c r="F1373" s="10"/>
      <c r="G1373" s="10">
        <v>9</v>
      </c>
      <c r="H1373" s="10">
        <v>6</v>
      </c>
      <c r="I1373" s="10">
        <v>13</v>
      </c>
      <c r="J1373" s="10">
        <v>12</v>
      </c>
      <c r="K1373" s="9"/>
      <c r="L1373" s="9"/>
      <c r="M1373" s="9" t="str">
        <f>IF(טבלה14[[#This Row],[מספר סטודנטים בתואר 1]]&gt;500,"yes","no")</f>
        <v>no</v>
      </c>
      <c r="N1373" s="12">
        <f>טבלה14[[#This Row],[מספר סטודנטים בתואר 1]]/SUBTOTAL(109,טבלה14[מספר סטודנטים בתואר 1])</f>
        <v>0</v>
      </c>
      <c r="O1373" s="11" t="str">
        <f>IFERROR(((טבלה14[[#This Row],[מספר סטודנטים בתואר 1]]-טבלה14[[#This Row],[נשים תואר 1]])/טבלה14[[#This Row],[מספר סטודנטים בתואר 1]]),"")</f>
        <v/>
      </c>
      <c r="P1373" s="11" t="str">
        <f>IFERROR(טבלה14[[#This Row],[נשים תואר 1]]/טבלה14[[#This Row],[מספר סטודנטים בתואר 1]],"")</f>
        <v/>
      </c>
      <c r="Q137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37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373" s="13">
        <f>SUMIFS(T:T,D:D,"2007/08",B:B,B1373)-טבלה14[[#This Row],[דירוג]]</f>
        <v>-4</v>
      </c>
      <c r="T1373" s="9">
        <v>134</v>
      </c>
    </row>
    <row r="1374" spans="2:20" s="6" customFormat="1" ht="13.8" hidden="1" x14ac:dyDescent="0.3">
      <c r="B1374" s="7" t="s">
        <v>131</v>
      </c>
      <c r="C1374" s="8" t="s">
        <v>48</v>
      </c>
      <c r="D1374" s="10" t="s">
        <v>22</v>
      </c>
      <c r="E1374" s="10"/>
      <c r="F1374" s="10"/>
      <c r="G1374" s="10">
        <v>54</v>
      </c>
      <c r="H1374" s="10">
        <v>34</v>
      </c>
      <c r="I1374" s="10">
        <v>36</v>
      </c>
      <c r="J1374" s="10">
        <v>16</v>
      </c>
      <c r="K1374" s="9"/>
      <c r="L1374" s="9"/>
      <c r="M1374" s="9" t="str">
        <f>IF(טבלה14[[#This Row],[מספר סטודנטים בתואר 1]]&gt;500,"yes","no")</f>
        <v>no</v>
      </c>
      <c r="N1374" s="12">
        <f>טבלה14[[#This Row],[מספר סטודנטים בתואר 1]]/SUBTOTAL(109,טבלה14[מספר סטודנטים בתואר 1])</f>
        <v>0</v>
      </c>
      <c r="O1374" s="11" t="str">
        <f>IFERROR(((טבלה14[[#This Row],[מספר סטודנטים בתואר 1]]-טבלה14[[#This Row],[נשים תואר 1]])/טבלה14[[#This Row],[מספר סטודנטים בתואר 1]]),"")</f>
        <v/>
      </c>
      <c r="P1374" s="11" t="str">
        <f>IFERROR(טבלה14[[#This Row],[נשים תואר 1]]/טבלה14[[#This Row],[מספר סטודנטים בתואר 1]],"")</f>
        <v/>
      </c>
      <c r="Q137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37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374" s="13">
        <f>SUMIFS(T:T,D:D,"2007/08",B:B,B1374)-טבלה14[[#This Row],[דירוג]]</f>
        <v>-4</v>
      </c>
      <c r="T1374" s="9">
        <v>135</v>
      </c>
    </row>
    <row r="1375" spans="2:20" s="6" customFormat="1" ht="13.8" hidden="1" x14ac:dyDescent="0.3">
      <c r="B1375" s="7" t="s">
        <v>133</v>
      </c>
      <c r="C1375" s="8" t="s">
        <v>48</v>
      </c>
      <c r="D1375" s="9" t="s">
        <v>22</v>
      </c>
      <c r="E1375" s="10"/>
      <c r="F1375" s="10"/>
      <c r="G1375" s="10">
        <v>21</v>
      </c>
      <c r="H1375" s="10">
        <v>11</v>
      </c>
      <c r="I1375" s="10"/>
      <c r="J1375" s="10" t="s">
        <v>21</v>
      </c>
      <c r="K1375" s="9"/>
      <c r="L1375" s="9"/>
      <c r="M1375" s="9" t="str">
        <f>IF(טבלה14[[#This Row],[מספר סטודנטים בתואר 1]]&gt;500,"yes","no")</f>
        <v>no</v>
      </c>
      <c r="N1375" s="12">
        <f>טבלה14[[#This Row],[מספר סטודנטים בתואר 1]]/SUBTOTAL(109,טבלה14[מספר סטודנטים בתואר 1])</f>
        <v>0</v>
      </c>
      <c r="O1375" s="11" t="str">
        <f>IFERROR(((טבלה14[[#This Row],[מספר סטודנטים בתואר 1]]-טבלה14[[#This Row],[נשים תואר 1]])/טבלה14[[#This Row],[מספר סטודנטים בתואר 1]]),"")</f>
        <v/>
      </c>
      <c r="P1375" s="11" t="str">
        <f>IFERROR(טבלה14[[#This Row],[נשים תואר 1]]/טבלה14[[#This Row],[מספר סטודנטים בתואר 1]],"")</f>
        <v/>
      </c>
      <c r="Q137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37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375" s="13">
        <f>SUMIFS(T:T,D:D,"2007/08",B:B,B1375)-טבלה14[[#This Row],[דירוג]]</f>
        <v>-136</v>
      </c>
      <c r="T1375" s="9">
        <v>136</v>
      </c>
    </row>
    <row r="1376" spans="2:20" s="6" customFormat="1" ht="13.8" hidden="1" x14ac:dyDescent="0.3">
      <c r="B1376" s="7" t="s">
        <v>264</v>
      </c>
      <c r="C1376" s="8" t="s">
        <v>34</v>
      </c>
      <c r="D1376" s="10" t="s">
        <v>22</v>
      </c>
      <c r="E1376" s="10"/>
      <c r="F1376" s="10"/>
      <c r="G1376" s="10">
        <v>16</v>
      </c>
      <c r="H1376" s="10">
        <v>7</v>
      </c>
      <c r="I1376" s="10"/>
      <c r="J1376" s="10" t="s">
        <v>21</v>
      </c>
      <c r="K1376" s="9"/>
      <c r="L1376" s="9"/>
      <c r="M1376" s="9" t="str">
        <f>IF(טבלה14[[#This Row],[מספר סטודנטים בתואר 1]]&gt;500,"yes","no")</f>
        <v>no</v>
      </c>
      <c r="N1376" s="12">
        <f>טבלה14[[#This Row],[מספר סטודנטים בתואר 1]]/SUBTOTAL(109,טבלה14[מספר סטודנטים בתואר 1])</f>
        <v>0</v>
      </c>
      <c r="O1376" s="11" t="str">
        <f>IFERROR(((טבלה14[[#This Row],[מספר סטודנטים בתואר 1]]-טבלה14[[#This Row],[נשים תואר 1]])/טבלה14[[#This Row],[מספר סטודנטים בתואר 1]]),"")</f>
        <v/>
      </c>
      <c r="P1376" s="11" t="str">
        <f>IFERROR(טבלה14[[#This Row],[נשים תואר 1]]/טבלה14[[#This Row],[מספר סטודנטים בתואר 1]],"")</f>
        <v/>
      </c>
      <c r="Q137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37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376" s="13">
        <f>SUMIFS(T:T,D:D,"2007/08",B:B,B1376)-טבלה14[[#This Row],[דירוג]]</f>
        <v>-10</v>
      </c>
      <c r="T1376" s="9">
        <v>155</v>
      </c>
    </row>
    <row r="1377" spans="2:20" s="6" customFormat="1" ht="13.8" hidden="1" x14ac:dyDescent="0.3">
      <c r="B1377" s="7" t="s">
        <v>259</v>
      </c>
      <c r="C1377" s="8" t="s">
        <v>39</v>
      </c>
      <c r="D1377" s="9" t="s">
        <v>22</v>
      </c>
      <c r="E1377" s="10"/>
      <c r="F1377" s="10"/>
      <c r="G1377" s="10">
        <v>39</v>
      </c>
      <c r="H1377" s="10">
        <v>25</v>
      </c>
      <c r="I1377" s="10">
        <v>153</v>
      </c>
      <c r="J1377" s="10">
        <v>95</v>
      </c>
      <c r="K1377" s="9"/>
      <c r="L1377" s="9"/>
      <c r="M1377" s="9" t="str">
        <f>IF(טבלה14[[#This Row],[מספר סטודנטים בתואר 1]]&gt;500,"yes","no")</f>
        <v>no</v>
      </c>
      <c r="N1377" s="12">
        <f>טבלה14[[#This Row],[מספר סטודנטים בתואר 1]]/SUBTOTAL(109,טבלה14[מספר סטודנטים בתואר 1])</f>
        <v>0</v>
      </c>
      <c r="O1377" s="11" t="str">
        <f>IFERROR(((טבלה14[[#This Row],[מספר סטודנטים בתואר 1]]-טבלה14[[#This Row],[נשים תואר 1]])/טבלה14[[#This Row],[מספר סטודנטים בתואר 1]]),"")</f>
        <v/>
      </c>
      <c r="P1377" s="11" t="str">
        <f>IFERROR(טבלה14[[#This Row],[נשים תואר 1]]/טבלה14[[#This Row],[מספר סטודנטים בתואר 1]],"")</f>
        <v/>
      </c>
      <c r="Q137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37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377" s="13">
        <f>SUMIFS(T:T,D:D,"2007/08",B:B,B1377)-טבלה14[[#This Row],[דירוג]]</f>
        <v>-195</v>
      </c>
      <c r="T1377" s="9">
        <v>195</v>
      </c>
    </row>
    <row r="1378" spans="2:20" s="6" customFormat="1" ht="13.8" hidden="1" x14ac:dyDescent="0.3">
      <c r="B1378" s="7" t="s">
        <v>134</v>
      </c>
      <c r="C1378" s="8" t="s">
        <v>58</v>
      </c>
      <c r="D1378" s="10" t="s">
        <v>22</v>
      </c>
      <c r="E1378" s="10"/>
      <c r="F1378" s="10"/>
      <c r="G1378" s="10">
        <v>28</v>
      </c>
      <c r="H1378" s="10">
        <v>20</v>
      </c>
      <c r="I1378" s="10"/>
      <c r="J1378" s="10" t="s">
        <v>21</v>
      </c>
      <c r="K1378" s="9"/>
      <c r="L1378" s="9"/>
      <c r="M1378" s="9" t="str">
        <f>IF(טבלה14[[#This Row],[מספר סטודנטים בתואר 1]]&gt;500,"yes","no")</f>
        <v>no</v>
      </c>
      <c r="N1378" s="12">
        <f>טבלה14[[#This Row],[מספר סטודנטים בתואר 1]]/SUBTOTAL(109,טבלה14[מספר סטודנטים בתואר 1])</f>
        <v>0</v>
      </c>
      <c r="O1378" s="11" t="str">
        <f>IFERROR(((טבלה14[[#This Row],[מספר סטודנטים בתואר 1]]-טבלה14[[#This Row],[נשים תואר 1]])/טבלה14[[#This Row],[מספר סטודנטים בתואר 1]]),"")</f>
        <v/>
      </c>
      <c r="P1378" s="11" t="str">
        <f>IFERROR(טבלה14[[#This Row],[נשים תואר 1]]/טבלה14[[#This Row],[מספר סטודנטים בתואר 1]],"")</f>
        <v/>
      </c>
      <c r="Q137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37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378" s="13">
        <f>SUMIFS(T:T,D:D,"2007/08",B:B,B1378)-טבלה14[[#This Row],[דירוג]]</f>
        <v>-30</v>
      </c>
      <c r="T1378" s="9">
        <v>182</v>
      </c>
    </row>
    <row r="1379" spans="2:20" s="6" customFormat="1" ht="13.8" hidden="1" x14ac:dyDescent="0.3">
      <c r="B1379" s="7" t="s">
        <v>135</v>
      </c>
      <c r="C1379" s="8" t="s">
        <v>58</v>
      </c>
      <c r="D1379" s="9" t="s">
        <v>22</v>
      </c>
      <c r="E1379" s="10"/>
      <c r="F1379" s="10"/>
      <c r="G1379" s="10">
        <v>764</v>
      </c>
      <c r="H1379" s="10">
        <v>608</v>
      </c>
      <c r="I1379" s="10">
        <v>54</v>
      </c>
      <c r="J1379" s="10">
        <v>40</v>
      </c>
      <c r="K1379" s="9"/>
      <c r="L1379" s="9"/>
      <c r="M1379" s="9" t="str">
        <f>IF(טבלה14[[#This Row],[מספר סטודנטים בתואר 1]]&gt;500,"yes","no")</f>
        <v>no</v>
      </c>
      <c r="N1379" s="12">
        <f>טבלה14[[#This Row],[מספר סטודנטים בתואר 1]]/SUBTOTAL(109,טבלה14[מספר סטודנטים בתואר 1])</f>
        <v>0</v>
      </c>
      <c r="O1379" s="11" t="str">
        <f>IFERROR(((טבלה14[[#This Row],[מספר סטודנטים בתואר 1]]-טבלה14[[#This Row],[נשים תואר 1]])/טבלה14[[#This Row],[מספר סטודנטים בתואר 1]]),"")</f>
        <v/>
      </c>
      <c r="P1379" s="11" t="str">
        <f>IFERROR(טבלה14[[#This Row],[נשים תואר 1]]/טבלה14[[#This Row],[מספר סטודנטים בתואר 1]],"")</f>
        <v/>
      </c>
      <c r="Q137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37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379" s="13">
        <f>SUMIFS(T:T,D:D,"2007/08",B:B,B1379)-טבלה14[[#This Row],[דירוג]]</f>
        <v>-30</v>
      </c>
      <c r="T1379" s="9">
        <v>183</v>
      </c>
    </row>
    <row r="1380" spans="2:20" s="6" customFormat="1" ht="13.8" hidden="1" x14ac:dyDescent="0.3">
      <c r="B1380" s="7" t="s">
        <v>136</v>
      </c>
      <c r="C1380" s="8" t="s">
        <v>58</v>
      </c>
      <c r="D1380" s="10" t="s">
        <v>22</v>
      </c>
      <c r="E1380" s="10"/>
      <c r="F1380" s="10"/>
      <c r="G1380" s="10">
        <v>112</v>
      </c>
      <c r="H1380" s="10">
        <v>98</v>
      </c>
      <c r="I1380" s="10">
        <v>3</v>
      </c>
      <c r="J1380" s="10"/>
      <c r="K1380" s="9"/>
      <c r="L1380" s="9"/>
      <c r="M1380" s="9" t="str">
        <f>IF(טבלה14[[#This Row],[מספר סטודנטים בתואר 1]]&gt;500,"yes","no")</f>
        <v>no</v>
      </c>
      <c r="N1380" s="12">
        <f>טבלה14[[#This Row],[מספר סטודנטים בתואר 1]]/SUBTOTAL(109,טבלה14[מספר סטודנטים בתואר 1])</f>
        <v>0</v>
      </c>
      <c r="O1380" s="11" t="str">
        <f>IFERROR(((טבלה14[[#This Row],[מספר סטודנטים בתואר 1]]-טבלה14[[#This Row],[נשים תואר 1]])/טבלה14[[#This Row],[מספר סטודנטים בתואר 1]]),"")</f>
        <v/>
      </c>
      <c r="P1380" s="11" t="str">
        <f>IFERROR(טבלה14[[#This Row],[נשים תואר 1]]/טבלה14[[#This Row],[מספר סטודנטים בתואר 1]],"")</f>
        <v/>
      </c>
      <c r="Q138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38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380" s="13">
        <f>SUMIFS(T:T,D:D,"2007/08",B:B,B1380)-טבלה14[[#This Row],[דירוג]]</f>
        <v>-30</v>
      </c>
      <c r="T1380" s="9">
        <v>184</v>
      </c>
    </row>
    <row r="1381" spans="2:20" s="6" customFormat="1" ht="13.8" hidden="1" x14ac:dyDescent="0.3">
      <c r="B1381" s="7" t="s">
        <v>137</v>
      </c>
      <c r="C1381" s="8" t="s">
        <v>34</v>
      </c>
      <c r="D1381" s="9" t="s">
        <v>22</v>
      </c>
      <c r="E1381" s="10"/>
      <c r="F1381" s="10"/>
      <c r="G1381" s="10">
        <v>16</v>
      </c>
      <c r="H1381" s="10"/>
      <c r="I1381" s="10"/>
      <c r="J1381" s="10"/>
      <c r="K1381" s="9"/>
      <c r="L1381" s="9"/>
      <c r="M1381" s="9" t="str">
        <f>IF(טבלה14[[#This Row],[מספר סטודנטים בתואר 1]]&gt;500,"yes","no")</f>
        <v>no</v>
      </c>
      <c r="N1381" s="12">
        <f>טבלה14[[#This Row],[מספר סטודנטים בתואר 1]]/SUBTOTAL(109,טבלה14[מספר סטודנטים בתואר 1])</f>
        <v>0</v>
      </c>
      <c r="O1381" s="11" t="str">
        <f>IFERROR(((טבלה14[[#This Row],[מספר סטודנטים בתואר 1]]-טבלה14[[#This Row],[נשים תואר 1]])/טבלה14[[#This Row],[מספר סטודנטים בתואר 1]]),"")</f>
        <v/>
      </c>
      <c r="P1381" s="11" t="str">
        <f>IFERROR(טבלה14[[#This Row],[נשים תואר 1]]/טבלה14[[#This Row],[מספר סטודנטים בתואר 1]],"")</f>
        <v/>
      </c>
      <c r="Q138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38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381" s="13">
        <f>SUMIFS(T:T,D:D,"2007/08",B:B,B1381)-טבלה14[[#This Row],[דירוג]]</f>
        <v>-156</v>
      </c>
      <c r="T1381" s="9">
        <v>156</v>
      </c>
    </row>
    <row r="1382" spans="2:20" s="6" customFormat="1" ht="13.8" hidden="1" x14ac:dyDescent="0.3">
      <c r="B1382" s="7" t="s">
        <v>138</v>
      </c>
      <c r="C1382" s="8" t="s">
        <v>45</v>
      </c>
      <c r="D1382" s="10" t="s">
        <v>22</v>
      </c>
      <c r="E1382" s="10"/>
      <c r="F1382" s="10"/>
      <c r="G1382" s="10">
        <v>29</v>
      </c>
      <c r="H1382" s="10">
        <v>8</v>
      </c>
      <c r="I1382" s="10"/>
      <c r="J1382" s="10" t="s">
        <v>21</v>
      </c>
      <c r="K1382" s="9"/>
      <c r="L1382" s="9"/>
      <c r="M1382" s="9" t="str">
        <f>IF(טבלה14[[#This Row],[מספר סטודנטים בתואר 1]]&gt;500,"yes","no")</f>
        <v>no</v>
      </c>
      <c r="N1382" s="12">
        <f>טבלה14[[#This Row],[מספר סטודנטים בתואר 1]]/SUBTOTAL(109,טבלה14[מספר סטודנטים בתואר 1])</f>
        <v>0</v>
      </c>
      <c r="O1382" s="11" t="str">
        <f>IFERROR(((טבלה14[[#This Row],[מספר סטודנטים בתואר 1]]-טבלה14[[#This Row],[נשים תואר 1]])/טבלה14[[#This Row],[מספר סטודנטים בתואר 1]]),"")</f>
        <v/>
      </c>
      <c r="P1382" s="11" t="str">
        <f>IFERROR(טבלה14[[#This Row],[נשים תואר 1]]/טבלה14[[#This Row],[מספר סטודנטים בתואר 1]],"")</f>
        <v/>
      </c>
      <c r="Q138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38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382" s="13">
        <f>SUMIFS(T:T,D:D,"2007/08",B:B,B1382)-טבלה14[[#This Row],[דירוג]]</f>
        <v>-149</v>
      </c>
      <c r="T1382" s="9">
        <v>149</v>
      </c>
    </row>
    <row r="1383" spans="2:20" s="6" customFormat="1" ht="13.8" hidden="1" x14ac:dyDescent="0.3">
      <c r="B1383" s="7" t="s">
        <v>139</v>
      </c>
      <c r="C1383" s="8" t="s">
        <v>48</v>
      </c>
      <c r="D1383" s="9" t="s">
        <v>22</v>
      </c>
      <c r="E1383" s="10"/>
      <c r="F1383" s="10"/>
      <c r="G1383" s="10">
        <v>35</v>
      </c>
      <c r="H1383" s="10">
        <v>9</v>
      </c>
      <c r="I1383" s="10">
        <v>16</v>
      </c>
      <c r="J1383" s="10">
        <v>9</v>
      </c>
      <c r="K1383" s="9"/>
      <c r="L1383" s="9"/>
      <c r="M1383" s="9" t="str">
        <f>IF(טבלה14[[#This Row],[מספר סטודנטים בתואר 1]]&gt;500,"yes","no")</f>
        <v>no</v>
      </c>
      <c r="N1383" s="12">
        <f>טבלה14[[#This Row],[מספר סטודנטים בתואר 1]]/SUBTOTAL(109,טבלה14[מספר סטודנטים בתואר 1])</f>
        <v>0</v>
      </c>
      <c r="O1383" s="11" t="str">
        <f>IFERROR(((טבלה14[[#This Row],[מספר סטודנטים בתואר 1]]-טבלה14[[#This Row],[נשים תואר 1]])/טבלה14[[#This Row],[מספר סטודנטים בתואר 1]]),"")</f>
        <v/>
      </c>
      <c r="P1383" s="11" t="str">
        <f>IFERROR(טבלה14[[#This Row],[נשים תואר 1]]/טבלה14[[#This Row],[מספר סטודנטים בתואר 1]],"")</f>
        <v/>
      </c>
      <c r="Q138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38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383" s="13">
        <f>SUMIFS(T:T,D:D,"2007/08",B:B,B1383)-טבלה14[[#This Row],[דירוג]]</f>
        <v>-5</v>
      </c>
      <c r="T1383" s="9">
        <v>137</v>
      </c>
    </row>
    <row r="1384" spans="2:20" s="6" customFormat="1" ht="13.8" hidden="1" x14ac:dyDescent="0.3">
      <c r="B1384" s="7" t="s">
        <v>140</v>
      </c>
      <c r="C1384" s="8" t="s">
        <v>48</v>
      </c>
      <c r="D1384" s="10" t="s">
        <v>22</v>
      </c>
      <c r="E1384" s="10"/>
      <c r="F1384" s="10"/>
      <c r="G1384" s="10">
        <v>51</v>
      </c>
      <c r="H1384" s="10">
        <v>32</v>
      </c>
      <c r="I1384" s="10"/>
      <c r="J1384" s="10" t="s">
        <v>21</v>
      </c>
      <c r="K1384" s="9"/>
      <c r="L1384" s="9"/>
      <c r="M1384" s="9" t="str">
        <f>IF(טבלה14[[#This Row],[מספר סטודנטים בתואר 1]]&gt;500,"yes","no")</f>
        <v>no</v>
      </c>
      <c r="N1384" s="12">
        <f>טבלה14[[#This Row],[מספר סטודנטים בתואר 1]]/SUBTOTAL(109,טבלה14[מספר סטודנטים בתואר 1])</f>
        <v>0</v>
      </c>
      <c r="O1384" s="11" t="str">
        <f>IFERROR(((טבלה14[[#This Row],[מספר סטודנטים בתואר 1]]-טבלה14[[#This Row],[נשים תואר 1]])/טבלה14[[#This Row],[מספר סטודנטים בתואר 1]]),"")</f>
        <v/>
      </c>
      <c r="P1384" s="11" t="str">
        <f>IFERROR(טבלה14[[#This Row],[נשים תואר 1]]/טבלה14[[#This Row],[מספר סטודנטים בתואר 1]],"")</f>
        <v/>
      </c>
      <c r="Q138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38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384" s="13">
        <f>SUMIFS(T:T,D:D,"2007/08",B:B,B1384)-טבלה14[[#This Row],[דירוג]]</f>
        <v>-138</v>
      </c>
      <c r="T1384" s="9">
        <v>138</v>
      </c>
    </row>
    <row r="1385" spans="2:20" s="6" customFormat="1" ht="13.8" hidden="1" x14ac:dyDescent="0.3">
      <c r="B1385" s="7" t="s">
        <v>141</v>
      </c>
      <c r="C1385" s="8" t="s">
        <v>48</v>
      </c>
      <c r="D1385" s="9" t="s">
        <v>22</v>
      </c>
      <c r="E1385" s="10"/>
      <c r="F1385" s="10"/>
      <c r="G1385" s="10">
        <v>66</v>
      </c>
      <c r="H1385" s="10">
        <v>40</v>
      </c>
      <c r="I1385" s="10">
        <v>203</v>
      </c>
      <c r="J1385" s="10">
        <v>118</v>
      </c>
      <c r="K1385" s="9"/>
      <c r="L1385" s="9"/>
      <c r="M1385" s="9" t="str">
        <f>IF(טבלה14[[#This Row],[מספר סטודנטים בתואר 1]]&gt;500,"yes","no")</f>
        <v>no</v>
      </c>
      <c r="N1385" s="12">
        <f>טבלה14[[#This Row],[מספר סטודנטים בתואר 1]]/SUBTOTAL(109,טבלה14[מספר סטודנטים בתואר 1])</f>
        <v>0</v>
      </c>
      <c r="O1385" s="11" t="str">
        <f>IFERROR(((טבלה14[[#This Row],[מספר סטודנטים בתואר 1]]-טבלה14[[#This Row],[נשים תואר 1]])/טבלה14[[#This Row],[מספר סטודנטים בתואר 1]]),"")</f>
        <v/>
      </c>
      <c r="P1385" s="11" t="str">
        <f>IFERROR(טבלה14[[#This Row],[נשים תואר 1]]/טבלה14[[#This Row],[מספר סטודנטים בתואר 1]],"")</f>
        <v/>
      </c>
      <c r="Q138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38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385" s="13">
        <f>SUMIFS(T:T,D:D,"2007/08",B:B,B1385)-טבלה14[[#This Row],[דירוג]]</f>
        <v>-6</v>
      </c>
      <c r="T1385" s="9">
        <v>139</v>
      </c>
    </row>
    <row r="1386" spans="2:20" s="6" customFormat="1" ht="13.8" hidden="1" x14ac:dyDescent="0.3">
      <c r="B1386" s="7" t="s">
        <v>142</v>
      </c>
      <c r="C1386" s="8" t="s">
        <v>48</v>
      </c>
      <c r="D1386" s="10" t="s">
        <v>22</v>
      </c>
      <c r="E1386" s="10"/>
      <c r="F1386" s="10"/>
      <c r="G1386" s="10">
        <v>27</v>
      </c>
      <c r="H1386" s="10">
        <v>11</v>
      </c>
      <c r="I1386" s="10">
        <v>19</v>
      </c>
      <c r="J1386" s="10">
        <v>8</v>
      </c>
      <c r="K1386" s="9"/>
      <c r="L1386" s="9"/>
      <c r="M1386" s="9" t="str">
        <f>IF(טבלה14[[#This Row],[מספר סטודנטים בתואר 1]]&gt;500,"yes","no")</f>
        <v>no</v>
      </c>
      <c r="N1386" s="12">
        <f>טבלה14[[#This Row],[מספר סטודנטים בתואר 1]]/SUBTOTAL(109,טבלה14[מספר סטודנטים בתואר 1])</f>
        <v>0</v>
      </c>
      <c r="O1386" s="11" t="str">
        <f>IFERROR(((טבלה14[[#This Row],[מספר סטודנטים בתואר 1]]-טבלה14[[#This Row],[נשים תואר 1]])/טבלה14[[#This Row],[מספר סטודנטים בתואר 1]]),"")</f>
        <v/>
      </c>
      <c r="P1386" s="11" t="str">
        <f>IFERROR(טבלה14[[#This Row],[נשים תואר 1]]/טבלה14[[#This Row],[מספר סטודנטים בתואר 1]],"")</f>
        <v/>
      </c>
      <c r="Q138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38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386" s="13">
        <f>SUMIFS(T:T,D:D,"2007/08",B:B,B1386)-טבלה14[[#This Row],[דירוג]]</f>
        <v>-6</v>
      </c>
      <c r="T1386" s="9">
        <v>140</v>
      </c>
    </row>
    <row r="1387" spans="2:20" s="6" customFormat="1" ht="13.8" hidden="1" x14ac:dyDescent="0.3">
      <c r="B1387" s="7" t="s">
        <v>143</v>
      </c>
      <c r="C1387" s="8" t="s">
        <v>52</v>
      </c>
      <c r="D1387" s="9" t="s">
        <v>22</v>
      </c>
      <c r="E1387" s="10"/>
      <c r="F1387" s="10"/>
      <c r="G1387" s="10">
        <v>143</v>
      </c>
      <c r="H1387" s="10">
        <v>113</v>
      </c>
      <c r="I1387" s="10">
        <v>23</v>
      </c>
      <c r="J1387" s="10">
        <v>17</v>
      </c>
      <c r="K1387" s="9"/>
      <c r="L1387" s="9"/>
      <c r="M1387" s="9" t="str">
        <f>IF(טבלה14[[#This Row],[מספר סטודנטים בתואר 1]]&gt;500,"yes","no")</f>
        <v>no</v>
      </c>
      <c r="N1387" s="12">
        <f>טבלה14[[#This Row],[מספר סטודנטים בתואר 1]]/SUBTOTAL(109,טבלה14[מספר סטודנטים בתואר 1])</f>
        <v>0</v>
      </c>
      <c r="O1387" s="11" t="str">
        <f>IFERROR(((טבלה14[[#This Row],[מספר סטודנטים בתואר 1]]-טבלה14[[#This Row],[נשים תואר 1]])/טבלה14[[#This Row],[מספר סטודנטים בתואר 1]]),"")</f>
        <v/>
      </c>
      <c r="P1387" s="11" t="str">
        <f>IFERROR(טבלה14[[#This Row],[נשים תואר 1]]/טבלה14[[#This Row],[מספר סטודנטים בתואר 1]],"")</f>
        <v/>
      </c>
      <c r="Q138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38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387" s="13">
        <f>SUMIFS(T:T,D:D,"2007/08",B:B,B1387)-טבלה14[[#This Row],[דירוג]]</f>
        <v>-18</v>
      </c>
      <c r="T1387" s="9">
        <v>166</v>
      </c>
    </row>
    <row r="1388" spans="2:20" s="6" customFormat="1" ht="13.8" hidden="1" x14ac:dyDescent="0.3">
      <c r="B1388" s="7" t="s">
        <v>144</v>
      </c>
      <c r="C1388" s="8" t="s">
        <v>52</v>
      </c>
      <c r="D1388" s="10" t="s">
        <v>22</v>
      </c>
      <c r="E1388" s="10"/>
      <c r="F1388" s="10"/>
      <c r="G1388" s="10">
        <v>55</v>
      </c>
      <c r="H1388" s="10">
        <v>42</v>
      </c>
      <c r="I1388" s="10">
        <v>8</v>
      </c>
      <c r="J1388" s="10">
        <v>3</v>
      </c>
      <c r="K1388" s="9"/>
      <c r="L1388" s="9"/>
      <c r="M1388" s="9" t="str">
        <f>IF(טבלה14[[#This Row],[מספר סטודנטים בתואר 1]]&gt;500,"yes","no")</f>
        <v>no</v>
      </c>
      <c r="N1388" s="12">
        <f>טבלה14[[#This Row],[מספר סטודנטים בתואר 1]]/SUBTOTAL(109,טבלה14[מספר סטודנטים בתואר 1])</f>
        <v>0</v>
      </c>
      <c r="O1388" s="11" t="str">
        <f>IFERROR(((טבלה14[[#This Row],[מספר סטודנטים בתואר 1]]-טבלה14[[#This Row],[נשים תואר 1]])/טבלה14[[#This Row],[מספר סטודנטים בתואר 1]]),"")</f>
        <v/>
      </c>
      <c r="P1388" s="11" t="str">
        <f>IFERROR(טבלה14[[#This Row],[נשים תואר 1]]/טבלה14[[#This Row],[מספר סטודנטים בתואר 1]],"")</f>
        <v/>
      </c>
      <c r="Q138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38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388" s="13">
        <f>SUMIFS(T:T,D:D,"2007/08",B:B,B1388)-טבלה14[[#This Row],[דירוג]]</f>
        <v>-167</v>
      </c>
      <c r="T1388" s="9">
        <v>167</v>
      </c>
    </row>
    <row r="1389" spans="2:20" s="6" customFormat="1" ht="13.8" hidden="1" x14ac:dyDescent="0.3">
      <c r="B1389" s="7" t="s">
        <v>145</v>
      </c>
      <c r="C1389" s="8" t="s">
        <v>52</v>
      </c>
      <c r="D1389" s="9" t="s">
        <v>22</v>
      </c>
      <c r="E1389" s="10"/>
      <c r="F1389" s="10"/>
      <c r="G1389" s="10">
        <v>37</v>
      </c>
      <c r="H1389" s="10">
        <v>35</v>
      </c>
      <c r="I1389" s="10"/>
      <c r="J1389" s="10" t="s">
        <v>21</v>
      </c>
      <c r="K1389" s="9"/>
      <c r="L1389" s="9"/>
      <c r="M1389" s="9" t="str">
        <f>IF(טבלה14[[#This Row],[מספר סטודנטים בתואר 1]]&gt;500,"yes","no")</f>
        <v>no</v>
      </c>
      <c r="N1389" s="12">
        <f>טבלה14[[#This Row],[מספר סטודנטים בתואר 1]]/SUBTOTAL(109,טבלה14[מספר סטודנטים בתואר 1])</f>
        <v>0</v>
      </c>
      <c r="O1389" s="11" t="str">
        <f>IFERROR(((טבלה14[[#This Row],[מספר סטודנטים בתואר 1]]-טבלה14[[#This Row],[נשים תואר 1]])/טבלה14[[#This Row],[מספר סטודנטים בתואר 1]]),"")</f>
        <v/>
      </c>
      <c r="P1389" s="11" t="str">
        <f>IFERROR(טבלה14[[#This Row],[נשים תואר 1]]/טבלה14[[#This Row],[מספר סטודנטים בתואר 1]],"")</f>
        <v/>
      </c>
      <c r="Q138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38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389" s="13">
        <f>SUMIFS(T:T,D:D,"2007/08",B:B,B1389)-טבלה14[[#This Row],[דירוג]]</f>
        <v>-168</v>
      </c>
      <c r="T1389" s="9">
        <v>168</v>
      </c>
    </row>
    <row r="1390" spans="2:20" s="6" customFormat="1" ht="13.8" hidden="1" x14ac:dyDescent="0.3">
      <c r="B1390" s="7" t="s">
        <v>146</v>
      </c>
      <c r="C1390" s="8" t="s">
        <v>45</v>
      </c>
      <c r="D1390" s="10" t="s">
        <v>22</v>
      </c>
      <c r="E1390" s="10"/>
      <c r="F1390" s="10"/>
      <c r="G1390" s="10">
        <v>39</v>
      </c>
      <c r="H1390" s="10">
        <v>19</v>
      </c>
      <c r="I1390" s="10">
        <v>7</v>
      </c>
      <c r="J1390" s="10"/>
      <c r="K1390" s="9"/>
      <c r="L1390" s="9"/>
      <c r="M1390" s="9" t="str">
        <f>IF(טבלה14[[#This Row],[מספר סטודנטים בתואר 1]]&gt;500,"yes","no")</f>
        <v>no</v>
      </c>
      <c r="N1390" s="12">
        <f>טבלה14[[#This Row],[מספר סטודנטים בתואר 1]]/SUBTOTAL(109,טבלה14[מספר סטודנטים בתואר 1])</f>
        <v>0</v>
      </c>
      <c r="O1390" s="11" t="str">
        <f>IFERROR(((טבלה14[[#This Row],[מספר סטודנטים בתואר 1]]-טבלה14[[#This Row],[נשים תואר 1]])/טבלה14[[#This Row],[מספר סטודנטים בתואר 1]]),"")</f>
        <v/>
      </c>
      <c r="P1390" s="11" t="str">
        <f>IFERROR(טבלה14[[#This Row],[נשים תואר 1]]/טבלה14[[#This Row],[מספר סטודנטים בתואר 1]],"")</f>
        <v/>
      </c>
      <c r="Q139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39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390" s="13">
        <f>SUMIFS(T:T,D:D,"2007/08",B:B,B1390)-טבלה14[[#This Row],[דירוג]]</f>
        <v>-150</v>
      </c>
      <c r="T1390" s="9">
        <v>150</v>
      </c>
    </row>
    <row r="1391" spans="2:20" s="6" customFormat="1" ht="13.8" hidden="1" x14ac:dyDescent="0.3">
      <c r="B1391" s="7" t="s">
        <v>147</v>
      </c>
      <c r="C1391" s="8" t="s">
        <v>16</v>
      </c>
      <c r="D1391" s="9" t="s">
        <v>22</v>
      </c>
      <c r="E1391" s="10"/>
      <c r="F1391" s="10"/>
      <c r="G1391" s="10">
        <v>133</v>
      </c>
      <c r="H1391" s="10">
        <v>105</v>
      </c>
      <c r="I1391" s="10"/>
      <c r="J1391" s="10" t="s">
        <v>21</v>
      </c>
      <c r="K1391" s="9"/>
      <c r="L1391" s="9"/>
      <c r="M1391" s="9" t="str">
        <f>IF(טבלה14[[#This Row],[מספר סטודנטים בתואר 1]]&gt;500,"yes","no")</f>
        <v>no</v>
      </c>
      <c r="N1391" s="12">
        <f>טבלה14[[#This Row],[מספר סטודנטים בתואר 1]]/SUBTOTAL(109,טבלה14[מספר סטודנטים בתואר 1])</f>
        <v>0</v>
      </c>
      <c r="O1391" s="11" t="str">
        <f>IFERROR(((טבלה14[[#This Row],[מספר סטודנטים בתואר 1]]-טבלה14[[#This Row],[נשים תואר 1]])/טבלה14[[#This Row],[מספר סטודנטים בתואר 1]]),"")</f>
        <v/>
      </c>
      <c r="P1391" s="11" t="str">
        <f>IFERROR(טבלה14[[#This Row],[נשים תואר 1]]/טבלה14[[#This Row],[מספר סטודנטים בתואר 1]],"")</f>
        <v/>
      </c>
      <c r="Q139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39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391" s="13">
        <f>SUMIFS(T:T,D:D,"2007/08",B:B,B1391)-טבלה14[[#This Row],[דירוג]]</f>
        <v>-171</v>
      </c>
      <c r="T1391" s="9">
        <v>171</v>
      </c>
    </row>
    <row r="1392" spans="2:20" s="6" customFormat="1" ht="13.8" hidden="1" x14ac:dyDescent="0.3">
      <c r="B1392" s="7" t="s">
        <v>148</v>
      </c>
      <c r="C1392" s="8" t="s">
        <v>34</v>
      </c>
      <c r="D1392" s="10" t="s">
        <v>22</v>
      </c>
      <c r="E1392" s="10"/>
      <c r="F1392" s="10"/>
      <c r="G1392" s="10">
        <v>16</v>
      </c>
      <c r="H1392" s="10">
        <v>4</v>
      </c>
      <c r="I1392" s="10">
        <v>15</v>
      </c>
      <c r="J1392" s="10"/>
      <c r="K1392" s="9"/>
      <c r="L1392" s="9"/>
      <c r="M1392" s="9" t="str">
        <f>IF(טבלה14[[#This Row],[מספר סטודנטים בתואר 1]]&gt;500,"yes","no")</f>
        <v>no</v>
      </c>
      <c r="N1392" s="12">
        <f>טבלה14[[#This Row],[מספר סטודנטים בתואר 1]]/SUBTOTAL(109,טבלה14[מספר סטודנטים בתואר 1])</f>
        <v>0</v>
      </c>
      <c r="O1392" s="11" t="str">
        <f>IFERROR(((טבלה14[[#This Row],[מספר סטודנטים בתואר 1]]-טבלה14[[#This Row],[נשים תואר 1]])/טבלה14[[#This Row],[מספר סטודנטים בתואר 1]]),"")</f>
        <v/>
      </c>
      <c r="P1392" s="11" t="str">
        <f>IFERROR(טבלה14[[#This Row],[נשים תואר 1]]/טבלה14[[#This Row],[מספר סטודנטים בתואר 1]],"")</f>
        <v/>
      </c>
      <c r="Q139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39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392" s="13">
        <f>SUMIFS(T:T,D:D,"2007/08",B:B,B1392)-טבלה14[[#This Row],[דירוג]]</f>
        <v>-43</v>
      </c>
      <c r="T1392" s="9">
        <v>157</v>
      </c>
    </row>
    <row r="1393" spans="2:20" s="6" customFormat="1" ht="13.8" hidden="1" x14ac:dyDescent="0.3">
      <c r="B1393" s="7" t="s">
        <v>151</v>
      </c>
      <c r="C1393" s="8" t="s">
        <v>34</v>
      </c>
      <c r="D1393" s="9" t="s">
        <v>22</v>
      </c>
      <c r="E1393" s="10"/>
      <c r="F1393" s="10"/>
      <c r="G1393" s="10">
        <v>37</v>
      </c>
      <c r="H1393" s="10">
        <v>10</v>
      </c>
      <c r="I1393" s="10">
        <v>16</v>
      </c>
      <c r="J1393" s="10">
        <v>6</v>
      </c>
      <c r="K1393" s="9"/>
      <c r="L1393" s="9"/>
      <c r="M1393" s="9" t="str">
        <f>IF(טבלה14[[#This Row],[מספר סטודנטים בתואר 1]]&gt;500,"yes","no")</f>
        <v>no</v>
      </c>
      <c r="N1393" s="12">
        <f>טבלה14[[#This Row],[מספר סטודנטים בתואר 1]]/SUBTOTAL(109,טבלה14[מספר סטודנטים בתואר 1])</f>
        <v>0</v>
      </c>
      <c r="O1393" s="11" t="str">
        <f>IFERROR(((טבלה14[[#This Row],[מספר סטודנטים בתואר 1]]-טבלה14[[#This Row],[נשים תואר 1]])/טבלה14[[#This Row],[מספר סטודנטים בתואר 1]]),"")</f>
        <v/>
      </c>
      <c r="P1393" s="11" t="str">
        <f>IFERROR(טבלה14[[#This Row],[נשים תואר 1]]/טבלה14[[#This Row],[מספר סטודנטים בתואר 1]],"")</f>
        <v/>
      </c>
      <c r="Q139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39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393" s="13">
        <f>SUMIFS(T:T,D:D,"2007/08",B:B,B1393)-טבלה14[[#This Row],[דירוג]]</f>
        <v>-158</v>
      </c>
      <c r="T1393" s="9">
        <v>158</v>
      </c>
    </row>
    <row r="1394" spans="2:20" s="6" customFormat="1" ht="13.8" hidden="1" x14ac:dyDescent="0.3">
      <c r="B1394" s="7" t="s">
        <v>152</v>
      </c>
      <c r="C1394" s="8" t="s">
        <v>34</v>
      </c>
      <c r="D1394" s="10" t="s">
        <v>22</v>
      </c>
      <c r="E1394" s="10"/>
      <c r="F1394" s="10"/>
      <c r="G1394" s="10">
        <v>183</v>
      </c>
      <c r="H1394" s="10">
        <v>16</v>
      </c>
      <c r="I1394" s="10"/>
      <c r="J1394" s="10" t="s">
        <v>21</v>
      </c>
      <c r="K1394" s="9"/>
      <c r="L1394" s="9"/>
      <c r="M1394" s="9" t="str">
        <f>IF(טבלה14[[#This Row],[מספר סטודנטים בתואר 1]]&gt;500,"yes","no")</f>
        <v>no</v>
      </c>
      <c r="N1394" s="12">
        <f>טבלה14[[#This Row],[מספר סטודנטים בתואר 1]]/SUBTOTAL(109,טבלה14[מספר סטודנטים בתואר 1])</f>
        <v>0</v>
      </c>
      <c r="O1394" s="11" t="str">
        <f>IFERROR(((טבלה14[[#This Row],[מספר סטודנטים בתואר 1]]-טבלה14[[#This Row],[נשים תואר 1]])/טבלה14[[#This Row],[מספר סטודנטים בתואר 1]]),"")</f>
        <v/>
      </c>
      <c r="P1394" s="11" t="str">
        <f>IFERROR(טבלה14[[#This Row],[נשים תואר 1]]/טבלה14[[#This Row],[מספר סטודנטים בתואר 1]],"")</f>
        <v/>
      </c>
      <c r="Q139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39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394" s="13">
        <f>SUMIFS(T:T,D:D,"2007/08",B:B,B1394)-טבלה14[[#This Row],[דירוג]]</f>
        <v>-159</v>
      </c>
      <c r="T1394" s="9">
        <v>159</v>
      </c>
    </row>
    <row r="1395" spans="2:20" s="6" customFormat="1" ht="13.8" hidden="1" x14ac:dyDescent="0.3">
      <c r="B1395" s="7" t="s">
        <v>153</v>
      </c>
      <c r="C1395" s="8" t="s">
        <v>34</v>
      </c>
      <c r="D1395" s="9" t="s">
        <v>22</v>
      </c>
      <c r="E1395" s="10"/>
      <c r="F1395" s="10"/>
      <c r="G1395" s="10">
        <v>11</v>
      </c>
      <c r="H1395" s="10">
        <v>6</v>
      </c>
      <c r="I1395" s="10">
        <v>4</v>
      </c>
      <c r="J1395" s="10">
        <v>4</v>
      </c>
      <c r="K1395" s="9"/>
      <c r="L1395" s="9"/>
      <c r="M1395" s="9" t="str">
        <f>IF(טבלה14[[#This Row],[מספר סטודנטים בתואר 1]]&gt;500,"yes","no")</f>
        <v>no</v>
      </c>
      <c r="N1395" s="12">
        <f>טבלה14[[#This Row],[מספר סטודנטים בתואר 1]]/SUBTOTAL(109,טבלה14[מספר סטודנטים בתואר 1])</f>
        <v>0</v>
      </c>
      <c r="O1395" s="11" t="str">
        <f>IFERROR(((טבלה14[[#This Row],[מספר סטודנטים בתואר 1]]-טבלה14[[#This Row],[נשים תואר 1]])/טבלה14[[#This Row],[מספר סטודנטים בתואר 1]]),"")</f>
        <v/>
      </c>
      <c r="P1395" s="11" t="str">
        <f>IFERROR(טבלה14[[#This Row],[נשים תואר 1]]/טבלה14[[#This Row],[מספר סטודנטים בתואר 1]],"")</f>
        <v/>
      </c>
      <c r="Q139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39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395" s="13">
        <f>SUMIFS(T:T,D:D,"2007/08",B:B,B1395)-טבלה14[[#This Row],[דירוג]]</f>
        <v>-160</v>
      </c>
      <c r="T1395" s="9">
        <v>160</v>
      </c>
    </row>
    <row r="1396" spans="2:20" s="6" customFormat="1" ht="13.8" hidden="1" x14ac:dyDescent="0.3">
      <c r="B1396" s="7" t="s">
        <v>154</v>
      </c>
      <c r="C1396" s="8" t="s">
        <v>34</v>
      </c>
      <c r="D1396" s="10" t="s">
        <v>22</v>
      </c>
      <c r="E1396" s="10"/>
      <c r="F1396" s="10"/>
      <c r="G1396" s="10">
        <v>39</v>
      </c>
      <c r="H1396" s="10"/>
      <c r="I1396" s="10">
        <v>7</v>
      </c>
      <c r="J1396" s="10"/>
      <c r="K1396" s="9"/>
      <c r="L1396" s="9"/>
      <c r="M1396" s="9" t="str">
        <f>IF(טבלה14[[#This Row],[מספר סטודנטים בתואר 1]]&gt;500,"yes","no")</f>
        <v>no</v>
      </c>
      <c r="N1396" s="12">
        <f>טבלה14[[#This Row],[מספר סטודנטים בתואר 1]]/SUBTOTAL(109,טבלה14[מספר סטודנטים בתואר 1])</f>
        <v>0</v>
      </c>
      <c r="O1396" s="11" t="str">
        <f>IFERROR(((טבלה14[[#This Row],[מספר סטודנטים בתואר 1]]-טבלה14[[#This Row],[נשים תואר 1]])/טבלה14[[#This Row],[מספר סטודנטים בתואר 1]]),"")</f>
        <v/>
      </c>
      <c r="P1396" s="11" t="str">
        <f>IFERROR(טבלה14[[#This Row],[נשים תואר 1]]/טבלה14[[#This Row],[מספר סטודנטים בתואר 1]],"")</f>
        <v/>
      </c>
      <c r="Q139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39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396" s="13">
        <f>SUMIFS(T:T,D:D,"2007/08",B:B,B1396)-טבלה14[[#This Row],[דירוג]]</f>
        <v>-161</v>
      </c>
      <c r="T1396" s="9">
        <v>161</v>
      </c>
    </row>
    <row r="1397" spans="2:20" s="6" customFormat="1" ht="13.8" hidden="1" x14ac:dyDescent="0.3">
      <c r="B1397" s="7" t="s">
        <v>155</v>
      </c>
      <c r="C1397" s="8" t="s">
        <v>34</v>
      </c>
      <c r="D1397" s="9" t="s">
        <v>22</v>
      </c>
      <c r="E1397" s="10"/>
      <c r="F1397" s="10"/>
      <c r="G1397" s="10">
        <v>33</v>
      </c>
      <c r="H1397" s="10">
        <v>3</v>
      </c>
      <c r="I1397" s="10"/>
      <c r="J1397" s="10" t="s">
        <v>21</v>
      </c>
      <c r="K1397" s="9"/>
      <c r="L1397" s="9"/>
      <c r="M1397" s="9" t="str">
        <f>IF(טבלה14[[#This Row],[מספר סטודנטים בתואר 1]]&gt;500,"yes","no")</f>
        <v>no</v>
      </c>
      <c r="N1397" s="12">
        <f>טבלה14[[#This Row],[מספר סטודנטים בתואר 1]]/SUBTOTAL(109,טבלה14[מספר סטודנטים בתואר 1])</f>
        <v>0</v>
      </c>
      <c r="O1397" s="11" t="str">
        <f>IFERROR(((טבלה14[[#This Row],[מספר סטודנטים בתואר 1]]-טבלה14[[#This Row],[נשים תואר 1]])/טבלה14[[#This Row],[מספר סטודנטים בתואר 1]]),"")</f>
        <v/>
      </c>
      <c r="P1397" s="11" t="str">
        <f>IFERROR(טבלה14[[#This Row],[נשים תואר 1]]/טבלה14[[#This Row],[מספר סטודנטים בתואר 1]],"")</f>
        <v/>
      </c>
      <c r="Q139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39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397" s="13">
        <f>SUMIFS(T:T,D:D,"2007/08",B:B,B1397)-טבלה14[[#This Row],[דירוג]]</f>
        <v>-162</v>
      </c>
      <c r="T1397" s="9">
        <v>162</v>
      </c>
    </row>
    <row r="1398" spans="2:20" s="6" customFormat="1" ht="13.8" hidden="1" x14ac:dyDescent="0.3">
      <c r="B1398" s="7" t="s">
        <v>156</v>
      </c>
      <c r="C1398" s="8" t="s">
        <v>48</v>
      </c>
      <c r="D1398" s="10" t="s">
        <v>22</v>
      </c>
      <c r="E1398" s="10"/>
      <c r="F1398" s="10"/>
      <c r="G1398" s="10">
        <v>71</v>
      </c>
      <c r="H1398" s="10">
        <v>38</v>
      </c>
      <c r="I1398" s="10">
        <v>69</v>
      </c>
      <c r="J1398" s="10">
        <v>37</v>
      </c>
      <c r="K1398" s="9"/>
      <c r="L1398" s="9"/>
      <c r="M1398" s="9" t="str">
        <f>IF(טבלה14[[#This Row],[מספר סטודנטים בתואר 1]]&gt;500,"yes","no")</f>
        <v>no</v>
      </c>
      <c r="N1398" s="12">
        <f>טבלה14[[#This Row],[מספר סטודנטים בתואר 1]]/SUBTOTAL(109,טבלה14[מספר סטודנטים בתואר 1])</f>
        <v>0</v>
      </c>
      <c r="O1398" s="11" t="str">
        <f>IFERROR(((טבלה14[[#This Row],[מספר סטודנטים בתואר 1]]-טבלה14[[#This Row],[נשים תואר 1]])/טבלה14[[#This Row],[מספר סטודנטים בתואר 1]]),"")</f>
        <v/>
      </c>
      <c r="P1398" s="11" t="str">
        <f>IFERROR(טבלה14[[#This Row],[נשים תואר 1]]/טבלה14[[#This Row],[מספר סטודנטים בתואר 1]],"")</f>
        <v/>
      </c>
      <c r="Q139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39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398" s="13">
        <f>SUMIFS(T:T,D:D,"2007/08",B:B,B1398)-טבלה14[[#This Row],[דירוג]]</f>
        <v>-6</v>
      </c>
      <c r="T1398" s="9">
        <v>141</v>
      </c>
    </row>
    <row r="1399" spans="2:20" s="6" customFormat="1" ht="13.8" hidden="1" x14ac:dyDescent="0.3">
      <c r="B1399" s="7" t="s">
        <v>157</v>
      </c>
      <c r="C1399" s="8" t="s">
        <v>16</v>
      </c>
      <c r="D1399" s="9" t="s">
        <v>22</v>
      </c>
      <c r="E1399" s="10"/>
      <c r="F1399" s="10"/>
      <c r="G1399" s="10">
        <v>256</v>
      </c>
      <c r="H1399" s="10">
        <v>177</v>
      </c>
      <c r="I1399" s="10">
        <v>33</v>
      </c>
      <c r="J1399" s="10">
        <v>20</v>
      </c>
      <c r="K1399" s="9"/>
      <c r="L1399" s="9"/>
      <c r="M1399" s="9" t="str">
        <f>IF(טבלה14[[#This Row],[מספר סטודנטים בתואר 1]]&gt;500,"yes","no")</f>
        <v>no</v>
      </c>
      <c r="N1399" s="12">
        <f>טבלה14[[#This Row],[מספר סטודנטים בתואר 1]]/SUBTOTAL(109,טבלה14[מספר סטודנטים בתואר 1])</f>
        <v>0</v>
      </c>
      <c r="O1399" s="11" t="str">
        <f>IFERROR(((טבלה14[[#This Row],[מספר סטודנטים בתואר 1]]-טבלה14[[#This Row],[נשים תואר 1]])/טבלה14[[#This Row],[מספר סטודנטים בתואר 1]]),"")</f>
        <v/>
      </c>
      <c r="P1399" s="11" t="str">
        <f>IFERROR(טבלה14[[#This Row],[נשים תואר 1]]/טבלה14[[#This Row],[מספר סטודנטים בתואר 1]],"")</f>
        <v/>
      </c>
      <c r="Q139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39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399" s="13">
        <f>SUMIFS(T:T,D:D,"2007/08",B:B,B1399)-טבלה14[[#This Row],[דירוג]]</f>
        <v>-172</v>
      </c>
      <c r="T1399" s="9">
        <v>172</v>
      </c>
    </row>
    <row r="1400" spans="2:20" s="6" customFormat="1" ht="13.8" hidden="1" x14ac:dyDescent="0.3">
      <c r="B1400" s="7" t="s">
        <v>158</v>
      </c>
      <c r="C1400" s="8" t="s">
        <v>58</v>
      </c>
      <c r="D1400" s="10" t="s">
        <v>22</v>
      </c>
      <c r="E1400" s="10"/>
      <c r="F1400" s="10"/>
      <c r="G1400" s="10">
        <v>755</v>
      </c>
      <c r="H1400" s="10">
        <v>696</v>
      </c>
      <c r="I1400" s="10"/>
      <c r="J1400" s="10" t="s">
        <v>21</v>
      </c>
      <c r="K1400" s="9"/>
      <c r="L1400" s="9"/>
      <c r="M1400" s="9" t="str">
        <f>IF(טבלה14[[#This Row],[מספר סטודנטים בתואר 1]]&gt;500,"yes","no")</f>
        <v>no</v>
      </c>
      <c r="N1400" s="12">
        <f>טבלה14[[#This Row],[מספר סטודנטים בתואר 1]]/SUBTOTAL(109,טבלה14[מספר סטודנטים בתואר 1])</f>
        <v>0</v>
      </c>
      <c r="O1400" s="11" t="str">
        <f>IFERROR(((טבלה14[[#This Row],[מספר סטודנטים בתואר 1]]-טבלה14[[#This Row],[נשים תואר 1]])/טבלה14[[#This Row],[מספר סטודנטים בתואר 1]]),"")</f>
        <v/>
      </c>
      <c r="P1400" s="11" t="str">
        <f>IFERROR(טבלה14[[#This Row],[נשים תואר 1]]/טבלה14[[#This Row],[מספר סטודנטים בתואר 1]],"")</f>
        <v/>
      </c>
      <c r="Q140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40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400" s="13">
        <f>SUMIFS(T:T,D:D,"2007/08",B:B,B1400)-טבלה14[[#This Row],[דירוג]]</f>
        <v>-185</v>
      </c>
      <c r="T1400" s="9">
        <v>185</v>
      </c>
    </row>
    <row r="1401" spans="2:20" s="6" customFormat="1" ht="13.8" hidden="1" x14ac:dyDescent="0.3">
      <c r="B1401" s="7" t="s">
        <v>160</v>
      </c>
      <c r="C1401" s="8" t="s">
        <v>25</v>
      </c>
      <c r="D1401" s="9" t="s">
        <v>22</v>
      </c>
      <c r="E1401" s="10"/>
      <c r="F1401" s="10"/>
      <c r="G1401" s="10">
        <v>12</v>
      </c>
      <c r="H1401" s="10">
        <v>6</v>
      </c>
      <c r="I1401" s="10">
        <v>18</v>
      </c>
      <c r="J1401" s="10">
        <v>10</v>
      </c>
      <c r="K1401" s="9"/>
      <c r="L1401" s="9"/>
      <c r="M1401" s="9" t="str">
        <f>IF(טבלה14[[#This Row],[מספר סטודנטים בתואר 1]]&gt;500,"yes","no")</f>
        <v>no</v>
      </c>
      <c r="N1401" s="12">
        <f>טבלה14[[#This Row],[מספר סטודנטים בתואר 1]]/SUBTOTAL(109,טבלה14[מספר סטודנטים בתואר 1])</f>
        <v>0</v>
      </c>
      <c r="O1401" s="11" t="str">
        <f>IFERROR(((טבלה14[[#This Row],[מספר סטודנטים בתואר 1]]-טבלה14[[#This Row],[נשים תואר 1]])/טבלה14[[#This Row],[מספר סטודנטים בתואר 1]]),"")</f>
        <v/>
      </c>
      <c r="P1401" s="11" t="str">
        <f>IFERROR(טבלה14[[#This Row],[נשים תואר 1]]/טבלה14[[#This Row],[מספר סטודנטים בתואר 1]],"")</f>
        <v/>
      </c>
      <c r="Q140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40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401" s="13">
        <f>SUMIFS(T:T,D:D,"2007/08",B:B,B1401)-טבלה14[[#This Row],[דירוג]]</f>
        <v>-177</v>
      </c>
      <c r="T1401" s="9">
        <v>177</v>
      </c>
    </row>
    <row r="1402" spans="2:20" s="6" customFormat="1" ht="13.8" hidden="1" x14ac:dyDescent="0.3">
      <c r="B1402" s="7" t="s">
        <v>250</v>
      </c>
      <c r="C1402" s="8" t="s">
        <v>45</v>
      </c>
      <c r="D1402" s="10" t="s">
        <v>22</v>
      </c>
      <c r="E1402" s="10"/>
      <c r="F1402" s="10"/>
      <c r="G1402" s="10">
        <v>8</v>
      </c>
      <c r="H1402" s="10">
        <v>7</v>
      </c>
      <c r="I1402" s="10">
        <v>25</v>
      </c>
      <c r="J1402" s="10">
        <v>14</v>
      </c>
      <c r="K1402" s="9"/>
      <c r="L1402" s="9"/>
      <c r="M1402" s="9" t="str">
        <f>IF(טבלה14[[#This Row],[מספר סטודנטים בתואר 1]]&gt;500,"yes","no")</f>
        <v>no</v>
      </c>
      <c r="N1402" s="12">
        <f>טבלה14[[#This Row],[מספר סטודנטים בתואר 1]]/SUBTOTAL(109,טבלה14[מספר סטודנטים בתואר 1])</f>
        <v>0</v>
      </c>
      <c r="O1402" s="11" t="str">
        <f>IFERROR(((טבלה14[[#This Row],[מספר סטודנטים בתואר 1]]-טבלה14[[#This Row],[נשים תואר 1]])/טבלה14[[#This Row],[מספר סטודנטים בתואר 1]]),"")</f>
        <v/>
      </c>
      <c r="P1402" s="11" t="str">
        <f>IFERROR(טבלה14[[#This Row],[נשים תואר 1]]/טבלה14[[#This Row],[מספר סטודנטים בתואר 1]],"")</f>
        <v/>
      </c>
      <c r="Q140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40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402" s="13">
        <f>SUMIFS(T:T,D:D,"2007/08",B:B,B1402)-טבלה14[[#This Row],[דירוג]]</f>
        <v>-151</v>
      </c>
      <c r="T1402" s="9">
        <v>151</v>
      </c>
    </row>
    <row r="1403" spans="2:20" s="6" customFormat="1" ht="13.8" hidden="1" x14ac:dyDescent="0.3">
      <c r="B1403" s="7" t="s">
        <v>161</v>
      </c>
      <c r="C1403" s="8" t="s">
        <v>16</v>
      </c>
      <c r="D1403" s="9" t="s">
        <v>22</v>
      </c>
      <c r="E1403" s="10"/>
      <c r="F1403" s="10"/>
      <c r="G1403" s="10">
        <v>51</v>
      </c>
      <c r="H1403" s="10">
        <v>16</v>
      </c>
      <c r="I1403" s="10"/>
      <c r="J1403" s="10" t="s">
        <v>21</v>
      </c>
      <c r="K1403" s="9"/>
      <c r="L1403" s="9"/>
      <c r="M1403" s="9" t="str">
        <f>IF(טבלה14[[#This Row],[מספר סטודנטים בתואר 1]]&gt;500,"yes","no")</f>
        <v>no</v>
      </c>
      <c r="N1403" s="12">
        <f>טבלה14[[#This Row],[מספר סטודנטים בתואר 1]]/SUBTOTAL(109,טבלה14[מספר סטודנטים בתואר 1])</f>
        <v>0</v>
      </c>
      <c r="O1403" s="11" t="str">
        <f>IFERROR(((טבלה14[[#This Row],[מספר סטודנטים בתואר 1]]-טבלה14[[#This Row],[נשים תואר 1]])/טבלה14[[#This Row],[מספר סטודנטים בתואר 1]]),"")</f>
        <v/>
      </c>
      <c r="P1403" s="11" t="str">
        <f>IFERROR(טבלה14[[#This Row],[נשים תואר 1]]/טבלה14[[#This Row],[מספר סטודנטים בתואר 1]],"")</f>
        <v/>
      </c>
      <c r="Q140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40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403" s="13">
        <f>SUMIFS(T:T,D:D,"2007/08",B:B,B1403)-טבלה14[[#This Row],[דירוג]]</f>
        <v>-173</v>
      </c>
      <c r="T1403" s="9">
        <v>173</v>
      </c>
    </row>
    <row r="1404" spans="2:20" s="6" customFormat="1" ht="13.8" hidden="1" x14ac:dyDescent="0.3">
      <c r="B1404" s="7" t="s">
        <v>162</v>
      </c>
      <c r="C1404" s="8" t="s">
        <v>16</v>
      </c>
      <c r="D1404" s="10" t="s">
        <v>22</v>
      </c>
      <c r="E1404" s="10"/>
      <c r="F1404" s="10"/>
      <c r="G1404" s="10">
        <v>18</v>
      </c>
      <c r="H1404" s="10">
        <v>16</v>
      </c>
      <c r="I1404" s="10"/>
      <c r="J1404" s="10" t="s">
        <v>21</v>
      </c>
      <c r="K1404" s="9"/>
      <c r="L1404" s="9"/>
      <c r="M1404" s="9" t="str">
        <f>IF(טבלה14[[#This Row],[מספר סטודנטים בתואר 1]]&gt;500,"yes","no")</f>
        <v>no</v>
      </c>
      <c r="N1404" s="12">
        <f>טבלה14[[#This Row],[מספר סטודנטים בתואר 1]]/SUBTOTAL(109,טבלה14[מספר סטודנטים בתואר 1])</f>
        <v>0</v>
      </c>
      <c r="O1404" s="11" t="str">
        <f>IFERROR(((טבלה14[[#This Row],[מספר סטודנטים בתואר 1]]-טבלה14[[#This Row],[נשים תואר 1]])/טבלה14[[#This Row],[מספר סטודנטים בתואר 1]]),"")</f>
        <v/>
      </c>
      <c r="P1404" s="11" t="str">
        <f>IFERROR(טבלה14[[#This Row],[נשים תואר 1]]/טבלה14[[#This Row],[מספר סטודנטים בתואר 1]],"")</f>
        <v/>
      </c>
      <c r="Q140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40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404" s="13">
        <f>SUMIFS(T:T,D:D,"2007/08",B:B,B1404)-טבלה14[[#This Row],[דירוג]]</f>
        <v>-174</v>
      </c>
      <c r="T1404" s="9">
        <v>174</v>
      </c>
    </row>
    <row r="1405" spans="2:20" s="6" customFormat="1" ht="13.8" hidden="1" x14ac:dyDescent="0.3">
      <c r="B1405" s="7" t="s">
        <v>163</v>
      </c>
      <c r="C1405" s="8" t="s">
        <v>48</v>
      </c>
      <c r="D1405" s="9" t="s">
        <v>22</v>
      </c>
      <c r="E1405" s="10"/>
      <c r="F1405" s="10"/>
      <c r="G1405" s="10">
        <v>74</v>
      </c>
      <c r="H1405" s="10">
        <v>42</v>
      </c>
      <c r="I1405" s="10">
        <v>108</v>
      </c>
      <c r="J1405" s="10">
        <v>51</v>
      </c>
      <c r="K1405" s="9"/>
      <c r="L1405" s="9"/>
      <c r="M1405" s="9" t="str">
        <f>IF(טבלה14[[#This Row],[מספר סטודנטים בתואר 1]]&gt;500,"yes","no")</f>
        <v>no</v>
      </c>
      <c r="N1405" s="12">
        <f>טבלה14[[#This Row],[מספר סטודנטים בתואר 1]]/SUBTOTAL(109,טבלה14[מספר סטודנטים בתואר 1])</f>
        <v>0</v>
      </c>
      <c r="O1405" s="11" t="str">
        <f>IFERROR(((טבלה14[[#This Row],[מספר סטודנטים בתואר 1]]-טבלה14[[#This Row],[נשים תואר 1]])/טבלה14[[#This Row],[מספר סטודנטים בתואר 1]]),"")</f>
        <v/>
      </c>
      <c r="P1405" s="11" t="str">
        <f>IFERROR(טבלה14[[#This Row],[נשים תואר 1]]/טבלה14[[#This Row],[מספר סטודנטים בתואר 1]],"")</f>
        <v/>
      </c>
      <c r="Q140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40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405" s="13">
        <f>SUMIFS(T:T,D:D,"2007/08",B:B,B1405)-טבלה14[[#This Row],[דירוג]]</f>
        <v>-6</v>
      </c>
      <c r="T1405" s="9">
        <v>142</v>
      </c>
    </row>
    <row r="1406" spans="2:20" s="6" customFormat="1" ht="13.8" hidden="1" x14ac:dyDescent="0.3">
      <c r="B1406" s="7" t="s">
        <v>254</v>
      </c>
      <c r="C1406" s="8" t="s">
        <v>58</v>
      </c>
      <c r="D1406" s="10" t="s">
        <v>22</v>
      </c>
      <c r="E1406" s="10"/>
      <c r="F1406" s="10"/>
      <c r="G1406" s="10">
        <v>228</v>
      </c>
      <c r="H1406" s="10">
        <v>184</v>
      </c>
      <c r="I1406" s="10">
        <v>20</v>
      </c>
      <c r="J1406" s="10">
        <v>20</v>
      </c>
      <c r="K1406" s="9"/>
      <c r="L1406" s="9"/>
      <c r="M1406" s="9" t="str">
        <f>IF(טבלה14[[#This Row],[מספר סטודנטים בתואר 1]]&gt;500,"yes","no")</f>
        <v>no</v>
      </c>
      <c r="N1406" s="12">
        <f>טבלה14[[#This Row],[מספר סטודנטים בתואר 1]]/SUBTOTAL(109,טבלה14[מספר סטודנטים בתואר 1])</f>
        <v>0</v>
      </c>
      <c r="O1406" s="11" t="str">
        <f>IFERROR(((טבלה14[[#This Row],[מספר סטודנטים בתואר 1]]-טבלה14[[#This Row],[נשים תואר 1]])/טבלה14[[#This Row],[מספר סטודנטים בתואר 1]]),"")</f>
        <v/>
      </c>
      <c r="P1406" s="11" t="str">
        <f>IFERROR(טבלה14[[#This Row],[נשים תואר 1]]/טבלה14[[#This Row],[מספר סטודנטים בתואר 1]],"")</f>
        <v/>
      </c>
      <c r="Q140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40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406" s="13">
        <f>SUMIFS(T:T,D:D,"2007/08",B:B,B1406)-טבלה14[[#This Row],[דירוג]]</f>
        <v>-31</v>
      </c>
      <c r="T1406" s="9">
        <v>186</v>
      </c>
    </row>
    <row r="1407" spans="2:20" s="6" customFormat="1" ht="13.8" hidden="1" x14ac:dyDescent="0.3">
      <c r="B1407" s="7" t="s">
        <v>166</v>
      </c>
      <c r="C1407" s="8" t="s">
        <v>16</v>
      </c>
      <c r="D1407" s="9" t="s">
        <v>22</v>
      </c>
      <c r="E1407" s="10"/>
      <c r="F1407" s="10"/>
      <c r="G1407" s="10">
        <v>208</v>
      </c>
      <c r="H1407" s="10">
        <v>195</v>
      </c>
      <c r="I1407" s="10"/>
      <c r="J1407" s="10" t="s">
        <v>21</v>
      </c>
      <c r="K1407" s="9"/>
      <c r="L1407" s="9"/>
      <c r="M1407" s="9" t="str">
        <f>IF(טבלה14[[#This Row],[מספר סטודנטים בתואר 1]]&gt;500,"yes","no")</f>
        <v>no</v>
      </c>
      <c r="N1407" s="12">
        <f>טבלה14[[#This Row],[מספר סטודנטים בתואר 1]]/SUBTOTAL(109,טבלה14[מספר סטודנטים בתואר 1])</f>
        <v>0</v>
      </c>
      <c r="O1407" s="11" t="str">
        <f>IFERROR(((טבלה14[[#This Row],[מספר סטודנטים בתואר 1]]-טבלה14[[#This Row],[נשים תואר 1]])/טבלה14[[#This Row],[מספר סטודנטים בתואר 1]]),"")</f>
        <v/>
      </c>
      <c r="P1407" s="11" t="str">
        <f>IFERROR(טבלה14[[#This Row],[נשים תואר 1]]/טבלה14[[#This Row],[מספר סטודנטים בתואר 1]],"")</f>
        <v/>
      </c>
      <c r="Q140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40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407" s="13">
        <f>SUMIFS(T:T,D:D,"2007/08",B:B,B1407)-טבלה14[[#This Row],[דירוג]]</f>
        <v>-175</v>
      </c>
      <c r="T1407" s="9">
        <v>175</v>
      </c>
    </row>
    <row r="1408" spans="2:20" s="6" customFormat="1" ht="13.8" hidden="1" x14ac:dyDescent="0.3">
      <c r="B1408" s="7" t="s">
        <v>168</v>
      </c>
      <c r="C1408" s="8" t="s">
        <v>25</v>
      </c>
      <c r="D1408" s="10" t="s">
        <v>22</v>
      </c>
      <c r="E1408" s="10"/>
      <c r="F1408" s="10"/>
      <c r="G1408" s="10">
        <v>77</v>
      </c>
      <c r="H1408" s="10">
        <v>59</v>
      </c>
      <c r="I1408" s="10"/>
      <c r="J1408" s="10" t="s">
        <v>21</v>
      </c>
      <c r="K1408" s="9"/>
      <c r="L1408" s="9"/>
      <c r="M1408" s="9" t="str">
        <f>IF(טבלה14[[#This Row],[מספר סטודנטים בתואר 1]]&gt;500,"yes","no")</f>
        <v>no</v>
      </c>
      <c r="N1408" s="12">
        <f>טבלה14[[#This Row],[מספר סטודנטים בתואר 1]]/SUBTOTAL(109,טבלה14[מספר סטודנטים בתואר 1])</f>
        <v>0</v>
      </c>
      <c r="O1408" s="11" t="str">
        <f>IFERROR(((טבלה14[[#This Row],[מספר סטודנטים בתואר 1]]-טבלה14[[#This Row],[נשים תואר 1]])/טבלה14[[#This Row],[מספר סטודנטים בתואר 1]]),"")</f>
        <v/>
      </c>
      <c r="P1408" s="11" t="str">
        <f>IFERROR(טבלה14[[#This Row],[נשים תואר 1]]/טבלה14[[#This Row],[מספר סטודנטים בתואר 1]],"")</f>
        <v/>
      </c>
      <c r="Q140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40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408" s="13">
        <f>SUMIFS(T:T,D:D,"2007/08",B:B,B1408)-טבלה14[[#This Row],[דירוג]]</f>
        <v>-178</v>
      </c>
      <c r="T1408" s="9">
        <v>178</v>
      </c>
    </row>
    <row r="1409" spans="2:20" s="6" customFormat="1" ht="13.8" hidden="1" x14ac:dyDescent="0.3">
      <c r="B1409" s="7" t="s">
        <v>169</v>
      </c>
      <c r="C1409" s="8" t="s">
        <v>39</v>
      </c>
      <c r="D1409" s="9" t="s">
        <v>22</v>
      </c>
      <c r="E1409" s="10"/>
      <c r="F1409" s="10"/>
      <c r="G1409" s="10">
        <v>53</v>
      </c>
      <c r="H1409" s="10">
        <v>32</v>
      </c>
      <c r="I1409" s="10">
        <v>8</v>
      </c>
      <c r="J1409" s="10">
        <v>6</v>
      </c>
      <c r="K1409" s="9"/>
      <c r="L1409" s="9"/>
      <c r="M1409" s="9" t="str">
        <f>IF(טבלה14[[#This Row],[מספר סטודנטים בתואר 1]]&gt;500,"yes","no")</f>
        <v>no</v>
      </c>
      <c r="N1409" s="12">
        <f>טבלה14[[#This Row],[מספר סטודנטים בתואר 1]]/SUBTOTAL(109,טבלה14[מספר סטודנטים בתואר 1])</f>
        <v>0</v>
      </c>
      <c r="O1409" s="11" t="str">
        <f>IFERROR(((טבלה14[[#This Row],[מספר סטודנטים בתואר 1]]-טבלה14[[#This Row],[נשים תואר 1]])/טבלה14[[#This Row],[מספר סטודנטים בתואר 1]]),"")</f>
        <v/>
      </c>
      <c r="P1409" s="11" t="str">
        <f>IFERROR(טבלה14[[#This Row],[נשים תואר 1]]/טבלה14[[#This Row],[מספר סטודנטים בתואר 1]],"")</f>
        <v/>
      </c>
      <c r="Q140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40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409" s="13">
        <f>SUMIFS(T:T,D:D,"2007/08",B:B,B1409)-טבלה14[[#This Row],[דירוג]]</f>
        <v>-196</v>
      </c>
      <c r="T1409" s="9">
        <v>196</v>
      </c>
    </row>
    <row r="1410" spans="2:20" s="6" customFormat="1" ht="13.8" hidden="1" x14ac:dyDescent="0.3">
      <c r="B1410" s="7" t="s">
        <v>170</v>
      </c>
      <c r="C1410" s="8" t="s">
        <v>16</v>
      </c>
      <c r="D1410" s="10" t="s">
        <v>22</v>
      </c>
      <c r="E1410" s="10"/>
      <c r="F1410" s="10"/>
      <c r="G1410" s="10">
        <v>109</v>
      </c>
      <c r="H1410" s="10">
        <v>58</v>
      </c>
      <c r="I1410" s="10">
        <v>24</v>
      </c>
      <c r="J1410" s="10">
        <v>20</v>
      </c>
      <c r="K1410" s="9"/>
      <c r="L1410" s="9"/>
      <c r="M1410" s="9" t="str">
        <f>IF(טבלה14[[#This Row],[מספר סטודנטים בתואר 1]]&gt;500,"yes","no")</f>
        <v>no</v>
      </c>
      <c r="N1410" s="12">
        <f>טבלה14[[#This Row],[מספר סטודנטים בתואר 1]]/SUBTOTAL(109,טבלה14[מספר סטודנטים בתואר 1])</f>
        <v>0</v>
      </c>
      <c r="O1410" s="11" t="str">
        <f>IFERROR(((טבלה14[[#This Row],[מספר סטודנטים בתואר 1]]-טבלה14[[#This Row],[נשים תואר 1]])/טבלה14[[#This Row],[מספר סטודנטים בתואר 1]]),"")</f>
        <v/>
      </c>
      <c r="P1410" s="11" t="str">
        <f>IFERROR(טבלה14[[#This Row],[נשים תואר 1]]/טבלה14[[#This Row],[מספר סטודנטים בתואר 1]],"")</f>
        <v/>
      </c>
      <c r="Q141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41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410" s="13">
        <f>SUMIFS(T:T,D:D,"2007/08",B:B,B1410)-טבלה14[[#This Row],[דירוג]]</f>
        <v>-25</v>
      </c>
      <c r="T1410" s="9">
        <v>176</v>
      </c>
    </row>
    <row r="1411" spans="2:20" s="6" customFormat="1" ht="13.8" hidden="1" x14ac:dyDescent="0.3">
      <c r="B1411" s="7" t="s">
        <v>251</v>
      </c>
      <c r="C1411" s="8" t="s">
        <v>45</v>
      </c>
      <c r="D1411" s="9" t="s">
        <v>22</v>
      </c>
      <c r="E1411" s="10"/>
      <c r="F1411" s="10"/>
      <c r="G1411" s="10"/>
      <c r="H1411" s="10"/>
      <c r="I1411" s="10">
        <v>10</v>
      </c>
      <c r="J1411" s="10"/>
      <c r="K1411" s="9"/>
      <c r="L1411" s="9"/>
      <c r="M1411" s="9" t="str">
        <f>IF(טבלה14[[#This Row],[מספר סטודנטים בתואר 1]]&gt;500,"yes","no")</f>
        <v>no</v>
      </c>
      <c r="N1411" s="12">
        <f>טבלה14[[#This Row],[מספר סטודנטים בתואר 1]]/SUBTOTAL(109,טבלה14[מספר סטודנטים בתואר 1])</f>
        <v>0</v>
      </c>
      <c r="O1411" s="11" t="str">
        <f>IFERROR(((טבלה14[[#This Row],[מספר סטודנטים בתואר 1]]-טבלה14[[#This Row],[נשים תואר 1]])/טבלה14[[#This Row],[מספר סטודנטים בתואר 1]]),"")</f>
        <v/>
      </c>
      <c r="P1411" s="11" t="str">
        <f>IFERROR(טבלה14[[#This Row],[נשים תואר 1]]/טבלה14[[#This Row],[מספר סטודנטים בתואר 1]],"")</f>
        <v/>
      </c>
      <c r="Q141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41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411" s="13">
        <f>SUMIFS(T:T,D:D,"2007/08",B:B,B1411)-טבלה14[[#This Row],[דירוג]]</f>
        <v>-25</v>
      </c>
      <c r="T1411" s="9">
        <v>152</v>
      </c>
    </row>
    <row r="1412" spans="2:20" s="6" customFormat="1" ht="13.8" hidden="1" x14ac:dyDescent="0.3">
      <c r="B1412" s="7" t="s">
        <v>20</v>
      </c>
      <c r="C1412" s="8" t="s">
        <v>20</v>
      </c>
      <c r="D1412" s="10" t="s">
        <v>22</v>
      </c>
      <c r="E1412" s="10"/>
      <c r="F1412" s="10"/>
      <c r="G1412" s="10">
        <v>10</v>
      </c>
      <c r="H1412" s="10">
        <v>9</v>
      </c>
      <c r="I1412" s="10"/>
      <c r="J1412" s="10" t="s">
        <v>21</v>
      </c>
      <c r="K1412" s="9"/>
      <c r="L1412" s="9"/>
      <c r="M1412" s="9" t="str">
        <f>IF(טבלה14[[#This Row],[מספר סטודנטים בתואר 1]]&gt;500,"yes","no")</f>
        <v>no</v>
      </c>
      <c r="N1412" s="12">
        <f>טבלה14[[#This Row],[מספר סטודנטים בתואר 1]]/SUBTOTAL(109,טבלה14[מספר סטודנטים בתואר 1])</f>
        <v>0</v>
      </c>
      <c r="O1412" s="11" t="str">
        <f>IFERROR(((טבלה14[[#This Row],[מספר סטודנטים בתואר 1]]-טבלה14[[#This Row],[נשים תואר 1]])/טבלה14[[#This Row],[מספר סטודנטים בתואר 1]]),"")</f>
        <v/>
      </c>
      <c r="P1412" s="11" t="str">
        <f>IFERROR(טבלה14[[#This Row],[נשים תואר 1]]/טבלה14[[#This Row],[מספר סטודנטים בתואר 1]],"")</f>
        <v/>
      </c>
      <c r="Q141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41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412" s="13">
        <f>SUMIFS(T:T,D:D,"2007/08",B:B,B1412)-טבלה14[[#This Row],[דירוג]]</f>
        <v>-170</v>
      </c>
      <c r="T1412" s="9">
        <v>170</v>
      </c>
    </row>
    <row r="1413" spans="2:20" s="6" customFormat="1" ht="13.8" hidden="1" x14ac:dyDescent="0.3">
      <c r="B1413" s="7" t="s">
        <v>172</v>
      </c>
      <c r="C1413" s="8" t="s">
        <v>69</v>
      </c>
      <c r="D1413" s="9" t="s">
        <v>22</v>
      </c>
      <c r="E1413" s="10"/>
      <c r="F1413" s="10"/>
      <c r="G1413" s="10">
        <v>156</v>
      </c>
      <c r="H1413" s="10">
        <v>120</v>
      </c>
      <c r="I1413" s="10">
        <v>25</v>
      </c>
      <c r="J1413" s="10">
        <v>15</v>
      </c>
      <c r="K1413" s="9"/>
      <c r="L1413" s="9"/>
      <c r="M1413" s="9" t="str">
        <f>IF(טבלה14[[#This Row],[מספר סטודנטים בתואר 1]]&gt;500,"yes","no")</f>
        <v>no</v>
      </c>
      <c r="N1413" s="12">
        <f>טבלה14[[#This Row],[מספר סטודנטים בתואר 1]]/SUBTOTAL(109,טבלה14[מספר סטודנטים בתואר 1])</f>
        <v>0</v>
      </c>
      <c r="O1413" s="11" t="str">
        <f>IFERROR(((טבלה14[[#This Row],[מספר סטודנטים בתואר 1]]-טבלה14[[#This Row],[נשים תואר 1]])/טבלה14[[#This Row],[מספר סטודנטים בתואר 1]]),"")</f>
        <v/>
      </c>
      <c r="P1413" s="11" t="str">
        <f>IFERROR(טבלה14[[#This Row],[נשים תואר 1]]/טבלה14[[#This Row],[מספר סטודנטים בתואר 1]],"")</f>
        <v/>
      </c>
      <c r="Q141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41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413" s="13">
        <f>SUMIFS(T:T,D:D,"2007/08",B:B,B1413)-טבלה14[[#This Row],[דירוג]]</f>
        <v>-30</v>
      </c>
      <c r="T1413" s="9">
        <v>187</v>
      </c>
    </row>
    <row r="1414" spans="2:20" s="6" customFormat="1" ht="13.8" hidden="1" x14ac:dyDescent="0.3">
      <c r="B1414" s="7" t="s">
        <v>261</v>
      </c>
      <c r="C1414" s="8" t="s">
        <v>69</v>
      </c>
      <c r="D1414" s="10" t="s">
        <v>22</v>
      </c>
      <c r="E1414" s="10"/>
      <c r="F1414" s="10"/>
      <c r="G1414" s="10">
        <v>12</v>
      </c>
      <c r="H1414" s="10">
        <v>5</v>
      </c>
      <c r="I1414" s="10">
        <v>12</v>
      </c>
      <c r="J1414" s="10"/>
      <c r="K1414" s="9"/>
      <c r="L1414" s="9"/>
      <c r="M1414" s="9" t="str">
        <f>IF(טבלה14[[#This Row],[מספר סטודנטים בתואר 1]]&gt;500,"yes","no")</f>
        <v>no</v>
      </c>
      <c r="N1414" s="12">
        <f>טבלה14[[#This Row],[מספר סטודנטים בתואר 1]]/SUBTOTAL(109,טבלה14[מספר סטודנטים בתואר 1])</f>
        <v>0</v>
      </c>
      <c r="O1414" s="11" t="str">
        <f>IFERROR(((טבלה14[[#This Row],[מספר סטודנטים בתואר 1]]-טבלה14[[#This Row],[נשים תואר 1]])/טבלה14[[#This Row],[מספר סטודנטים בתואר 1]]),"")</f>
        <v/>
      </c>
      <c r="P1414" s="11" t="str">
        <f>IFERROR(טבלה14[[#This Row],[נשים תואר 1]]/טבלה14[[#This Row],[מספר סטודנטים בתואר 1]],"")</f>
        <v/>
      </c>
      <c r="Q141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41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414" s="13">
        <f>SUMIFS(T:T,D:D,"2007/08",B:B,B1414)-טבלה14[[#This Row],[דירוג]]</f>
        <v>-30</v>
      </c>
      <c r="T1414" s="9">
        <v>188</v>
      </c>
    </row>
    <row r="1415" spans="2:20" s="6" customFormat="1" ht="13.8" hidden="1" x14ac:dyDescent="0.3">
      <c r="B1415" s="7" t="s">
        <v>265</v>
      </c>
      <c r="C1415" s="8" t="s">
        <v>69</v>
      </c>
      <c r="D1415" s="9" t="s">
        <v>22</v>
      </c>
      <c r="E1415" s="10"/>
      <c r="F1415" s="10"/>
      <c r="G1415" s="10">
        <v>67</v>
      </c>
      <c r="H1415" s="10">
        <v>17</v>
      </c>
      <c r="I1415" s="10">
        <v>12</v>
      </c>
      <c r="J1415" s="10">
        <v>4</v>
      </c>
      <c r="K1415" s="9"/>
      <c r="L1415" s="9"/>
      <c r="M1415" s="9" t="str">
        <f>IF(טבלה14[[#This Row],[מספר סטודנטים בתואר 1]]&gt;500,"yes","no")</f>
        <v>no</v>
      </c>
      <c r="N1415" s="12">
        <f>טבלה14[[#This Row],[מספר סטודנטים בתואר 1]]/SUBTOTAL(109,טבלה14[מספר סטודנטים בתואר 1])</f>
        <v>0</v>
      </c>
      <c r="O1415" s="11" t="str">
        <f>IFERROR(((טבלה14[[#This Row],[מספר סטודנטים בתואר 1]]-טבלה14[[#This Row],[נשים תואר 1]])/טבלה14[[#This Row],[מספר סטודנטים בתואר 1]]),"")</f>
        <v/>
      </c>
      <c r="P1415" s="11" t="str">
        <f>IFERROR(טבלה14[[#This Row],[נשים תואר 1]]/טבלה14[[#This Row],[מספר סטודנטים בתואר 1]],"")</f>
        <v/>
      </c>
      <c r="Q141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41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415" s="13">
        <f>SUMIFS(T:T,D:D,"2007/08",B:B,B1415)-טבלה14[[#This Row],[דירוג]]</f>
        <v>-30</v>
      </c>
      <c r="T1415" s="9">
        <v>189</v>
      </c>
    </row>
    <row r="1416" spans="2:20" s="6" customFormat="1" ht="13.8" hidden="1" x14ac:dyDescent="0.3">
      <c r="B1416" s="7" t="s">
        <v>120</v>
      </c>
      <c r="C1416" s="8" t="s">
        <v>69</v>
      </c>
      <c r="D1416" s="10" t="s">
        <v>22</v>
      </c>
      <c r="E1416" s="10"/>
      <c r="F1416" s="10"/>
      <c r="G1416" s="10">
        <v>67</v>
      </c>
      <c r="H1416" s="10">
        <v>25</v>
      </c>
      <c r="I1416" s="10">
        <v>3</v>
      </c>
      <c r="J1416" s="10"/>
      <c r="K1416" s="9"/>
      <c r="L1416" s="9"/>
      <c r="M1416" s="9" t="str">
        <f>IF(טבלה14[[#This Row],[מספר סטודנטים בתואר 1]]&gt;500,"yes","no")</f>
        <v>no</v>
      </c>
      <c r="N1416" s="12">
        <f>טבלה14[[#This Row],[מספר סטודנטים בתואר 1]]/SUBTOTAL(109,טבלה14[מספר סטודנטים בתואר 1])</f>
        <v>0</v>
      </c>
      <c r="O1416" s="11" t="str">
        <f>IFERROR(((טבלה14[[#This Row],[מספר סטודנטים בתואר 1]]-טבלה14[[#This Row],[נשים תואר 1]])/טבלה14[[#This Row],[מספר סטודנטים בתואר 1]]),"")</f>
        <v/>
      </c>
      <c r="P1416" s="11" t="str">
        <f>IFERROR(טבלה14[[#This Row],[נשים תואר 1]]/טבלה14[[#This Row],[מספר סטודנטים בתואר 1]],"")</f>
        <v/>
      </c>
      <c r="Q141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41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416" s="13">
        <f>SUMIFS(T:T,D:D,"2007/08",B:B,B1416)-טבלה14[[#This Row],[דירוג]]</f>
        <v>-30</v>
      </c>
      <c r="T1416" s="9">
        <v>190</v>
      </c>
    </row>
    <row r="1417" spans="2:20" s="6" customFormat="1" ht="13.8" hidden="1" x14ac:dyDescent="0.3">
      <c r="B1417" s="7" t="s">
        <v>244</v>
      </c>
      <c r="C1417" s="8" t="s">
        <v>39</v>
      </c>
      <c r="D1417" s="9" t="s">
        <v>22</v>
      </c>
      <c r="E1417" s="10"/>
      <c r="F1417" s="10"/>
      <c r="G1417" s="10">
        <v>69</v>
      </c>
      <c r="H1417" s="10">
        <v>64</v>
      </c>
      <c r="I1417" s="10">
        <v>70</v>
      </c>
      <c r="J1417" s="10">
        <v>44</v>
      </c>
      <c r="K1417" s="9"/>
      <c r="L1417" s="9"/>
      <c r="M1417" s="9" t="str">
        <f>IF(טבלה14[[#This Row],[מספר סטודנטים בתואר 1]]&gt;500,"yes","no")</f>
        <v>no</v>
      </c>
      <c r="N1417" s="12">
        <f>טבלה14[[#This Row],[מספר סטודנטים בתואר 1]]/SUBTOTAL(109,טבלה14[מספר סטודנטים בתואר 1])</f>
        <v>0</v>
      </c>
      <c r="O1417" s="11" t="str">
        <f>IFERROR(((טבלה14[[#This Row],[מספר סטודנטים בתואר 1]]-טבלה14[[#This Row],[נשים תואר 1]])/טבלה14[[#This Row],[מספר סטודנטים בתואר 1]]),"")</f>
        <v/>
      </c>
      <c r="P1417" s="11" t="str">
        <f>IFERROR(טבלה14[[#This Row],[נשים תואר 1]]/טבלה14[[#This Row],[מספר סטודנטים בתואר 1]],"")</f>
        <v/>
      </c>
      <c r="Q141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41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417" s="13">
        <f>SUMIFS(T:T,D:D,"2007/08",B:B,B1417)-טבלה14[[#This Row],[דירוג]]</f>
        <v>-197</v>
      </c>
      <c r="T1417" s="9">
        <v>197</v>
      </c>
    </row>
    <row r="1418" spans="2:20" s="6" customFormat="1" ht="13.8" hidden="1" x14ac:dyDescent="0.3">
      <c r="B1418" s="7" t="s">
        <v>174</v>
      </c>
      <c r="C1418" s="8" t="s">
        <v>39</v>
      </c>
      <c r="D1418" s="10" t="s">
        <v>22</v>
      </c>
      <c r="E1418" s="10"/>
      <c r="F1418" s="10"/>
      <c r="G1418" s="10">
        <v>34</v>
      </c>
      <c r="H1418" s="10">
        <v>25</v>
      </c>
      <c r="I1418" s="10"/>
      <c r="J1418" s="10" t="s">
        <v>21</v>
      </c>
      <c r="K1418" s="9"/>
      <c r="L1418" s="9"/>
      <c r="M1418" s="9" t="str">
        <f>IF(טבלה14[[#This Row],[מספר סטודנטים בתואר 1]]&gt;500,"yes","no")</f>
        <v>no</v>
      </c>
      <c r="N1418" s="12">
        <f>טבלה14[[#This Row],[מספר סטודנטים בתואר 1]]/SUBTOTAL(109,טבלה14[מספר סטודנטים בתואר 1])</f>
        <v>0</v>
      </c>
      <c r="O1418" s="11" t="str">
        <f>IFERROR(((טבלה14[[#This Row],[מספר סטודנטים בתואר 1]]-טבלה14[[#This Row],[נשים תואר 1]])/טבלה14[[#This Row],[מספר סטודנטים בתואר 1]]),"")</f>
        <v/>
      </c>
      <c r="P1418" s="11" t="str">
        <f>IFERROR(טבלה14[[#This Row],[נשים תואר 1]]/טבלה14[[#This Row],[מספר סטודנטים בתואר 1]],"")</f>
        <v/>
      </c>
      <c r="Q141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41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418" s="13">
        <f>SUMIFS(T:T,D:D,"2007/08",B:B,B1418)-טבלה14[[#This Row],[דירוג]]</f>
        <v>-198</v>
      </c>
      <c r="T1418" s="9">
        <v>198</v>
      </c>
    </row>
    <row r="1419" spans="2:20" s="6" customFormat="1" ht="13.8" hidden="1" x14ac:dyDescent="0.3">
      <c r="B1419" s="7" t="s">
        <v>175</v>
      </c>
      <c r="C1419" s="8" t="s">
        <v>48</v>
      </c>
      <c r="D1419" s="9" t="s">
        <v>22</v>
      </c>
      <c r="E1419" s="10"/>
      <c r="F1419" s="10"/>
      <c r="G1419" s="10">
        <v>34</v>
      </c>
      <c r="H1419" s="10">
        <v>13</v>
      </c>
      <c r="I1419" s="10">
        <v>17</v>
      </c>
      <c r="J1419" s="10">
        <v>4</v>
      </c>
      <c r="K1419" s="9"/>
      <c r="L1419" s="9"/>
      <c r="M1419" s="9" t="str">
        <f>IF(טבלה14[[#This Row],[מספר סטודנטים בתואר 1]]&gt;500,"yes","no")</f>
        <v>no</v>
      </c>
      <c r="N1419" s="12">
        <f>טבלה14[[#This Row],[מספר סטודנטים בתואר 1]]/SUBTOTAL(109,טבלה14[מספר סטודנטים בתואר 1])</f>
        <v>0</v>
      </c>
      <c r="O1419" s="11" t="str">
        <f>IFERROR(((טבלה14[[#This Row],[מספר סטודנטים בתואר 1]]-טבלה14[[#This Row],[נשים תואר 1]])/טבלה14[[#This Row],[מספר סטודנטים בתואר 1]]),"")</f>
        <v/>
      </c>
      <c r="P1419" s="11" t="str">
        <f>IFERROR(טבלה14[[#This Row],[נשים תואר 1]]/טבלה14[[#This Row],[מספר סטודנטים בתואר 1]],"")</f>
        <v/>
      </c>
      <c r="Q141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41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419" s="13">
        <f>SUMIFS(T:T,D:D,"2007/08",B:B,B1419)-טבלה14[[#This Row],[דירוג]]</f>
        <v>-6</v>
      </c>
      <c r="T1419" s="9">
        <v>143</v>
      </c>
    </row>
    <row r="1420" spans="2:20" s="6" customFormat="1" ht="13.8" hidden="1" x14ac:dyDescent="0.3">
      <c r="B1420" s="7" t="s">
        <v>176</v>
      </c>
      <c r="C1420" s="8" t="s">
        <v>48</v>
      </c>
      <c r="D1420" s="10" t="s">
        <v>22</v>
      </c>
      <c r="E1420" s="10"/>
      <c r="F1420" s="10"/>
      <c r="G1420" s="10">
        <v>113</v>
      </c>
      <c r="H1420" s="10">
        <v>78</v>
      </c>
      <c r="I1420" s="10">
        <v>284</v>
      </c>
      <c r="J1420" s="10">
        <v>183</v>
      </c>
      <c r="K1420" s="9"/>
      <c r="L1420" s="9"/>
      <c r="M1420" s="9" t="str">
        <f>IF(טבלה14[[#This Row],[מספר סטודנטים בתואר 1]]&gt;500,"yes","no")</f>
        <v>no</v>
      </c>
      <c r="N1420" s="12">
        <f>טבלה14[[#This Row],[מספר סטודנטים בתואר 1]]/SUBTOTAL(109,טבלה14[מספר סטודנטים בתואר 1])</f>
        <v>0</v>
      </c>
      <c r="O1420" s="11" t="str">
        <f>IFERROR(((טבלה14[[#This Row],[מספר סטודנטים בתואר 1]]-טבלה14[[#This Row],[נשים תואר 1]])/טבלה14[[#This Row],[מספר סטודנטים בתואר 1]]),"")</f>
        <v/>
      </c>
      <c r="P1420" s="11" t="str">
        <f>IFERROR(טבלה14[[#This Row],[נשים תואר 1]]/טבלה14[[#This Row],[מספר סטודנטים בתואר 1]],"")</f>
        <v/>
      </c>
      <c r="Q142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42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420" s="13">
        <f>SUMIFS(T:T,D:D,"2007/08",B:B,B1420)-טבלה14[[#This Row],[דירוג]]</f>
        <v>-6</v>
      </c>
      <c r="T1420" s="9">
        <v>144</v>
      </c>
    </row>
    <row r="1421" spans="2:20" s="6" customFormat="1" ht="13.8" hidden="1" x14ac:dyDescent="0.3">
      <c r="B1421" s="7" t="s">
        <v>258</v>
      </c>
      <c r="C1421" s="8" t="s">
        <v>34</v>
      </c>
      <c r="D1421" s="9" t="s">
        <v>22</v>
      </c>
      <c r="E1421" s="10"/>
      <c r="F1421" s="10"/>
      <c r="G1421" s="10">
        <v>113</v>
      </c>
      <c r="H1421" s="10">
        <v>20</v>
      </c>
      <c r="I1421" s="10">
        <v>31</v>
      </c>
      <c r="J1421" s="10">
        <v>6</v>
      </c>
      <c r="K1421" s="9"/>
      <c r="L1421" s="9"/>
      <c r="M1421" s="9" t="str">
        <f>IF(טבלה14[[#This Row],[מספר סטודנטים בתואר 1]]&gt;500,"yes","no")</f>
        <v>no</v>
      </c>
      <c r="N1421" s="12">
        <f>טבלה14[[#This Row],[מספר סטודנטים בתואר 1]]/SUBTOTAL(109,טבלה14[מספר סטודנטים בתואר 1])</f>
        <v>0</v>
      </c>
      <c r="O1421" s="11" t="str">
        <f>IFERROR(((טבלה14[[#This Row],[מספר סטודנטים בתואר 1]]-טבלה14[[#This Row],[נשים תואר 1]])/טבלה14[[#This Row],[מספר סטודנטים בתואר 1]]),"")</f>
        <v/>
      </c>
      <c r="P1421" s="11" t="str">
        <f>IFERROR(טבלה14[[#This Row],[נשים תואר 1]]/טבלה14[[#This Row],[מספר סטודנטים בתואר 1]],"")</f>
        <v/>
      </c>
      <c r="Q142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42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421" s="13">
        <f>SUMIFS(T:T,D:D,"2007/08",B:B,B1421)-טבלה14[[#This Row],[דירוג]]</f>
        <v>-17</v>
      </c>
      <c r="T1421" s="9">
        <v>163</v>
      </c>
    </row>
    <row r="1422" spans="2:20" s="6" customFormat="1" ht="13.8" hidden="1" x14ac:dyDescent="0.3">
      <c r="B1422" s="7" t="s">
        <v>178</v>
      </c>
      <c r="C1422" s="8" t="s">
        <v>69</v>
      </c>
      <c r="D1422" s="10" t="s">
        <v>22</v>
      </c>
      <c r="E1422" s="10"/>
      <c r="F1422" s="10"/>
      <c r="G1422" s="10">
        <v>704</v>
      </c>
      <c r="H1422" s="10">
        <v>421</v>
      </c>
      <c r="I1422" s="10">
        <v>27</v>
      </c>
      <c r="J1422" s="10">
        <v>14</v>
      </c>
      <c r="K1422" s="9"/>
      <c r="L1422" s="9"/>
      <c r="M1422" s="9" t="str">
        <f>IF(טבלה14[[#This Row],[מספר סטודנטים בתואר 1]]&gt;500,"yes","no")</f>
        <v>no</v>
      </c>
      <c r="N1422" s="12">
        <f>טבלה14[[#This Row],[מספר סטודנטים בתואר 1]]/SUBTOTAL(109,טבלה14[מספר סטודנטים בתואר 1])</f>
        <v>0</v>
      </c>
      <c r="O1422" s="11" t="str">
        <f>IFERROR(((טבלה14[[#This Row],[מספר סטודנטים בתואר 1]]-טבלה14[[#This Row],[נשים תואר 1]])/טבלה14[[#This Row],[מספר סטודנטים בתואר 1]]),"")</f>
        <v/>
      </c>
      <c r="P1422" s="11" t="str">
        <f>IFERROR(טבלה14[[#This Row],[נשים תואר 1]]/טבלה14[[#This Row],[מספר סטודנטים בתואר 1]],"")</f>
        <v/>
      </c>
      <c r="Q142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42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422" s="13">
        <f>SUMIFS(T:T,D:D,"2007/08",B:B,B1422)-טבלה14[[#This Row],[דירוג]]</f>
        <v>-30</v>
      </c>
      <c r="T1422" s="9">
        <v>191</v>
      </c>
    </row>
    <row r="1423" spans="2:20" s="6" customFormat="1" ht="13.8" hidden="1" x14ac:dyDescent="0.3">
      <c r="B1423" s="7" t="s">
        <v>179</v>
      </c>
      <c r="C1423" s="8" t="s">
        <v>48</v>
      </c>
      <c r="D1423" s="9" t="s">
        <v>22</v>
      </c>
      <c r="E1423" s="10"/>
      <c r="F1423" s="10"/>
      <c r="G1423" s="10">
        <v>34</v>
      </c>
      <c r="H1423" s="10">
        <v>25</v>
      </c>
      <c r="I1423" s="10">
        <v>39</v>
      </c>
      <c r="J1423" s="10">
        <v>27</v>
      </c>
      <c r="K1423" s="9"/>
      <c r="L1423" s="9"/>
      <c r="M1423" s="9" t="str">
        <f>IF(טבלה14[[#This Row],[מספר סטודנטים בתואר 1]]&gt;500,"yes","no")</f>
        <v>no</v>
      </c>
      <c r="N1423" s="12">
        <f>טבלה14[[#This Row],[מספר סטודנטים בתואר 1]]/SUBTOTAL(109,טבלה14[מספר סטודנטים בתואר 1])</f>
        <v>0</v>
      </c>
      <c r="O1423" s="11" t="str">
        <f>IFERROR(((טבלה14[[#This Row],[מספר סטודנטים בתואר 1]]-טבלה14[[#This Row],[נשים תואר 1]])/טבלה14[[#This Row],[מספר סטודנטים בתואר 1]]),"")</f>
        <v/>
      </c>
      <c r="P1423" s="11" t="str">
        <f>IFERROR(טבלה14[[#This Row],[נשים תואר 1]]/טבלה14[[#This Row],[מספר סטודנטים בתואר 1]],"")</f>
        <v/>
      </c>
      <c r="Q142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42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423" s="13">
        <f>SUMIFS(T:T,D:D,"2007/08",B:B,B1423)-טבלה14[[#This Row],[דירוג]]</f>
        <v>-6</v>
      </c>
      <c r="T1423" s="9">
        <v>145</v>
      </c>
    </row>
    <row r="1424" spans="2:20" s="6" customFormat="1" ht="13.8" hidden="1" x14ac:dyDescent="0.3">
      <c r="B1424" s="7" t="s">
        <v>181</v>
      </c>
      <c r="C1424" s="8" t="s">
        <v>34</v>
      </c>
      <c r="D1424" s="10" t="s">
        <v>22</v>
      </c>
      <c r="E1424" s="10"/>
      <c r="F1424" s="10"/>
      <c r="G1424" s="10">
        <v>65</v>
      </c>
      <c r="H1424" s="10">
        <v>15</v>
      </c>
      <c r="I1424" s="10"/>
      <c r="J1424" s="10" t="s">
        <v>21</v>
      </c>
      <c r="K1424" s="9"/>
      <c r="L1424" s="9"/>
      <c r="M1424" s="9" t="str">
        <f>IF(טבלה14[[#This Row],[מספר סטודנטים בתואר 1]]&gt;500,"yes","no")</f>
        <v>no</v>
      </c>
      <c r="N1424" s="12">
        <f>טבלה14[[#This Row],[מספר סטודנטים בתואר 1]]/SUBTOTAL(109,טבלה14[מספר סטודנטים בתואר 1])</f>
        <v>0</v>
      </c>
      <c r="O1424" s="11" t="str">
        <f>IFERROR(((טבלה14[[#This Row],[מספר סטודנטים בתואר 1]]-טבלה14[[#This Row],[נשים תואר 1]])/טבלה14[[#This Row],[מספר סטודנטים בתואר 1]]),"")</f>
        <v/>
      </c>
      <c r="P1424" s="11" t="str">
        <f>IFERROR(טבלה14[[#This Row],[נשים תואר 1]]/טבלה14[[#This Row],[מספר סטודנטים בתואר 1]],"")</f>
        <v/>
      </c>
      <c r="Q142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42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424" s="13">
        <f>SUMIFS(T:T,D:D,"2007/08",B:B,B1424)-טבלה14[[#This Row],[דירוג]]</f>
        <v>-164</v>
      </c>
      <c r="T1424" s="9">
        <v>164</v>
      </c>
    </row>
    <row r="1425" spans="2:20" s="6" customFormat="1" ht="13.8" hidden="1" x14ac:dyDescent="0.3">
      <c r="B1425" s="7" t="s">
        <v>182</v>
      </c>
      <c r="C1425" s="8" t="s">
        <v>69</v>
      </c>
      <c r="D1425" s="9" t="s">
        <v>22</v>
      </c>
      <c r="E1425" s="10"/>
      <c r="F1425" s="10"/>
      <c r="G1425" s="10">
        <v>167</v>
      </c>
      <c r="H1425" s="10">
        <v>65</v>
      </c>
      <c r="I1425" s="10">
        <v>25</v>
      </c>
      <c r="J1425" s="10">
        <v>12</v>
      </c>
      <c r="K1425" s="9"/>
      <c r="L1425" s="9"/>
      <c r="M1425" s="9" t="str">
        <f>IF(טבלה14[[#This Row],[מספר סטודנטים בתואר 1]]&gt;500,"yes","no")</f>
        <v>no</v>
      </c>
      <c r="N1425" s="12">
        <f>טבלה14[[#This Row],[מספר סטודנטים בתואר 1]]/SUBTOTAL(109,טבלה14[מספר סטודנטים בתואר 1])</f>
        <v>0</v>
      </c>
      <c r="O1425" s="11" t="str">
        <f>IFERROR(((טבלה14[[#This Row],[מספר סטודנטים בתואר 1]]-טבלה14[[#This Row],[נשים תואר 1]])/טבלה14[[#This Row],[מספר סטודנטים בתואר 1]]),"")</f>
        <v/>
      </c>
      <c r="P1425" s="11" t="str">
        <f>IFERROR(טבלה14[[#This Row],[נשים תואר 1]]/טבלה14[[#This Row],[מספר סטודנטים בתואר 1]],"")</f>
        <v/>
      </c>
      <c r="Q142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42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425" s="13">
        <f>SUMIFS(T:T,D:D,"2007/08",B:B,B1425)-טבלה14[[#This Row],[דירוג]]</f>
        <v>-29</v>
      </c>
      <c r="T1425" s="9">
        <v>192</v>
      </c>
    </row>
    <row r="1426" spans="2:20" s="6" customFormat="1" ht="13.8" hidden="1" x14ac:dyDescent="0.3">
      <c r="B1426" s="7" t="s">
        <v>184</v>
      </c>
      <c r="C1426" s="8" t="s">
        <v>45</v>
      </c>
      <c r="D1426" s="10" t="s">
        <v>22</v>
      </c>
      <c r="E1426" s="10"/>
      <c r="F1426" s="10"/>
      <c r="G1426" s="10">
        <v>14</v>
      </c>
      <c r="H1426" s="10">
        <v>8</v>
      </c>
      <c r="I1426" s="10">
        <v>47</v>
      </c>
      <c r="J1426" s="10">
        <v>25</v>
      </c>
      <c r="K1426" s="9"/>
      <c r="L1426" s="9"/>
      <c r="M1426" s="9" t="str">
        <f>IF(טבלה14[[#This Row],[מספר סטודנטים בתואר 1]]&gt;500,"yes","no")</f>
        <v>no</v>
      </c>
      <c r="N1426" s="12">
        <f>טבלה14[[#This Row],[מספר סטודנטים בתואר 1]]/SUBTOTAL(109,טבלה14[מספר סטודנטים בתואר 1])</f>
        <v>0</v>
      </c>
      <c r="O1426" s="11" t="str">
        <f>IFERROR(((טבלה14[[#This Row],[מספר סטודנטים בתואר 1]]-טבלה14[[#This Row],[נשים תואר 1]])/טבלה14[[#This Row],[מספר סטודנטים בתואר 1]]),"")</f>
        <v/>
      </c>
      <c r="P1426" s="11" t="str">
        <f>IFERROR(טבלה14[[#This Row],[נשים תואר 1]]/טבלה14[[#This Row],[מספר סטודנטים בתואר 1]],"")</f>
        <v/>
      </c>
      <c r="Q142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42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426" s="13">
        <f>SUMIFS(T:T,D:D,"2007/08",B:B,B1426)-טבלה14[[#This Row],[דירוג]]</f>
        <v>-11</v>
      </c>
      <c r="T1426" s="9">
        <v>153</v>
      </c>
    </row>
    <row r="1427" spans="2:20" s="6" customFormat="1" ht="13.8" hidden="1" x14ac:dyDescent="0.3">
      <c r="B1427" s="7" t="s">
        <v>185</v>
      </c>
      <c r="C1427" s="8" t="s">
        <v>34</v>
      </c>
      <c r="D1427" s="9" t="s">
        <v>22</v>
      </c>
      <c r="E1427" s="10"/>
      <c r="F1427" s="10"/>
      <c r="G1427" s="10">
        <v>45</v>
      </c>
      <c r="H1427" s="10">
        <v>23</v>
      </c>
      <c r="I1427" s="10"/>
      <c r="J1427" s="10"/>
      <c r="K1427" s="9"/>
      <c r="L1427" s="9"/>
      <c r="M1427" s="9" t="str">
        <f>IF(טבלה14[[#This Row],[מספר סטודנטים בתואר 1]]&gt;500,"yes","no")</f>
        <v>no</v>
      </c>
      <c r="N1427" s="12">
        <f>טבלה14[[#This Row],[מספר סטודנטים בתואר 1]]/SUBTOTAL(109,טבלה14[מספר סטודנטים בתואר 1])</f>
        <v>0</v>
      </c>
      <c r="O1427" s="11" t="str">
        <f>IFERROR(((טבלה14[[#This Row],[מספר סטודנטים בתואר 1]]-טבלה14[[#This Row],[נשים תואר 1]])/טבלה14[[#This Row],[מספר סטודנטים בתואר 1]]),"")</f>
        <v/>
      </c>
      <c r="P1427" s="11" t="str">
        <f>IFERROR(טבלה14[[#This Row],[נשים תואר 1]]/טבלה14[[#This Row],[מספר סטודנטים בתואר 1]],"")</f>
        <v/>
      </c>
      <c r="Q142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42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427" s="13">
        <f>SUMIFS(T:T,D:D,"2007/08",B:B,B1427)-טבלה14[[#This Row],[דירוג]]</f>
        <v>-18</v>
      </c>
      <c r="T1427" s="9">
        <v>165</v>
      </c>
    </row>
    <row r="1428" spans="2:20" s="6" customFormat="1" ht="13.8" hidden="1" x14ac:dyDescent="0.3">
      <c r="B1428" s="7" t="s">
        <v>187</v>
      </c>
      <c r="C1428" s="8" t="s">
        <v>48</v>
      </c>
      <c r="D1428" s="10" t="s">
        <v>22</v>
      </c>
      <c r="E1428" s="10"/>
      <c r="F1428" s="10"/>
      <c r="G1428" s="10">
        <v>22</v>
      </c>
      <c r="H1428" s="10">
        <v>12</v>
      </c>
      <c r="I1428" s="10">
        <v>22</v>
      </c>
      <c r="J1428" s="10">
        <v>9</v>
      </c>
      <c r="K1428" s="9"/>
      <c r="L1428" s="9"/>
      <c r="M1428" s="9" t="str">
        <f>IF(טבלה14[[#This Row],[מספר סטודנטים בתואר 1]]&gt;500,"yes","no")</f>
        <v>no</v>
      </c>
      <c r="N1428" s="12">
        <f>טבלה14[[#This Row],[מספר סטודנטים בתואר 1]]/SUBTOTAL(109,טבלה14[מספר סטודנטים בתואר 1])</f>
        <v>0</v>
      </c>
      <c r="O1428" s="11" t="str">
        <f>IFERROR(((טבלה14[[#This Row],[מספר סטודנטים בתואר 1]]-טבלה14[[#This Row],[נשים תואר 1]])/טבלה14[[#This Row],[מספר סטודנטים בתואר 1]]),"")</f>
        <v/>
      </c>
      <c r="P1428" s="11" t="str">
        <f>IFERROR(טבלה14[[#This Row],[נשים תואר 1]]/טבלה14[[#This Row],[מספר סטודנטים בתואר 1]],"")</f>
        <v/>
      </c>
      <c r="Q142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42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428" s="13">
        <f>SUMIFS(T:T,D:D,"2007/08",B:B,B1428)-טבלה14[[#This Row],[דירוג]]</f>
        <v>-6</v>
      </c>
      <c r="T1428" s="9">
        <v>146</v>
      </c>
    </row>
    <row r="1429" spans="2:20" s="6" customFormat="1" ht="13.8" hidden="1" x14ac:dyDescent="0.3">
      <c r="B1429" s="7" t="s">
        <v>188</v>
      </c>
      <c r="C1429" s="8" t="s">
        <v>45</v>
      </c>
      <c r="D1429" s="9" t="s">
        <v>22</v>
      </c>
      <c r="E1429" s="10"/>
      <c r="F1429" s="10"/>
      <c r="G1429" s="10">
        <v>32</v>
      </c>
      <c r="H1429" s="10">
        <v>3</v>
      </c>
      <c r="I1429" s="10">
        <v>28</v>
      </c>
      <c r="J1429" s="10">
        <v>6</v>
      </c>
      <c r="K1429" s="9"/>
      <c r="L1429" s="9"/>
      <c r="M1429" s="9" t="str">
        <f>IF(טבלה14[[#This Row],[מספר סטודנטים בתואר 1]]&gt;500,"yes","no")</f>
        <v>no</v>
      </c>
      <c r="N1429" s="12">
        <f>טבלה14[[#This Row],[מספר סטודנטים בתואר 1]]/SUBTOTAL(109,טבלה14[מספר סטודנטים בתואר 1])</f>
        <v>0</v>
      </c>
      <c r="O1429" s="11" t="str">
        <f>IFERROR(((טבלה14[[#This Row],[מספר סטודנטים בתואר 1]]-טבלה14[[#This Row],[נשים תואר 1]])/טבלה14[[#This Row],[מספר סטודנטים בתואר 1]]),"")</f>
        <v/>
      </c>
      <c r="P1429" s="11" t="str">
        <f>IFERROR(טבלה14[[#This Row],[נשים תואר 1]]/טבלה14[[#This Row],[מספר סטודנטים בתואר 1]],"")</f>
        <v/>
      </c>
      <c r="Q142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42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429" s="13">
        <f>SUMIFS(T:T,D:D,"2007/08",B:B,B1429)-טבלה14[[#This Row],[דירוג]]</f>
        <v>-11</v>
      </c>
      <c r="T1429" s="9">
        <v>154</v>
      </c>
    </row>
    <row r="1430" spans="2:20" s="6" customFormat="1" ht="13.8" hidden="1" x14ac:dyDescent="0.3">
      <c r="B1430" s="7" t="s">
        <v>189</v>
      </c>
      <c r="C1430" s="8" t="s">
        <v>25</v>
      </c>
      <c r="D1430" s="10" t="s">
        <v>22</v>
      </c>
      <c r="E1430" s="10"/>
      <c r="F1430" s="10"/>
      <c r="G1430" s="10">
        <v>105</v>
      </c>
      <c r="H1430" s="10">
        <v>50</v>
      </c>
      <c r="I1430" s="10">
        <v>40</v>
      </c>
      <c r="J1430" s="10">
        <v>15</v>
      </c>
      <c r="K1430" s="9"/>
      <c r="L1430" s="9"/>
      <c r="M1430" s="9" t="str">
        <f>IF(טבלה14[[#This Row],[מספר סטודנטים בתואר 1]]&gt;500,"yes","no")</f>
        <v>no</v>
      </c>
      <c r="N1430" s="12">
        <f>טבלה14[[#This Row],[מספר סטודנטים בתואר 1]]/SUBTOTAL(109,טבלה14[מספר סטודנטים בתואר 1])</f>
        <v>0</v>
      </c>
      <c r="O1430" s="11" t="str">
        <f>IFERROR(((טבלה14[[#This Row],[מספר סטודנטים בתואר 1]]-טבלה14[[#This Row],[נשים תואר 1]])/טבלה14[[#This Row],[מספר סטודנטים בתואר 1]]),"")</f>
        <v/>
      </c>
      <c r="P1430" s="11" t="str">
        <f>IFERROR(טבלה14[[#This Row],[נשים תואר 1]]/טבלה14[[#This Row],[מספר סטודנטים בתואר 1]],"")</f>
        <v/>
      </c>
      <c r="Q143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43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430" s="13">
        <f>SUMIFS(T:T,D:D,"2007/08",B:B,B1430)-טבלה14[[#This Row],[דירוג]]</f>
        <v>-179</v>
      </c>
      <c r="T1430" s="9">
        <v>179</v>
      </c>
    </row>
    <row r="1431" spans="2:20" s="6" customFormat="1" ht="13.8" hidden="1" x14ac:dyDescent="0.3">
      <c r="B1431" s="7" t="s">
        <v>189</v>
      </c>
      <c r="C1431" s="8" t="s">
        <v>25</v>
      </c>
      <c r="D1431" s="9" t="s">
        <v>22</v>
      </c>
      <c r="E1431" s="10"/>
      <c r="F1431" s="10"/>
      <c r="G1431" s="10">
        <v>20</v>
      </c>
      <c r="H1431" s="10">
        <v>9</v>
      </c>
      <c r="I1431" s="10"/>
      <c r="J1431" s="10" t="s">
        <v>21</v>
      </c>
      <c r="K1431" s="9"/>
      <c r="L1431" s="9"/>
      <c r="M1431" s="9" t="str">
        <f>IF(טבלה14[[#This Row],[מספר סטודנטים בתואר 1]]&gt;500,"yes","no")</f>
        <v>no</v>
      </c>
      <c r="N1431" s="12">
        <f>טבלה14[[#This Row],[מספר סטודנטים בתואר 1]]/SUBTOTAL(109,טבלה14[מספר סטודנטים בתואר 1])</f>
        <v>0</v>
      </c>
      <c r="O1431" s="11" t="str">
        <f>IFERROR(((טבלה14[[#This Row],[מספר סטודנטים בתואר 1]]-טבלה14[[#This Row],[נשים תואר 1]])/טבלה14[[#This Row],[מספר סטודנטים בתואר 1]]),"")</f>
        <v/>
      </c>
      <c r="P1431" s="11" t="str">
        <f>IFERROR(טבלה14[[#This Row],[נשים תואר 1]]/טבלה14[[#This Row],[מספר סטודנטים בתואר 1]],"")</f>
        <v/>
      </c>
      <c r="Q143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43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431" s="13">
        <f>SUMIFS(T:T,D:D,"2007/08",B:B,B1431)-טבלה14[[#This Row],[דירוג]]</f>
        <v>-180</v>
      </c>
      <c r="T1431" s="9">
        <v>180</v>
      </c>
    </row>
    <row r="1432" spans="2:20" s="6" customFormat="1" ht="13.8" hidden="1" x14ac:dyDescent="0.3">
      <c r="B1432" s="7" t="s">
        <v>191</v>
      </c>
      <c r="C1432" s="8" t="s">
        <v>52</v>
      </c>
      <c r="D1432" s="10" t="s">
        <v>22</v>
      </c>
      <c r="E1432" s="10"/>
      <c r="F1432" s="10"/>
      <c r="G1432" s="10">
        <v>64</v>
      </c>
      <c r="H1432" s="10">
        <v>51</v>
      </c>
      <c r="I1432" s="10"/>
      <c r="J1432" s="10" t="s">
        <v>21</v>
      </c>
      <c r="K1432" s="9"/>
      <c r="L1432" s="9"/>
      <c r="M1432" s="9" t="str">
        <f>IF(טבלה14[[#This Row],[מספר סטודנטים בתואר 1]]&gt;500,"yes","no")</f>
        <v>no</v>
      </c>
      <c r="N1432" s="12">
        <f>טבלה14[[#This Row],[מספר סטודנטים בתואר 1]]/SUBTOTAL(109,טבלה14[מספר סטודנטים בתואר 1])</f>
        <v>0</v>
      </c>
      <c r="O1432" s="11" t="str">
        <f>IFERROR(((טבלה14[[#This Row],[מספר סטודנטים בתואר 1]]-טבלה14[[#This Row],[נשים תואר 1]])/טבלה14[[#This Row],[מספר סטודנטים בתואר 1]]),"")</f>
        <v/>
      </c>
      <c r="P1432" s="11" t="str">
        <f>IFERROR(טבלה14[[#This Row],[נשים תואר 1]]/טבלה14[[#This Row],[מספר סטודנטים בתואר 1]],"")</f>
        <v/>
      </c>
      <c r="Q143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43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432" s="13">
        <f>SUMIFS(T:T,D:D,"2007/08",B:B,B1432)-טבלה14[[#This Row],[דירוג]]</f>
        <v>-19</v>
      </c>
      <c r="T1432" s="9">
        <v>169</v>
      </c>
    </row>
    <row r="1433" spans="2:20" s="6" customFormat="1" ht="13.8" hidden="1" x14ac:dyDescent="0.3">
      <c r="B1433" s="7" t="s">
        <v>192</v>
      </c>
      <c r="C1433" s="8" t="s">
        <v>48</v>
      </c>
      <c r="D1433" s="9" t="s">
        <v>22</v>
      </c>
      <c r="E1433" s="10"/>
      <c r="F1433" s="10"/>
      <c r="G1433" s="10">
        <v>250</v>
      </c>
      <c r="H1433" s="10">
        <v>173</v>
      </c>
      <c r="I1433" s="10">
        <v>5</v>
      </c>
      <c r="J1433" s="10">
        <v>3</v>
      </c>
      <c r="K1433" s="9"/>
      <c r="L1433" s="9"/>
      <c r="M1433" s="9" t="str">
        <f>IF(טבלה14[[#This Row],[מספר סטודנטים בתואר 1]]&gt;500,"yes","no")</f>
        <v>no</v>
      </c>
      <c r="N1433" s="12">
        <f>טבלה14[[#This Row],[מספר סטודנטים בתואר 1]]/SUBTOTAL(109,טבלה14[מספר סטודנטים בתואר 1])</f>
        <v>0</v>
      </c>
      <c r="O1433" s="11" t="str">
        <f>IFERROR(((טבלה14[[#This Row],[מספר סטודנטים בתואר 1]]-טבלה14[[#This Row],[נשים תואר 1]])/טבלה14[[#This Row],[מספר סטודנטים בתואר 1]]),"")</f>
        <v/>
      </c>
      <c r="P1433" s="11" t="str">
        <f>IFERROR(טבלה14[[#This Row],[נשים תואר 1]]/טבלה14[[#This Row],[מספר סטודנטים בתואר 1]],"")</f>
        <v/>
      </c>
      <c r="Q143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43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433" s="13">
        <f>SUMIFS(T:T,D:D,"2007/08",B:B,B1433)-טבלה14[[#This Row],[דירוג]]</f>
        <v>-6</v>
      </c>
      <c r="T1433" s="9">
        <v>147</v>
      </c>
    </row>
    <row r="1434" spans="2:20" s="6" customFormat="1" ht="13.8" hidden="1" x14ac:dyDescent="0.3">
      <c r="B1434" s="7" t="s">
        <v>193</v>
      </c>
      <c r="C1434" s="8" t="s">
        <v>69</v>
      </c>
      <c r="D1434" s="10" t="s">
        <v>22</v>
      </c>
      <c r="E1434" s="10"/>
      <c r="F1434" s="10"/>
      <c r="G1434" s="10">
        <v>138</v>
      </c>
      <c r="H1434" s="10">
        <v>39</v>
      </c>
      <c r="I1434" s="10"/>
      <c r="J1434" s="10" t="s">
        <v>21</v>
      </c>
      <c r="K1434" s="9"/>
      <c r="L1434" s="9"/>
      <c r="M1434" s="9" t="str">
        <f>IF(טבלה14[[#This Row],[מספר סטודנטים בתואר 1]]&gt;500,"yes","no")</f>
        <v>no</v>
      </c>
      <c r="N1434" s="12">
        <f>טבלה14[[#This Row],[מספר סטודנטים בתואר 1]]/SUBTOTAL(109,טבלה14[מספר סטודנטים בתואר 1])</f>
        <v>0</v>
      </c>
      <c r="O1434" s="11" t="str">
        <f>IFERROR(((טבלה14[[#This Row],[מספר סטודנטים בתואר 1]]-טבלה14[[#This Row],[נשים תואר 1]])/טבלה14[[#This Row],[מספר סטודנטים בתואר 1]]),"")</f>
        <v/>
      </c>
      <c r="P1434" s="11" t="str">
        <f>IFERROR(טבלה14[[#This Row],[נשים תואר 1]]/טבלה14[[#This Row],[מספר סטודנטים בתואר 1]],"")</f>
        <v/>
      </c>
      <c r="Q143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43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434" s="13">
        <f>SUMIFS(T:T,D:D,"2007/08",B:B,B1434)-טבלה14[[#This Row],[דירוג]]</f>
        <v>-193</v>
      </c>
      <c r="T1434" s="9">
        <v>193</v>
      </c>
    </row>
    <row r="1435" spans="2:20" s="6" customFormat="1" ht="13.8" hidden="1" x14ac:dyDescent="0.3">
      <c r="B1435" s="7" t="s">
        <v>194</v>
      </c>
      <c r="C1435" s="8" t="s">
        <v>39</v>
      </c>
      <c r="D1435" s="9" t="s">
        <v>22</v>
      </c>
      <c r="E1435" s="10"/>
      <c r="F1435" s="10"/>
      <c r="G1435" s="10">
        <v>42</v>
      </c>
      <c r="H1435" s="10">
        <v>34</v>
      </c>
      <c r="I1435" s="10"/>
      <c r="J1435" s="10" t="s">
        <v>21</v>
      </c>
      <c r="K1435" s="9"/>
      <c r="L1435" s="9"/>
      <c r="M1435" s="9" t="str">
        <f>IF(טבלה14[[#This Row],[מספר סטודנטים בתואר 1]]&gt;500,"yes","no")</f>
        <v>no</v>
      </c>
      <c r="N1435" s="12">
        <f>טבלה14[[#This Row],[מספר סטודנטים בתואר 1]]/SUBTOTAL(109,טבלה14[מספר סטודנטים בתואר 1])</f>
        <v>0</v>
      </c>
      <c r="O1435" s="11" t="str">
        <f>IFERROR(((טבלה14[[#This Row],[מספר סטודנטים בתואר 1]]-טבלה14[[#This Row],[נשים תואר 1]])/טבלה14[[#This Row],[מספר סטודנטים בתואר 1]]),"")</f>
        <v/>
      </c>
      <c r="P1435" s="11" t="str">
        <f>IFERROR(טבלה14[[#This Row],[נשים תואר 1]]/טבלה14[[#This Row],[מספר סטודנטים בתואר 1]],"")</f>
        <v/>
      </c>
      <c r="Q143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43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435" s="13">
        <f>SUMIFS(T:T,D:D,"2007/08",B:B,B1435)-טבלה14[[#This Row],[דירוג]]</f>
        <v>-199</v>
      </c>
      <c r="T1435" s="9">
        <v>199</v>
      </c>
    </row>
    <row r="1436" spans="2:20" s="6" customFormat="1" ht="13.8" hidden="1" x14ac:dyDescent="0.3">
      <c r="B1436" s="7" t="s">
        <v>195</v>
      </c>
      <c r="C1436" s="8" t="s">
        <v>25</v>
      </c>
      <c r="D1436" s="10" t="s">
        <v>22</v>
      </c>
      <c r="E1436" s="10"/>
      <c r="F1436" s="10"/>
      <c r="G1436" s="10">
        <v>55</v>
      </c>
      <c r="H1436" s="10">
        <v>18</v>
      </c>
      <c r="I1436" s="10">
        <v>22</v>
      </c>
      <c r="J1436" s="10">
        <v>9</v>
      </c>
      <c r="K1436" s="9"/>
      <c r="L1436" s="9"/>
      <c r="M1436" s="9" t="str">
        <f>IF(טבלה14[[#This Row],[מספר סטודנטים בתואר 1]]&gt;500,"yes","no")</f>
        <v>no</v>
      </c>
      <c r="N1436" s="12">
        <f>טבלה14[[#This Row],[מספר סטודנטים בתואר 1]]/SUBTOTAL(109,טבלה14[מספר סטודנטים בתואר 1])</f>
        <v>0</v>
      </c>
      <c r="O1436" s="11" t="str">
        <f>IFERROR(((טבלה14[[#This Row],[מספר סטודנטים בתואר 1]]-טבלה14[[#This Row],[נשים תואר 1]])/טבלה14[[#This Row],[מספר סטודנטים בתואר 1]]),"")</f>
        <v/>
      </c>
      <c r="P1436" s="11" t="str">
        <f>IFERROR(טבלה14[[#This Row],[נשים תואר 1]]/טבלה14[[#This Row],[מספר סטודנטים בתואר 1]],"")</f>
        <v/>
      </c>
      <c r="Q143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43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436" s="13">
        <f>SUMIFS(T:T,D:D,"2007/08",B:B,B1436)-טבלה14[[#This Row],[דירוג]]</f>
        <v>-181</v>
      </c>
      <c r="T1436" s="9">
        <v>181</v>
      </c>
    </row>
    <row r="1437" spans="2:20" s="6" customFormat="1" ht="13.8" hidden="1" x14ac:dyDescent="0.3">
      <c r="B1437" s="7" t="s">
        <v>196</v>
      </c>
      <c r="C1437" s="8" t="s">
        <v>39</v>
      </c>
      <c r="D1437" s="9" t="s">
        <v>22</v>
      </c>
      <c r="E1437" s="10"/>
      <c r="F1437" s="10"/>
      <c r="G1437" s="10">
        <v>31</v>
      </c>
      <c r="H1437" s="10">
        <v>27</v>
      </c>
      <c r="I1437" s="10">
        <v>8</v>
      </c>
      <c r="J1437" s="10">
        <v>7</v>
      </c>
      <c r="K1437" s="9"/>
      <c r="L1437" s="9"/>
      <c r="M1437" s="9" t="str">
        <f>IF(טבלה14[[#This Row],[מספר סטודנטים בתואר 1]]&gt;500,"yes","no")</f>
        <v>no</v>
      </c>
      <c r="N1437" s="12">
        <f>טבלה14[[#This Row],[מספר סטודנטים בתואר 1]]/SUBTOTAL(109,טבלה14[מספר סטודנטים בתואר 1])</f>
        <v>0</v>
      </c>
      <c r="O1437" s="11" t="str">
        <f>IFERROR(((טבלה14[[#This Row],[מספר סטודנטים בתואר 1]]-טבלה14[[#This Row],[נשים תואר 1]])/טבלה14[[#This Row],[מספר סטודנטים בתואר 1]]),"")</f>
        <v/>
      </c>
      <c r="P1437" s="11" t="str">
        <f>IFERROR(טבלה14[[#This Row],[נשים תואר 1]]/טבלה14[[#This Row],[מספר סטודנטים בתואר 1]],"")</f>
        <v/>
      </c>
      <c r="Q143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43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437" s="13">
        <f>SUMIFS(T:T,D:D,"2007/08",B:B,B1437)-טבלה14[[#This Row],[דירוג]]</f>
        <v>-200</v>
      </c>
      <c r="T1437" s="9">
        <v>200</v>
      </c>
    </row>
    <row r="1438" spans="2:20" s="6" customFormat="1" ht="13.8" hidden="1" x14ac:dyDescent="0.3">
      <c r="B1438" s="7" t="s">
        <v>85</v>
      </c>
      <c r="C1438" s="8" t="s">
        <v>39</v>
      </c>
      <c r="D1438" s="10" t="s">
        <v>32</v>
      </c>
      <c r="E1438" s="10">
        <v>957</v>
      </c>
      <c r="F1438" s="10">
        <v>773</v>
      </c>
      <c r="G1438" s="10">
        <v>289</v>
      </c>
      <c r="H1438" s="10">
        <v>250</v>
      </c>
      <c r="I1438" s="10">
        <v>91</v>
      </c>
      <c r="J1438" s="10">
        <v>73</v>
      </c>
      <c r="K1438" s="9"/>
      <c r="L1438" s="9" t="s">
        <v>18</v>
      </c>
      <c r="M1438" s="9" t="str">
        <f>IF(טבלה14[[#This Row],[מספר סטודנטים בתואר 1]]&gt;500,"yes","no")</f>
        <v>yes</v>
      </c>
      <c r="N1438" s="12">
        <f>טבלה14[[#This Row],[מספר סטודנטים בתואר 1]]/SUBTOTAL(109,טבלה14[מספר סטודנטים בתואר 1])</f>
        <v>1.3920607444688496E-2</v>
      </c>
      <c r="O1438" s="11">
        <f>IFERROR(((טבלה14[[#This Row],[מספר סטודנטים בתואר 1]]-טבלה14[[#This Row],[נשים תואר 1]])/טבלה14[[#This Row],[מספר סטודנטים בתואר 1]]),"")</f>
        <v>0.19226750261233019</v>
      </c>
      <c r="P1438" s="11">
        <f>IFERROR(טבלה14[[#This Row],[נשים תואר 1]]/טבלה14[[#This Row],[מספר סטודנטים בתואר 1]],"")</f>
        <v>0.80773249738766983</v>
      </c>
      <c r="Q143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43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38" s="13">
        <f>SUMIFS(T:T,D:D,"2007/08",B:B,B1438)-טבלה14[[#This Row],[דירוג]]</f>
        <v>1</v>
      </c>
      <c r="T1438" s="9">
        <v>28</v>
      </c>
    </row>
    <row r="1439" spans="2:20" s="6" customFormat="1" ht="13.8" hidden="1" x14ac:dyDescent="0.3">
      <c r="B1439" s="7" t="s">
        <v>38</v>
      </c>
      <c r="C1439" s="8" t="s">
        <v>39</v>
      </c>
      <c r="D1439" s="10" t="s">
        <v>49</v>
      </c>
      <c r="E1439" s="10">
        <v>989</v>
      </c>
      <c r="F1439" s="10">
        <v>576</v>
      </c>
      <c r="G1439" s="10">
        <v>113</v>
      </c>
      <c r="H1439" s="10">
        <v>58</v>
      </c>
      <c r="I1439" s="10">
        <v>6</v>
      </c>
      <c r="J1439" s="10"/>
      <c r="K1439" s="9"/>
      <c r="L1439" s="9" t="s">
        <v>18</v>
      </c>
      <c r="M1439" s="9" t="str">
        <f>IF(טבלה14[[#This Row],[מספר סטודנטים בתואר 1]]&gt;500,"yes","no")</f>
        <v>yes</v>
      </c>
      <c r="N1439" s="12">
        <f>טבלה14[[#This Row],[מספר סטודנטים בתואר 1]]/SUBTOTAL(109,טבלה14[מספר סטודנטים בתואר 1])</f>
        <v>1.4386082301773169E-2</v>
      </c>
      <c r="O1439" s="11">
        <f>IFERROR(((טבלה14[[#This Row],[מספר סטודנטים בתואר 1]]-טבלה14[[#This Row],[נשים תואר 1]])/טבלה14[[#This Row],[מספר סטודנטים בתואר 1]]),"")</f>
        <v>0.41759352881698686</v>
      </c>
      <c r="P1439" s="11">
        <f>IFERROR(טבלה14[[#This Row],[נשים תואר 1]]/טבלה14[[#This Row],[מספר סטודנטים בתואר 1]],"")</f>
        <v>0.58240647118301314</v>
      </c>
      <c r="Q143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43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39" s="13">
        <f>SUMIFS(T:T,D:D,"2007/08",B:B,B1439)-טבלה14[[#This Row],[דירוג]]</f>
        <v>1</v>
      </c>
      <c r="T1439" s="9">
        <v>25</v>
      </c>
    </row>
    <row r="1440" spans="2:20" s="6" customFormat="1" ht="13.8" hidden="1" x14ac:dyDescent="0.3">
      <c r="B1440" s="7" t="s">
        <v>212</v>
      </c>
      <c r="C1440" s="8" t="s">
        <v>34</v>
      </c>
      <c r="D1440" s="10" t="s">
        <v>29</v>
      </c>
      <c r="E1440" s="10">
        <v>117</v>
      </c>
      <c r="F1440" s="10">
        <v>28</v>
      </c>
      <c r="G1440" s="10"/>
      <c r="H1440" s="10"/>
      <c r="I1440" s="10"/>
      <c r="J1440" s="10" t="s">
        <v>21</v>
      </c>
      <c r="K1440" s="9"/>
      <c r="L1440" s="9" t="s">
        <v>18</v>
      </c>
      <c r="M1440" s="9" t="str">
        <f>IF(טבלה14[[#This Row],[מספר סטודנטים בתואר 1]]&gt;500,"yes","no")</f>
        <v>no</v>
      </c>
      <c r="N1440" s="12">
        <f>טבלה14[[#This Row],[מספר סטודנטים בתואר 1]]/SUBTOTAL(109,טבלה14[מספר סטודנטים בתואר 1])</f>
        <v>1.7018924462158349E-3</v>
      </c>
      <c r="O1440" s="11">
        <f>IFERROR(((טבלה14[[#This Row],[מספר סטודנטים בתואר 1]]-טבלה14[[#This Row],[נשים תואר 1]])/טבלה14[[#This Row],[מספר סטודנטים בתואר 1]]),"")</f>
        <v>0.76068376068376065</v>
      </c>
      <c r="P1440" s="11">
        <f>IFERROR(טבלה14[[#This Row],[נשים תואר 1]]/טבלה14[[#This Row],[מספר סטודנטים בתואר 1]],"")</f>
        <v>0.23931623931623933</v>
      </c>
      <c r="Q144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440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440" s="13">
        <f>SUMIFS(T:T,D:D,"2007/08",B:B,B1440)-טבלה14[[#This Row],[דירוג]]</f>
        <v>20</v>
      </c>
      <c r="T1440" s="9">
        <v>101</v>
      </c>
    </row>
    <row r="1441" spans="2:20" s="6" customFormat="1" ht="13.8" hidden="1" x14ac:dyDescent="0.3">
      <c r="B1441" s="7" t="s">
        <v>221</v>
      </c>
      <c r="C1441" s="8" t="s">
        <v>45</v>
      </c>
      <c r="D1441" s="9" t="s">
        <v>29</v>
      </c>
      <c r="E1441" s="10">
        <v>109</v>
      </c>
      <c r="F1441" s="10">
        <v>52</v>
      </c>
      <c r="G1441" s="10"/>
      <c r="H1441" s="10"/>
      <c r="I1441" s="10"/>
      <c r="J1441" s="10" t="s">
        <v>21</v>
      </c>
      <c r="K1441" s="9"/>
      <c r="L1441" s="9" t="s">
        <v>18</v>
      </c>
      <c r="M1441" s="9" t="str">
        <f>IF(טבלה14[[#This Row],[מספר סטודנטים בתואר 1]]&gt;500,"yes","no")</f>
        <v>no</v>
      </c>
      <c r="N1441" s="12">
        <f>טבלה14[[#This Row],[מספר סטודנטים בתואר 1]]/SUBTOTAL(109,טבלה14[מספר סטודנטים בתואר 1])</f>
        <v>1.5855237319446667E-3</v>
      </c>
      <c r="O1441" s="11">
        <f>IFERROR(((טבלה14[[#This Row],[מספר סטודנטים בתואר 1]]-טבלה14[[#This Row],[נשים תואר 1]])/טבלה14[[#This Row],[מספר סטודנטים בתואר 1]]),"")</f>
        <v>0.52293577981651373</v>
      </c>
      <c r="P1441" s="11">
        <f>IFERROR(טבלה14[[#This Row],[נשים תואר 1]]/טבלה14[[#This Row],[מספר סטודנטים בתואר 1]],"")</f>
        <v>0.47706422018348627</v>
      </c>
      <c r="Q144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44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41" s="13">
        <f>SUMIFS(T:T,D:D,"2007/08",B:B,B1441)-טבלה14[[#This Row],[דירוג]]</f>
        <v>14</v>
      </c>
      <c r="T1441" s="9">
        <v>103</v>
      </c>
    </row>
    <row r="1442" spans="2:20" s="6" customFormat="1" ht="13.8" hidden="1" x14ac:dyDescent="0.3">
      <c r="B1442" s="7" t="s">
        <v>51</v>
      </c>
      <c r="C1442" s="8" t="s">
        <v>52</v>
      </c>
      <c r="D1442" s="9" t="s">
        <v>31</v>
      </c>
      <c r="E1442" s="10">
        <v>1166</v>
      </c>
      <c r="F1442" s="10">
        <v>1019</v>
      </c>
      <c r="G1442" s="10">
        <v>325</v>
      </c>
      <c r="H1442" s="10">
        <v>284</v>
      </c>
      <c r="I1442" s="10">
        <v>383</v>
      </c>
      <c r="J1442" s="10">
        <v>305</v>
      </c>
      <c r="K1442" s="9"/>
      <c r="L1442" s="9" t="s">
        <v>18</v>
      </c>
      <c r="M1442" s="9" t="str">
        <f>IF(טבלה14[[#This Row],[מספר סטודנטים בתואר 1]]&gt;500,"yes","no")</f>
        <v>yes</v>
      </c>
      <c r="N1442" s="12">
        <f>טבלה14[[#This Row],[מספר סטודנטים בתואר 1]]/SUBTOTAL(109,טבלה14[מספר סטודנטים בתואר 1])</f>
        <v>1.6960740105022763E-2</v>
      </c>
      <c r="O1442" s="11">
        <f>IFERROR(((טבלה14[[#This Row],[מספר סטודנטים בתואר 1]]-טבלה14[[#This Row],[נשים תואר 1]])/טבלה14[[#This Row],[מספר סטודנטים בתואר 1]]),"")</f>
        <v>0.12607204116638079</v>
      </c>
      <c r="P1442" s="11">
        <f>IFERROR(טבלה14[[#This Row],[נשים תואר 1]]/טבלה14[[#This Row],[מספר סטודנטים בתואר 1]],"")</f>
        <v>0.87392795883361918</v>
      </c>
      <c r="Q144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44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42" s="13">
        <f>SUMIFS(T:T,D:D,"2007/08",B:B,B1442)-טבלה14[[#This Row],[דירוג]]</f>
        <v>1</v>
      </c>
      <c r="T1442" s="9">
        <v>24</v>
      </c>
    </row>
    <row r="1443" spans="2:20" s="6" customFormat="1" ht="13.8" hidden="1" x14ac:dyDescent="0.3">
      <c r="B1443" s="7" t="s">
        <v>70</v>
      </c>
      <c r="C1443" s="8" t="s">
        <v>16</v>
      </c>
      <c r="D1443" s="10" t="s">
        <v>50</v>
      </c>
      <c r="E1443" s="10">
        <v>1034</v>
      </c>
      <c r="F1443" s="10">
        <v>724</v>
      </c>
      <c r="G1443" s="10">
        <v>264</v>
      </c>
      <c r="H1443" s="10">
        <v>176</v>
      </c>
      <c r="I1443" s="10">
        <v>49</v>
      </c>
      <c r="J1443" s="10">
        <v>35</v>
      </c>
      <c r="K1443" s="9"/>
      <c r="L1443" s="9" t="s">
        <v>18</v>
      </c>
      <c r="M1443" s="9" t="str">
        <f>IF(טבלה14[[#This Row],[מספר סטודנטים בתואר 1]]&gt;500,"yes","no")</f>
        <v>yes</v>
      </c>
      <c r="N1443" s="12">
        <f>טבלה14[[#This Row],[מספר סטודנטים בתואר 1]]/SUBTOTAL(109,טבלה14[מספר סטודנטים בתואר 1])</f>
        <v>1.504065631954849E-2</v>
      </c>
      <c r="O1443" s="11">
        <f>IFERROR(((טבלה14[[#This Row],[מספר סטודנטים בתואר 1]]-טבלה14[[#This Row],[נשים תואר 1]])/טבלה14[[#This Row],[מספר סטודנטים בתואר 1]]),"")</f>
        <v>0.29980657640232106</v>
      </c>
      <c r="P1443" s="11">
        <f>IFERROR(טבלה14[[#This Row],[נשים תואר 1]]/טבלה14[[#This Row],[מספר סטודנטים בתואר 1]],"")</f>
        <v>0.70019342359767889</v>
      </c>
      <c r="Q144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44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43" s="13">
        <f>SUMIFS(T:T,D:D,"2007/08",B:B,B1443)-טבלה14[[#This Row],[דירוג]]</f>
        <v>1</v>
      </c>
      <c r="T1443" s="9">
        <v>23</v>
      </c>
    </row>
    <row r="1444" spans="2:20" s="6" customFormat="1" ht="13.8" hidden="1" x14ac:dyDescent="0.3">
      <c r="B1444" s="7" t="s">
        <v>70</v>
      </c>
      <c r="C1444" s="8" t="s">
        <v>16</v>
      </c>
      <c r="D1444" s="9" t="s">
        <v>32</v>
      </c>
      <c r="E1444" s="10">
        <v>1085</v>
      </c>
      <c r="F1444" s="10">
        <v>754</v>
      </c>
      <c r="G1444" s="10">
        <v>196</v>
      </c>
      <c r="H1444" s="10">
        <v>138</v>
      </c>
      <c r="I1444" s="10">
        <v>46</v>
      </c>
      <c r="J1444" s="10">
        <v>34</v>
      </c>
      <c r="K1444" s="9"/>
      <c r="L1444" s="9" t="s">
        <v>18</v>
      </c>
      <c r="M1444" s="9" t="str">
        <f>IF(טבלה14[[#This Row],[מספר סטודנטים בתואר 1]]&gt;500,"yes","no")</f>
        <v>yes</v>
      </c>
      <c r="N1444" s="12">
        <f>טבלה14[[#This Row],[מספר סטודנטים בתואר 1]]/SUBTOTAL(109,טבלה14[מספר סטודנטים בתואר 1])</f>
        <v>1.5782506873027187E-2</v>
      </c>
      <c r="O1444" s="11">
        <f>IFERROR(((טבלה14[[#This Row],[מספר סטודנטים בתואר 1]]-טבלה14[[#This Row],[נשים תואר 1]])/טבלה14[[#This Row],[מספר סטודנטים בתואר 1]]),"")</f>
        <v>0.30506912442396311</v>
      </c>
      <c r="P1444" s="11">
        <f>IFERROR(טבלה14[[#This Row],[נשים תואר 1]]/טבלה14[[#This Row],[מספר סטודנטים בתואר 1]],"")</f>
        <v>0.69493087557603683</v>
      </c>
      <c r="Q144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44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44" s="13">
        <f>SUMIFS(T:T,D:D,"2007/08",B:B,B1444)-טבלה14[[#This Row],[דירוג]]</f>
        <v>1</v>
      </c>
      <c r="T1444" s="9">
        <v>23</v>
      </c>
    </row>
    <row r="1445" spans="2:20" s="6" customFormat="1" ht="13.8" hidden="1" x14ac:dyDescent="0.3">
      <c r="B1445" s="7" t="s">
        <v>74</v>
      </c>
      <c r="C1445" s="8" t="s">
        <v>45</v>
      </c>
      <c r="D1445" s="10" t="s">
        <v>43</v>
      </c>
      <c r="E1445" s="10">
        <v>1481</v>
      </c>
      <c r="F1445" s="10">
        <v>340</v>
      </c>
      <c r="G1445" s="10">
        <v>326</v>
      </c>
      <c r="H1445" s="10">
        <v>66</v>
      </c>
      <c r="I1445" s="10">
        <v>417</v>
      </c>
      <c r="J1445" s="10">
        <v>69</v>
      </c>
      <c r="K1445" s="9"/>
      <c r="L1445" s="9" t="s">
        <v>18</v>
      </c>
      <c r="M1445" s="9" t="str">
        <f>IF(טבלה14[[#This Row],[מספר סטודנטים בתואר 1]]&gt;500,"yes","no")</f>
        <v>yes</v>
      </c>
      <c r="N1445" s="12">
        <f>טבלה14[[#This Row],[מספר סטודנטים בתואר 1]]/SUBTOTAL(109,טבלה14[מספר סטודנטים בתואר 1])</f>
        <v>2.1542758229450013E-2</v>
      </c>
      <c r="O1445" s="11">
        <f>IFERROR(((טבלה14[[#This Row],[מספר סטודנטים בתואר 1]]-טבלה14[[#This Row],[נשים תואר 1]])/טבלה14[[#This Row],[מספר סטודנטים בתואר 1]]),"")</f>
        <v>0.77042538825118168</v>
      </c>
      <c r="P1445" s="11">
        <f>IFERROR(טבלה14[[#This Row],[נשים תואר 1]]/טבלה14[[#This Row],[מספר סטודנטים בתואר 1]],"")</f>
        <v>0.22957461174881835</v>
      </c>
      <c r="Q144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445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445" s="13">
        <f>SUMIFS(T:T,D:D,"2007/08",B:B,B1445)-טבלה14[[#This Row],[דירוג]]</f>
        <v>1</v>
      </c>
      <c r="T1445" s="9">
        <v>19</v>
      </c>
    </row>
    <row r="1446" spans="2:20" s="6" customFormat="1" ht="13.8" hidden="1" x14ac:dyDescent="0.3">
      <c r="B1446" s="7" t="s">
        <v>74</v>
      </c>
      <c r="C1446" s="8" t="s">
        <v>45</v>
      </c>
      <c r="D1446" s="9" t="s">
        <v>17</v>
      </c>
      <c r="E1446" s="10">
        <v>1443</v>
      </c>
      <c r="F1446" s="10">
        <v>313</v>
      </c>
      <c r="G1446" s="10">
        <v>336</v>
      </c>
      <c r="H1446" s="10">
        <v>62</v>
      </c>
      <c r="I1446" s="10">
        <v>430</v>
      </c>
      <c r="J1446" s="10">
        <v>72</v>
      </c>
      <c r="K1446" s="9"/>
      <c r="L1446" s="9" t="s">
        <v>18</v>
      </c>
      <c r="M1446" s="9" t="str">
        <f>IF(טבלה14[[#This Row],[מספר סטודנטים בתואר 1]]&gt;500,"yes","no")</f>
        <v>yes</v>
      </c>
      <c r="N1446" s="12">
        <f>טבלה14[[#This Row],[מספר סטודנטים בתואר 1]]/SUBTOTAL(109,טבלה14[מספר סטודנטים בתואר 1])</f>
        <v>2.0990006836661964E-2</v>
      </c>
      <c r="O1446" s="11">
        <f>IFERROR(((טבלה14[[#This Row],[מספר סטודנטים בתואר 1]]-טבלה14[[#This Row],[נשים תואר 1]])/טבלה14[[#This Row],[מספר סטודנטים בתואר 1]]),"")</f>
        <v>0.78309078309078306</v>
      </c>
      <c r="P1446" s="11">
        <f>IFERROR(טבלה14[[#This Row],[נשים תואר 1]]/טבלה14[[#This Row],[מספר סטודנטים בתואר 1]],"")</f>
        <v>0.21690921690921691</v>
      </c>
      <c r="Q144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446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446" s="13">
        <f>SUMIFS(T:T,D:D,"2007/08",B:B,B1446)-טבלה14[[#This Row],[דירוג]]</f>
        <v>1</v>
      </c>
      <c r="T1446" s="9">
        <v>19</v>
      </c>
    </row>
    <row r="1447" spans="2:20" s="6" customFormat="1" ht="13.8" hidden="1" x14ac:dyDescent="0.3">
      <c r="B1447" s="7" t="s">
        <v>74</v>
      </c>
      <c r="C1447" s="8" t="s">
        <v>45</v>
      </c>
      <c r="D1447" s="10" t="s">
        <v>22</v>
      </c>
      <c r="E1447" s="10">
        <v>1411</v>
      </c>
      <c r="F1447" s="10">
        <v>293</v>
      </c>
      <c r="G1447" s="10">
        <v>324</v>
      </c>
      <c r="H1447" s="10">
        <v>52</v>
      </c>
      <c r="I1447" s="10">
        <v>424</v>
      </c>
      <c r="J1447" s="10">
        <v>74</v>
      </c>
      <c r="K1447" s="9"/>
      <c r="L1447" s="9" t="s">
        <v>18</v>
      </c>
      <c r="M1447" s="9" t="str">
        <f>IF(טבלה14[[#This Row],[מספר סטודנטים בתואר 1]]&gt;500,"yes","no")</f>
        <v>yes</v>
      </c>
      <c r="N1447" s="12">
        <f>טבלה14[[#This Row],[מספר סטודנטים בתואר 1]]/SUBTOTAL(109,טבלה14[מספר סטודנטים בתואר 1])</f>
        <v>2.0524531979577289E-2</v>
      </c>
      <c r="O1447" s="11">
        <f>IFERROR(((טבלה14[[#This Row],[מספר סטודנטים בתואר 1]]-טבלה14[[#This Row],[נשים תואר 1]])/טבלה14[[#This Row],[מספר סטודנטים בתואר 1]]),"")</f>
        <v>0.79234585400425228</v>
      </c>
      <c r="P1447" s="11">
        <f>IFERROR(טבלה14[[#This Row],[נשים תואר 1]]/טבלה14[[#This Row],[מספר סטודנטים בתואר 1]],"")</f>
        <v>0.20765414599574769</v>
      </c>
      <c r="Q144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447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447" s="13">
        <f>SUMIFS(T:T,D:D,"2007/08",B:B,B1447)-טבלה14[[#This Row],[דירוג]]</f>
        <v>1</v>
      </c>
      <c r="T1447" s="9">
        <v>19</v>
      </c>
    </row>
    <row r="1448" spans="2:20" s="6" customFormat="1" ht="13.8" hidden="1" x14ac:dyDescent="0.3">
      <c r="B1448" s="7" t="s">
        <v>74</v>
      </c>
      <c r="C1448" s="8" t="s">
        <v>45</v>
      </c>
      <c r="D1448" s="9" t="s">
        <v>32</v>
      </c>
      <c r="E1448" s="10">
        <v>1271</v>
      </c>
      <c r="F1448" s="10">
        <v>230</v>
      </c>
      <c r="G1448" s="10">
        <v>413</v>
      </c>
      <c r="H1448" s="10">
        <v>62</v>
      </c>
      <c r="I1448" s="10">
        <v>419</v>
      </c>
      <c r="J1448" s="10">
        <v>84</v>
      </c>
      <c r="K1448" s="9"/>
      <c r="L1448" s="9" t="s">
        <v>18</v>
      </c>
      <c r="M1448" s="9" t="str">
        <f>IF(טבלה14[[#This Row],[מספר סטודנטים בתואר 1]]&gt;500,"yes","no")</f>
        <v>yes</v>
      </c>
      <c r="N1448" s="12">
        <f>טבלה14[[#This Row],[מספר סטודנטים בתואר 1]]/SUBTOTAL(109,טבלה14[מספר סטודנטים בתואר 1])</f>
        <v>1.8488079479831849E-2</v>
      </c>
      <c r="O1448" s="11">
        <f>IFERROR(((טבלה14[[#This Row],[מספר סטודנטים בתואר 1]]-טבלה14[[#This Row],[נשים תואר 1]])/טבלה14[[#This Row],[מספר סטודנטים בתואר 1]]),"")</f>
        <v>0.81904012588512987</v>
      </c>
      <c r="P1448" s="11">
        <f>IFERROR(טבלה14[[#This Row],[נשים תואר 1]]/טבלה14[[#This Row],[מספר סטודנטים בתואר 1]],"")</f>
        <v>0.18095987411487019</v>
      </c>
      <c r="Q144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448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448" s="13">
        <f>SUMIFS(T:T,D:D,"2007/08",B:B,B1448)-טבלה14[[#This Row],[דירוג]]</f>
        <v>1</v>
      </c>
      <c r="T1448" s="9">
        <v>19</v>
      </c>
    </row>
    <row r="1449" spans="2:20" s="6" customFormat="1" ht="13.8" hidden="1" x14ac:dyDescent="0.3">
      <c r="B1449" s="7" t="s">
        <v>75</v>
      </c>
      <c r="C1449" s="8" t="s">
        <v>69</v>
      </c>
      <c r="D1449" s="10" t="s">
        <v>49</v>
      </c>
      <c r="E1449" s="10">
        <v>1608</v>
      </c>
      <c r="F1449" s="10">
        <v>660</v>
      </c>
      <c r="G1449" s="10"/>
      <c r="H1449" s="10"/>
      <c r="I1449" s="10"/>
      <c r="J1449" s="10" t="s">
        <v>21</v>
      </c>
      <c r="K1449" s="9"/>
      <c r="L1449" s="9" t="s">
        <v>18</v>
      </c>
      <c r="M1449" s="9" t="str">
        <f>IF(טבלה14[[#This Row],[מספר סטודנטים בתואר 1]]&gt;500,"yes","no")</f>
        <v>yes</v>
      </c>
      <c r="N1449" s="12">
        <f>טבלה14[[#This Row],[מספר סטודנטים בתואר 1]]/SUBTOTAL(109,טבלה14[מספר סטודנטים בתואר 1])</f>
        <v>2.3390111568504807E-2</v>
      </c>
      <c r="O1449" s="11">
        <f>IFERROR(((טבלה14[[#This Row],[מספר סטודנטים בתואר 1]]-טבלה14[[#This Row],[נשים תואר 1]])/טבלה14[[#This Row],[מספר סטודנטים בתואר 1]]),"")</f>
        <v>0.58955223880597019</v>
      </c>
      <c r="P1449" s="11">
        <f>IFERROR(טבלה14[[#This Row],[נשים תואר 1]]/טבלה14[[#This Row],[מספר סטודנטים בתואר 1]],"")</f>
        <v>0.41044776119402987</v>
      </c>
      <c r="Q144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44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49" s="13">
        <f>SUMIFS(T:T,D:D,"2007/08",B:B,B1449)-טבלה14[[#This Row],[דירוג]]</f>
        <v>1</v>
      </c>
      <c r="T1449" s="9">
        <v>17</v>
      </c>
    </row>
    <row r="1450" spans="2:20" s="6" customFormat="1" ht="13.8" hidden="1" x14ac:dyDescent="0.3">
      <c r="B1450" s="7" t="s">
        <v>75</v>
      </c>
      <c r="C1450" s="8" t="s">
        <v>69</v>
      </c>
      <c r="D1450" s="10" t="s">
        <v>50</v>
      </c>
      <c r="E1450" s="10">
        <v>1542</v>
      </c>
      <c r="F1450" s="10">
        <v>635</v>
      </c>
      <c r="G1450" s="10">
        <v>0</v>
      </c>
      <c r="H1450" s="10">
        <v>0</v>
      </c>
      <c r="I1450" s="10">
        <v>0</v>
      </c>
      <c r="J1450" s="10" t="s">
        <v>21</v>
      </c>
      <c r="K1450" s="9"/>
      <c r="L1450" s="9" t="s">
        <v>18</v>
      </c>
      <c r="M1450" s="9" t="str">
        <f>IF(טבלה14[[#This Row],[מספר סטודנטים בתואר 1]]&gt;500,"yes","no")</f>
        <v>yes</v>
      </c>
      <c r="N1450" s="12">
        <f>טבלה14[[#This Row],[מספר סטודנטים בתואר 1]]/SUBTOTAL(109,טבלה14[מספר סטודנטים בתואר 1])</f>
        <v>2.2430069675767671E-2</v>
      </c>
      <c r="O1450" s="11">
        <f>IFERROR(((טבלה14[[#This Row],[מספר סטודנטים בתואר 1]]-טבלה14[[#This Row],[נשים תואר 1]])/טבלה14[[#This Row],[מספר סטודנטים בתואר 1]]),"")</f>
        <v>0.58819714656290534</v>
      </c>
      <c r="P1450" s="11">
        <f>IFERROR(טבלה14[[#This Row],[נשים תואר 1]]/טבלה14[[#This Row],[מספר סטודנטים בתואר 1]],"")</f>
        <v>0.41180285343709466</v>
      </c>
      <c r="Q145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45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50" s="13">
        <f>SUMIFS(T:T,D:D,"2007/08",B:B,B1450)-טבלה14[[#This Row],[דירוג]]</f>
        <v>1</v>
      </c>
      <c r="T1450" s="9">
        <v>17</v>
      </c>
    </row>
    <row r="1451" spans="2:20" s="6" customFormat="1" ht="13.8" hidden="1" x14ac:dyDescent="0.3">
      <c r="B1451" s="7" t="s">
        <v>67</v>
      </c>
      <c r="C1451" s="8" t="s">
        <v>28</v>
      </c>
      <c r="D1451" s="9" t="s">
        <v>31</v>
      </c>
      <c r="E1451" s="10">
        <v>1782</v>
      </c>
      <c r="F1451" s="10">
        <v>622</v>
      </c>
      <c r="G1451" s="10">
        <v>426</v>
      </c>
      <c r="H1451" s="10">
        <v>105</v>
      </c>
      <c r="I1451" s="10">
        <v>164</v>
      </c>
      <c r="J1451" s="10">
        <v>23</v>
      </c>
      <c r="K1451" s="9"/>
      <c r="L1451" s="9" t="s">
        <v>18</v>
      </c>
      <c r="M1451" s="9" t="str">
        <f>IF(טבלה14[[#This Row],[מספר סטודנטים בתואר 1]]&gt;500,"yes","no")</f>
        <v>yes</v>
      </c>
      <c r="N1451" s="12">
        <f>טבלה14[[#This Row],[מספר סטודנטים בתואר 1]]/SUBTOTAL(109,טבלה14[מספר סטודנטים בתואר 1])</f>
        <v>2.5921131103902716E-2</v>
      </c>
      <c r="O1451" s="11">
        <f>IFERROR(((טבלה14[[#This Row],[מספר סטודנטים בתואר 1]]-טבלה14[[#This Row],[נשים תואר 1]])/טבלה14[[#This Row],[מספר סטודנטים בתואר 1]]),"")</f>
        <v>0.65095398428731766</v>
      </c>
      <c r="P1451" s="11">
        <f>IFERROR(טבלה14[[#This Row],[נשים תואר 1]]/טבלה14[[#This Row],[מספר סטודנטים בתואר 1]],"")</f>
        <v>0.3490460157126824</v>
      </c>
      <c r="Q145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45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51" s="13">
        <f>SUMIFS(T:T,D:D,"2007/08",B:B,B1451)-טבלה14[[#This Row],[דירוג]]</f>
        <v>1</v>
      </c>
      <c r="T1451" s="9">
        <v>16</v>
      </c>
    </row>
    <row r="1452" spans="2:20" s="6" customFormat="1" ht="13.8" hidden="1" x14ac:dyDescent="0.3">
      <c r="B1452" s="7" t="s">
        <v>67</v>
      </c>
      <c r="C1452" s="8" t="s">
        <v>28</v>
      </c>
      <c r="D1452" s="9" t="s">
        <v>26</v>
      </c>
      <c r="E1452" s="10">
        <v>1660</v>
      </c>
      <c r="F1452" s="10">
        <v>614</v>
      </c>
      <c r="G1452" s="10">
        <v>432</v>
      </c>
      <c r="H1452" s="10">
        <v>105</v>
      </c>
      <c r="I1452" s="10">
        <v>178</v>
      </c>
      <c r="J1452" s="10">
        <v>26</v>
      </c>
      <c r="K1452" s="9"/>
      <c r="L1452" s="9" t="s">
        <v>18</v>
      </c>
      <c r="M1452" s="9" t="str">
        <f>IF(טבלה14[[#This Row],[מספר סטודנטים בתואר 1]]&gt;500,"yes","no")</f>
        <v>yes</v>
      </c>
      <c r="N1452" s="12">
        <f>טבלה14[[#This Row],[מספר סטודנטים בתואר 1]]/SUBTOTAL(109,טבלה14[מספר סטודנטים בתואר 1])</f>
        <v>2.41465082112674E-2</v>
      </c>
      <c r="O1452" s="11">
        <f>IFERROR(((טבלה14[[#This Row],[מספר סטודנטים בתואר 1]]-טבלה14[[#This Row],[נשים תואר 1]])/טבלה14[[#This Row],[מספר סטודנטים בתואר 1]]),"")</f>
        <v>0.63012048192771086</v>
      </c>
      <c r="P1452" s="11">
        <f>IFERROR(טבלה14[[#This Row],[נשים תואר 1]]/טבלה14[[#This Row],[מספר סטודנטים בתואר 1]],"")</f>
        <v>0.36987951807228914</v>
      </c>
      <c r="Q145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45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52" s="13">
        <f>SUMIFS(T:T,D:D,"2007/08",B:B,B1452)-טבלה14[[#This Row],[דירוג]]</f>
        <v>1</v>
      </c>
      <c r="T1452" s="9">
        <v>16</v>
      </c>
    </row>
    <row r="1453" spans="2:20" s="6" customFormat="1" ht="13.8" hidden="1" x14ac:dyDescent="0.3">
      <c r="B1453" s="7" t="s">
        <v>61</v>
      </c>
      <c r="C1453" s="8" t="s">
        <v>34</v>
      </c>
      <c r="D1453" s="9" t="s">
        <v>50</v>
      </c>
      <c r="E1453" s="10">
        <v>1999</v>
      </c>
      <c r="F1453" s="10">
        <v>190</v>
      </c>
      <c r="G1453" s="10">
        <v>266</v>
      </c>
      <c r="H1453" s="10">
        <v>29</v>
      </c>
      <c r="I1453" s="10">
        <v>79</v>
      </c>
      <c r="J1453" s="10">
        <v>10</v>
      </c>
      <c r="K1453" s="9"/>
      <c r="L1453" s="9" t="s">
        <v>18</v>
      </c>
      <c r="M1453" s="9" t="str">
        <f>IF(טבלה14[[#This Row],[מספר סטודנטים בתואר 1]]&gt;500,"yes","no")</f>
        <v>yes</v>
      </c>
      <c r="N1453" s="12">
        <f>טבלה14[[#This Row],[מספר סטודנטים בתואר 1]]/SUBTOTAL(109,טבלה14[מספר סטודנטים בתואר 1])</f>
        <v>2.9077632478508152E-2</v>
      </c>
      <c r="O1453" s="11">
        <f>IFERROR(((טבלה14[[#This Row],[מספר סטודנטים בתואר 1]]-טבלה14[[#This Row],[נשים תואר 1]])/טבלה14[[#This Row],[מספר סטודנטים בתואר 1]]),"")</f>
        <v>0.90495247623811903</v>
      </c>
      <c r="P1453" s="11">
        <f>IFERROR(טבלה14[[#This Row],[נשים תואר 1]]/טבלה14[[#This Row],[מספר סטודנטים בתואר 1]],"")</f>
        <v>9.5047523761880942E-2</v>
      </c>
      <c r="Q145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453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453" s="13">
        <f>SUMIFS(T:T,D:D,"2007/08",B:B,B1453)-טבלה14[[#This Row],[דירוג]]</f>
        <v>1</v>
      </c>
      <c r="T1453" s="9">
        <v>14</v>
      </c>
    </row>
    <row r="1454" spans="2:20" s="6" customFormat="1" ht="13.8" hidden="1" x14ac:dyDescent="0.3">
      <c r="B1454" s="7" t="s">
        <v>62</v>
      </c>
      <c r="C1454" s="8" t="s">
        <v>34</v>
      </c>
      <c r="D1454" s="10" t="s">
        <v>17</v>
      </c>
      <c r="E1454" s="10">
        <v>2471</v>
      </c>
      <c r="F1454" s="10">
        <v>1238</v>
      </c>
      <c r="G1454" s="10">
        <v>208</v>
      </c>
      <c r="H1454" s="10">
        <v>89</v>
      </c>
      <c r="I1454" s="10">
        <v>59</v>
      </c>
      <c r="J1454" s="10">
        <v>22</v>
      </c>
      <c r="K1454" s="9"/>
      <c r="L1454" s="9" t="s">
        <v>18</v>
      </c>
      <c r="M1454" s="9" t="str">
        <f>IF(טבלה14[[#This Row],[מספר סטודנטים בתואר 1]]&gt;500,"yes","no")</f>
        <v>yes</v>
      </c>
      <c r="N1454" s="12">
        <f>טבלה14[[#This Row],[מספר סטודנטים בתואר 1]]/SUBTOTAL(109,טבלה14[מספר סטודנטים בתואר 1])</f>
        <v>3.5943386620507077E-2</v>
      </c>
      <c r="O1454" s="11">
        <f>IFERROR(((טבלה14[[#This Row],[מספר סטודנטים בתואר 1]]-טבלה14[[#This Row],[נשים תואר 1]])/טבלה14[[#This Row],[מספר סטודנטים בתואר 1]]),"")</f>
        <v>0.4989882638607851</v>
      </c>
      <c r="P1454" s="11">
        <f>IFERROR(טבלה14[[#This Row],[נשים תואר 1]]/טבלה14[[#This Row],[מספר סטודנטים בתואר 1]],"")</f>
        <v>0.5010117361392149</v>
      </c>
      <c r="Q145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45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54" s="13">
        <f>SUMIFS(T:T,D:D,"2007/08",B:B,B1454)-טבלה14[[#This Row],[דירוג]]</f>
        <v>1</v>
      </c>
      <c r="T1454" s="9">
        <v>12</v>
      </c>
    </row>
    <row r="1455" spans="2:20" s="6" customFormat="1" ht="13.8" hidden="1" x14ac:dyDescent="0.3">
      <c r="B1455" s="7" t="s">
        <v>214</v>
      </c>
      <c r="C1455" s="8" t="s">
        <v>45</v>
      </c>
      <c r="D1455" s="10" t="s">
        <v>29</v>
      </c>
      <c r="E1455" s="10">
        <v>105</v>
      </c>
      <c r="F1455" s="10">
        <v>39</v>
      </c>
      <c r="G1455" s="10">
        <v>36</v>
      </c>
      <c r="H1455" s="10">
        <v>10</v>
      </c>
      <c r="I1455" s="10">
        <v>47</v>
      </c>
      <c r="J1455" s="10">
        <v>16</v>
      </c>
      <c r="K1455" s="9"/>
      <c r="L1455" s="9" t="s">
        <v>18</v>
      </c>
      <c r="M1455" s="9" t="str">
        <f>IF(טבלה14[[#This Row],[מספר סטודנטים בתואר 1]]&gt;500,"yes","no")</f>
        <v>no</v>
      </c>
      <c r="N1455" s="12">
        <f>טבלה14[[#This Row],[מספר סטודנטים בתואר 1]]/SUBTOTAL(109,טבלה14[מספר סטודנטים בתואר 1])</f>
        <v>1.5273393748090826E-3</v>
      </c>
      <c r="O1455" s="11">
        <f>IFERROR(((טבלה14[[#This Row],[מספר סטודנטים בתואר 1]]-טבלה14[[#This Row],[נשים תואר 1]])/טבלה14[[#This Row],[מספר סטודנטים בתואר 1]]),"")</f>
        <v>0.62857142857142856</v>
      </c>
      <c r="P1455" s="11">
        <f>IFERROR(טבלה14[[#This Row],[נשים תואר 1]]/טבלה14[[#This Row],[מספר סטודנטים בתואר 1]],"")</f>
        <v>0.37142857142857144</v>
      </c>
      <c r="Q145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45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55" s="13">
        <f>SUMIFS(T:T,D:D,"2007/08",B:B,B1455)-טבלה14[[#This Row],[דירוג]]</f>
        <v>-8</v>
      </c>
      <c r="T1455" s="9">
        <v>104</v>
      </c>
    </row>
    <row r="1456" spans="2:20" s="6" customFormat="1" ht="13.8" hidden="1" x14ac:dyDescent="0.3">
      <c r="B1456" s="7" t="s">
        <v>62</v>
      </c>
      <c r="C1456" s="8" t="s">
        <v>34</v>
      </c>
      <c r="D1456" s="9" t="s">
        <v>22</v>
      </c>
      <c r="E1456" s="10">
        <v>2494</v>
      </c>
      <c r="F1456" s="10">
        <v>1192</v>
      </c>
      <c r="G1456" s="10">
        <v>219</v>
      </c>
      <c r="H1456" s="10">
        <v>99</v>
      </c>
      <c r="I1456" s="10">
        <v>82</v>
      </c>
      <c r="J1456" s="10">
        <v>25</v>
      </c>
      <c r="K1456" s="9"/>
      <c r="L1456" s="9" t="s">
        <v>18</v>
      </c>
      <c r="M1456" s="9" t="str">
        <f>IF(טבלה14[[#This Row],[מספר סטודנטים בתואר 1]]&gt;500,"yes","no")</f>
        <v>yes</v>
      </c>
      <c r="N1456" s="12">
        <f>טבלה14[[#This Row],[מספר סטודנטים בתואר 1]]/SUBTOTAL(109,טבלה14[מספר סטודנטים בתואר 1])</f>
        <v>3.6277946674036686E-2</v>
      </c>
      <c r="O1456" s="11">
        <f>IFERROR(((טבלה14[[#This Row],[מספר סטודנטים בתואר 1]]-טבלה14[[#This Row],[נשים תואר 1]])/טבלה14[[#This Row],[מספר סטודנטים בתואר 1]]),"")</f>
        <v>0.52205292702485961</v>
      </c>
      <c r="P1456" s="11">
        <f>IFERROR(טבלה14[[#This Row],[נשים תואר 1]]/טבלה14[[#This Row],[מספר סטודנטים בתואר 1]],"")</f>
        <v>0.47794707297514033</v>
      </c>
      <c r="Q145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45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56" s="13">
        <f>SUMIFS(T:T,D:D,"2007/08",B:B,B1456)-טבלה14[[#This Row],[דירוג]]</f>
        <v>1</v>
      </c>
      <c r="T1456" s="9">
        <v>12</v>
      </c>
    </row>
    <row r="1457" spans="2:20" s="6" customFormat="1" ht="13.8" hidden="1" x14ac:dyDescent="0.3">
      <c r="B1457" s="7" t="s">
        <v>62</v>
      </c>
      <c r="C1457" s="8" t="s">
        <v>34</v>
      </c>
      <c r="D1457" s="9" t="s">
        <v>49</v>
      </c>
      <c r="E1457" s="10">
        <v>2150</v>
      </c>
      <c r="F1457" s="10">
        <v>1021</v>
      </c>
      <c r="G1457" s="10">
        <v>217</v>
      </c>
      <c r="H1457" s="10">
        <v>108</v>
      </c>
      <c r="I1457" s="10">
        <v>73</v>
      </c>
      <c r="J1457" s="10">
        <v>25</v>
      </c>
      <c r="K1457" s="9"/>
      <c r="L1457" s="9" t="s">
        <v>18</v>
      </c>
      <c r="M1457" s="9" t="str">
        <f>IF(טבלה14[[#This Row],[מספר סטודנטים בתואר 1]]&gt;500,"yes","no")</f>
        <v>yes</v>
      </c>
      <c r="N1457" s="12">
        <f>טבלה14[[#This Row],[מספר סטודנטים בתואר 1]]/SUBTOTAL(109,טבלה14[מספר סטודנטים בתואר 1])</f>
        <v>3.1274091960376456E-2</v>
      </c>
      <c r="O1457" s="11">
        <f>IFERROR(((טבלה14[[#This Row],[מספר סטודנטים בתואר 1]]-טבלה14[[#This Row],[נשים תואר 1]])/טבלה14[[#This Row],[מספר סטודנטים בתואר 1]]),"")</f>
        <v>0.52511627906976743</v>
      </c>
      <c r="P1457" s="11">
        <f>IFERROR(טבלה14[[#This Row],[נשים תואר 1]]/טבלה14[[#This Row],[מספר סטודנטים בתואר 1]],"")</f>
        <v>0.47488372093023257</v>
      </c>
      <c r="Q145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45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57" s="13">
        <f>SUMIFS(T:T,D:D,"2007/08",B:B,B1457)-טבלה14[[#This Row],[דירוג]]</f>
        <v>1</v>
      </c>
      <c r="T1457" s="9">
        <v>12</v>
      </c>
    </row>
    <row r="1458" spans="2:20" s="6" customFormat="1" ht="13.8" hidden="1" x14ac:dyDescent="0.3">
      <c r="B1458" s="7" t="s">
        <v>63</v>
      </c>
      <c r="C1458" s="8" t="s">
        <v>16</v>
      </c>
      <c r="D1458" s="9" t="s">
        <v>50</v>
      </c>
      <c r="E1458" s="10">
        <v>2588</v>
      </c>
      <c r="F1458" s="10">
        <v>2056</v>
      </c>
      <c r="G1458" s="10">
        <v>669</v>
      </c>
      <c r="H1458" s="10">
        <v>518</v>
      </c>
      <c r="I1458" s="10">
        <v>157</v>
      </c>
      <c r="J1458" s="10">
        <v>105</v>
      </c>
      <c r="K1458" s="9" t="s">
        <v>18</v>
      </c>
      <c r="L1458" s="9" t="s">
        <v>18</v>
      </c>
      <c r="M1458" s="9" t="str">
        <f>IF(טבלה14[[#This Row],[מספר סטודנטים בתואר 1]]&gt;500,"yes","no")</f>
        <v>yes</v>
      </c>
      <c r="N1458" s="12">
        <f>טבלה14[[#This Row],[מספר סטודנטים בתואר 1]]/SUBTOTAL(109,טבלה14[מספר סטודנטים בתואר 1])</f>
        <v>3.7645279066722909E-2</v>
      </c>
      <c r="O1458" s="11">
        <f>IFERROR(((טבלה14[[#This Row],[מספר סטודנטים בתואר 1]]-טבלה14[[#This Row],[נשים תואר 1]])/טבלה14[[#This Row],[מספר סטודנטים בתואר 1]]),"")</f>
        <v>0.20556414219474498</v>
      </c>
      <c r="P1458" s="11">
        <f>IFERROR(טבלה14[[#This Row],[נשים תואר 1]]/טבלה14[[#This Row],[מספר סטודנטים בתואר 1]],"")</f>
        <v>0.79443585780525505</v>
      </c>
      <c r="Q145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45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58" s="13">
        <f>SUMIFS(T:T,D:D,"2007/08",B:B,B1458)-טבלה14[[#This Row],[דירוג]]</f>
        <v>1</v>
      </c>
      <c r="T1458" s="9">
        <v>10</v>
      </c>
    </row>
    <row r="1459" spans="2:20" s="6" customFormat="1" ht="13.8" hidden="1" x14ac:dyDescent="0.3">
      <c r="B1459" s="7" t="s">
        <v>57</v>
      </c>
      <c r="C1459" s="8" t="s">
        <v>58</v>
      </c>
      <c r="D1459" s="10" t="s">
        <v>22</v>
      </c>
      <c r="E1459" s="10">
        <v>2949</v>
      </c>
      <c r="F1459" s="10">
        <v>2266</v>
      </c>
      <c r="G1459" s="10">
        <v>408</v>
      </c>
      <c r="H1459" s="10">
        <v>357</v>
      </c>
      <c r="I1459" s="10">
        <v>30</v>
      </c>
      <c r="J1459" s="10">
        <v>27</v>
      </c>
      <c r="K1459" s="9" t="s">
        <v>18</v>
      </c>
      <c r="L1459" s="9" t="s">
        <v>18</v>
      </c>
      <c r="M1459" s="9" t="str">
        <f>IF(טבלה14[[#This Row],[מספר סטודנטים בתואר 1]]&gt;500,"yes","no")</f>
        <v>yes</v>
      </c>
      <c r="N1459" s="12">
        <f>טבלה14[[#This Row],[מספר סטודנטים בתואר 1]]/SUBTOTAL(109,טבלה14[מספר סטודנטים בתואר 1])</f>
        <v>4.2896417298209373E-2</v>
      </c>
      <c r="O1459" s="11">
        <f>IFERROR(((טבלה14[[#This Row],[מספר סטודנטים בתואר 1]]-טבלה14[[#This Row],[נשים תואר 1]])/טבלה14[[#This Row],[מספר סטודנטים בתואר 1]]),"")</f>
        <v>0.23160393353679212</v>
      </c>
      <c r="P1459" s="11">
        <f>IFERROR(טבלה14[[#This Row],[נשים תואר 1]]/טבלה14[[#This Row],[מספר סטודנטים בתואר 1]],"")</f>
        <v>0.76839606646320791</v>
      </c>
      <c r="Q145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45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59" s="13">
        <f>SUMIFS(T:T,D:D,"2007/08",B:B,B1459)-טבלה14[[#This Row],[דירוג]]</f>
        <v>1</v>
      </c>
      <c r="T1459" s="9">
        <v>9</v>
      </c>
    </row>
    <row r="1460" spans="2:20" s="6" customFormat="1" ht="13.8" hidden="1" x14ac:dyDescent="0.3">
      <c r="B1460" s="7" t="s">
        <v>36</v>
      </c>
      <c r="C1460" s="8" t="s">
        <v>16</v>
      </c>
      <c r="D1460" s="9" t="s">
        <v>22</v>
      </c>
      <c r="E1460" s="10">
        <v>3111</v>
      </c>
      <c r="F1460" s="10">
        <v>2246</v>
      </c>
      <c r="G1460" s="10">
        <v>873</v>
      </c>
      <c r="H1460" s="10">
        <v>651</v>
      </c>
      <c r="I1460" s="10">
        <v>433</v>
      </c>
      <c r="J1460" s="10">
        <v>305</v>
      </c>
      <c r="K1460" s="9" t="s">
        <v>18</v>
      </c>
      <c r="L1460" s="9" t="s">
        <v>18</v>
      </c>
      <c r="M1460" s="9" t="str">
        <f>IF(טבלה14[[#This Row],[מספר סטודנטים בתואר 1]]&gt;500,"yes","no")</f>
        <v>yes</v>
      </c>
      <c r="N1460" s="12">
        <f>טבלה14[[#This Row],[מספר סטודנטים בתואר 1]]/SUBTOTAL(109,טבלה14[מספר סטודנטים בתואר 1])</f>
        <v>4.5252883762200533E-2</v>
      </c>
      <c r="O1460" s="11">
        <f>IFERROR(((טבלה14[[#This Row],[מספר סטודנטים בתואר 1]]-טבלה14[[#This Row],[נשים תואר 1]])/טבלה14[[#This Row],[מספר סטודנטים בתואר 1]]),"")</f>
        <v>0.27804564448730312</v>
      </c>
      <c r="P1460" s="11">
        <f>IFERROR(טבלה14[[#This Row],[נשים תואר 1]]/טבלה14[[#This Row],[מספר סטודנטים בתואר 1]],"")</f>
        <v>0.72195435551269693</v>
      </c>
      <c r="Q146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46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60" s="13">
        <f>SUMIFS(T:T,D:D,"2007/08",B:B,B1460)-טבלה14[[#This Row],[דירוג]]</f>
        <v>1</v>
      </c>
      <c r="T1460" s="9">
        <v>8</v>
      </c>
    </row>
    <row r="1461" spans="2:20" s="6" customFormat="1" ht="13.8" hidden="1" x14ac:dyDescent="0.3">
      <c r="B1461" s="7" t="s">
        <v>36</v>
      </c>
      <c r="C1461" s="8" t="s">
        <v>16</v>
      </c>
      <c r="D1461" s="9" t="s">
        <v>23</v>
      </c>
      <c r="E1461" s="10">
        <v>3294</v>
      </c>
      <c r="F1461" s="10">
        <v>2393</v>
      </c>
      <c r="G1461" s="10">
        <v>836</v>
      </c>
      <c r="H1461" s="10">
        <v>625</v>
      </c>
      <c r="I1461" s="10">
        <v>417</v>
      </c>
      <c r="J1461" s="10">
        <v>287</v>
      </c>
      <c r="K1461" s="9" t="s">
        <v>18</v>
      </c>
      <c r="L1461" s="9" t="s">
        <v>18</v>
      </c>
      <c r="M1461" s="9" t="str">
        <f>IF(טבלה14[[#This Row],[מספר סטודנטים בתואר 1]]&gt;500,"yes","no")</f>
        <v>yes</v>
      </c>
      <c r="N1461" s="12">
        <f>טבלה14[[#This Row],[מספר סטודנטים בתואר 1]]/SUBTOTAL(109,טבלה14[מספר סטודנטים בתואר 1])</f>
        <v>4.7914818101153507E-2</v>
      </c>
      <c r="O1461" s="11">
        <f>IFERROR(((טבלה14[[#This Row],[מספר סטודנטים בתואר 1]]-טבלה14[[#This Row],[נשים תואר 1]])/טבלה14[[#This Row],[מספר סטודנטים בתואר 1]]),"")</f>
        <v>0.27352762598664238</v>
      </c>
      <c r="P1461" s="11">
        <f>IFERROR(טבלה14[[#This Row],[נשים תואר 1]]/טבלה14[[#This Row],[מספר סטודנטים בתואר 1]],"")</f>
        <v>0.72647237401335762</v>
      </c>
      <c r="Q146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46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61" s="13">
        <f>SUMIFS(T:T,D:D,"2007/08",B:B,B1461)-טבלה14[[#This Row],[דירוג]]</f>
        <v>1</v>
      </c>
      <c r="T1461" s="9">
        <v>8</v>
      </c>
    </row>
    <row r="1462" spans="2:20" s="6" customFormat="1" ht="13.8" hidden="1" x14ac:dyDescent="0.3">
      <c r="B1462" s="7" t="s">
        <v>36</v>
      </c>
      <c r="C1462" s="8" t="s">
        <v>16</v>
      </c>
      <c r="D1462" s="10" t="s">
        <v>32</v>
      </c>
      <c r="E1462" s="10">
        <v>3088</v>
      </c>
      <c r="F1462" s="10">
        <v>2271</v>
      </c>
      <c r="G1462" s="10">
        <v>892</v>
      </c>
      <c r="H1462" s="10">
        <v>650</v>
      </c>
      <c r="I1462" s="10">
        <v>431</v>
      </c>
      <c r="J1462" s="10">
        <v>316</v>
      </c>
      <c r="K1462" s="9" t="s">
        <v>18</v>
      </c>
      <c r="L1462" s="9" t="s">
        <v>18</v>
      </c>
      <c r="M1462" s="9" t="str">
        <f>IF(טבלה14[[#This Row],[מספר סטודנטים בתואר 1]]&gt;500,"yes","no")</f>
        <v>yes</v>
      </c>
      <c r="N1462" s="12">
        <f>טבלה14[[#This Row],[מספר סטודנטים בתואר 1]]/SUBTOTAL(109,טבלה14[מספר סטודנטים בתואר 1])</f>
        <v>4.4918323708670924E-2</v>
      </c>
      <c r="O1462" s="11">
        <f>IFERROR(((טבלה14[[#This Row],[מספר סטודנטים בתואר 1]]-טבלה14[[#This Row],[נשים תואר 1]])/טבלה14[[#This Row],[מספר סטודנטים בתואר 1]]),"")</f>
        <v>0.26457253886010362</v>
      </c>
      <c r="P1462" s="11">
        <f>IFERROR(טבלה14[[#This Row],[נשים תואר 1]]/טבלה14[[#This Row],[מספר סטודנטים בתואר 1]],"")</f>
        <v>0.73542746113989632</v>
      </c>
      <c r="Q146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46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62" s="13">
        <f>SUMIFS(T:T,D:D,"2007/08",B:B,B1462)-טבלה14[[#This Row],[דירוג]]</f>
        <v>1</v>
      </c>
      <c r="T1462" s="9">
        <v>8</v>
      </c>
    </row>
    <row r="1463" spans="2:20" s="6" customFormat="1" ht="13.8" x14ac:dyDescent="0.3">
      <c r="B1463" s="7" t="s">
        <v>27</v>
      </c>
      <c r="C1463" s="8" t="s">
        <v>28</v>
      </c>
      <c r="D1463" s="15" t="s">
        <v>32</v>
      </c>
      <c r="E1463" s="10">
        <v>3546</v>
      </c>
      <c r="F1463" s="10">
        <v>923</v>
      </c>
      <c r="G1463" s="10">
        <v>656</v>
      </c>
      <c r="H1463" s="10">
        <v>144</v>
      </c>
      <c r="I1463" s="10">
        <v>360</v>
      </c>
      <c r="J1463" s="10">
        <v>78</v>
      </c>
      <c r="K1463" s="9" t="s">
        <v>18</v>
      </c>
      <c r="L1463" s="9" t="s">
        <v>18</v>
      </c>
      <c r="M1463" s="9" t="str">
        <f>IF(טבלה14[[#This Row],[מספר סטודנטים בתואר 1]]&gt;500,"yes","no")</f>
        <v>yes</v>
      </c>
      <c r="N1463" s="12">
        <f>טבלה14[[#This Row],[מספר סטודנטים בתואר 1]]/SUBTOTAL(109,טבלה14[מספר סטודנטים בתואר 1])</f>
        <v>5.1580432600695302E-2</v>
      </c>
      <c r="O1463" s="11">
        <f>IFERROR(((טבלה14[[#This Row],[מספר סטודנטים בתואר 1]]-טבלה14[[#This Row],[נשים תואר 1]])/טבלה14[[#This Row],[מספר סטודנטים בתואר 1]]),"")</f>
        <v>0.73970671178793002</v>
      </c>
      <c r="P1463" s="11">
        <f>IFERROR(טבלה14[[#This Row],[נשים תואר 1]]/טבלה14[[#This Row],[מספר סטודנטים בתואר 1]],"")</f>
        <v>0.26029328821206993</v>
      </c>
      <c r="Q146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463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463" s="13">
        <f>SUMIFS(T:T,D:D,"2007/08",B:B,B1463)-טבלה14[[#This Row],[דירוג]]</f>
        <v>1</v>
      </c>
      <c r="T1463" s="9">
        <v>5</v>
      </c>
    </row>
    <row r="1464" spans="2:20" s="6" customFormat="1" ht="13.8" x14ac:dyDescent="0.3">
      <c r="B1464" s="7" t="s">
        <v>27</v>
      </c>
      <c r="C1464" s="8" t="s">
        <v>28</v>
      </c>
      <c r="D1464" s="9" t="s">
        <v>199</v>
      </c>
      <c r="E1464" s="10">
        <v>3496</v>
      </c>
      <c r="F1464" s="10">
        <v>926</v>
      </c>
      <c r="G1464" s="10">
        <v>629</v>
      </c>
      <c r="H1464" s="10">
        <v>137</v>
      </c>
      <c r="I1464" s="10">
        <v>336</v>
      </c>
      <c r="J1464" s="10">
        <v>68</v>
      </c>
      <c r="K1464" s="9" t="s">
        <v>18</v>
      </c>
      <c r="L1464" s="9" t="s">
        <v>18</v>
      </c>
      <c r="M1464" s="9" t="str">
        <f>IF(טבלה14[[#This Row],[מספר סטודנטים בתואר 1]]&gt;500,"yes","no")</f>
        <v>yes</v>
      </c>
      <c r="N1464" s="12">
        <f>טבלה14[[#This Row],[מספר סטודנטים בתואר 1]]/SUBTOTAL(109,טבלה14[מספר סטודנטים בתואר 1])</f>
        <v>5.0853128136500503E-2</v>
      </c>
      <c r="O1464" s="11">
        <f>IFERROR(((טבלה14[[#This Row],[מספר סטודנטים בתואר 1]]-טבלה14[[#This Row],[נשים תואר 1]])/טבלה14[[#This Row],[מספר סטודנטים בתואר 1]]),"")</f>
        <v>0.73512585812356979</v>
      </c>
      <c r="P1464" s="11">
        <f>IFERROR(טבלה14[[#This Row],[נשים תואר 1]]/טבלה14[[#This Row],[מספר סטודנטים בתואר 1]],"")</f>
        <v>0.26487414187643021</v>
      </c>
      <c r="Q146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464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464" s="13">
        <f>SUMIFS(T:T,D:D,"2007/08",B:B,B1464)-טבלה14[[#This Row],[דירוג]]</f>
        <v>1</v>
      </c>
      <c r="T1464" s="9">
        <v>5</v>
      </c>
    </row>
    <row r="1465" spans="2:20" s="6" customFormat="1" ht="13.8" hidden="1" x14ac:dyDescent="0.3">
      <c r="B1465" s="7" t="s">
        <v>53</v>
      </c>
      <c r="C1465" s="8" t="s">
        <v>53</v>
      </c>
      <c r="D1465" s="10" t="s">
        <v>199</v>
      </c>
      <c r="E1465" s="10">
        <v>3649</v>
      </c>
      <c r="F1465" s="10">
        <v>1934</v>
      </c>
      <c r="G1465" s="10">
        <v>2287</v>
      </c>
      <c r="H1465" s="10">
        <v>1296</v>
      </c>
      <c r="I1465" s="10">
        <v>173</v>
      </c>
      <c r="J1465" s="10">
        <v>77</v>
      </c>
      <c r="K1465" s="9" t="s">
        <v>18</v>
      </c>
      <c r="L1465" s="9" t="s">
        <v>18</v>
      </c>
      <c r="M1465" s="9" t="str">
        <f>IF(טבלה14[[#This Row],[מספר סטודנטים בתואר 1]]&gt;500,"yes","no")</f>
        <v>yes</v>
      </c>
      <c r="N1465" s="12">
        <f>טבלה14[[#This Row],[מספר סטודנטים בתואר 1]]/SUBTOTAL(109,טבלה14[מספר סטודנטים בתואר 1])</f>
        <v>5.3078679796936597E-2</v>
      </c>
      <c r="O1465" s="11">
        <f>IFERROR(((טבלה14[[#This Row],[מספר סטודנטים בתואר 1]]-טבלה14[[#This Row],[נשים תואר 1]])/טבלה14[[#This Row],[מספר סטודנטים בתואר 1]]),"")</f>
        <v>0.46999177856947111</v>
      </c>
      <c r="P1465" s="11">
        <f>IFERROR(טבלה14[[#This Row],[נשים תואר 1]]/טבלה14[[#This Row],[מספר סטודנטים בתואר 1]],"")</f>
        <v>0.53000822143052895</v>
      </c>
      <c r="Q146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46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65" s="13">
        <f>SUMIFS(T:T,D:D,"2007/08",B:B,B1465)-טבלה14[[#This Row],[דירוג]]</f>
        <v>1</v>
      </c>
      <c r="T1465" s="9">
        <v>4</v>
      </c>
    </row>
    <row r="1466" spans="2:20" s="6" customFormat="1" ht="13.8" hidden="1" x14ac:dyDescent="0.3">
      <c r="B1466" s="7" t="s">
        <v>33</v>
      </c>
      <c r="C1466" s="8" t="s">
        <v>34</v>
      </c>
      <c r="D1466" s="9" t="s">
        <v>17</v>
      </c>
      <c r="E1466" s="10">
        <v>4421</v>
      </c>
      <c r="F1466" s="10">
        <v>682</v>
      </c>
      <c r="G1466" s="10">
        <v>989</v>
      </c>
      <c r="H1466" s="10">
        <v>131</v>
      </c>
      <c r="I1466" s="10">
        <v>317</v>
      </c>
      <c r="J1466" s="10">
        <v>43</v>
      </c>
      <c r="K1466" s="9" t="s">
        <v>18</v>
      </c>
      <c r="L1466" s="9" t="s">
        <v>18</v>
      </c>
      <c r="M1466" s="9" t="str">
        <f>IF(טבלה14[[#This Row],[מספר סטודנטים בתואר 1]]&gt;500,"yes","no")</f>
        <v>yes</v>
      </c>
      <c r="N1466" s="12">
        <f>טבלה14[[#This Row],[מספר סטודנטים בתואר 1]]/SUBTOTAL(109,טבלה14[מספר סטודנטים בתואר 1])</f>
        <v>6.4308260724104324E-2</v>
      </c>
      <c r="O1466" s="11">
        <f>IFERROR(((טבלה14[[#This Row],[מספר סטודנטים בתואר 1]]-טבלה14[[#This Row],[נשים תואר 1]])/טבלה14[[#This Row],[מספר סטודנטים בתואר 1]]),"")</f>
        <v>0.84573625876498526</v>
      </c>
      <c r="P1466" s="11">
        <f>IFERROR(טבלה14[[#This Row],[נשים תואר 1]]/טבלה14[[#This Row],[מספר סטודנטים בתואר 1]],"")</f>
        <v>0.15426374123501471</v>
      </c>
      <c r="Q146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466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466" s="13">
        <f>SUMIFS(T:T,D:D,"2007/08",B:B,B1466)-טבלה14[[#This Row],[דירוג]]</f>
        <v>1</v>
      </c>
      <c r="T1466" s="9">
        <v>3</v>
      </c>
    </row>
    <row r="1467" spans="2:20" s="6" customFormat="1" ht="13.8" hidden="1" x14ac:dyDescent="0.3">
      <c r="B1467" s="7" t="s">
        <v>111</v>
      </c>
      <c r="C1467" s="8" t="s">
        <v>39</v>
      </c>
      <c r="D1467" s="10" t="s">
        <v>32</v>
      </c>
      <c r="E1467" s="10">
        <v>524</v>
      </c>
      <c r="F1467" s="10">
        <v>384</v>
      </c>
      <c r="G1467" s="10">
        <v>165</v>
      </c>
      <c r="H1467" s="10">
        <v>129</v>
      </c>
      <c r="I1467" s="10">
        <v>42</v>
      </c>
      <c r="J1467" s="10">
        <v>35</v>
      </c>
      <c r="K1467" s="9"/>
      <c r="L1467" s="9" t="s">
        <v>18</v>
      </c>
      <c r="M1467" s="9" t="str">
        <f>IF(טבלה14[[#This Row],[מספר סטודנטים בתואר 1]]&gt;500,"yes","no")</f>
        <v>yes</v>
      </c>
      <c r="N1467" s="12">
        <f>טבלה14[[#This Row],[מספר סטודנטים בתואר 1]]/SUBTOTAL(109,טבלה14[מספר סטודנטים בתואר 1])</f>
        <v>7.6221507847615165E-3</v>
      </c>
      <c r="O1467" s="11">
        <f>IFERROR(((טבלה14[[#This Row],[מספר סטודנטים בתואר 1]]-טבלה14[[#This Row],[נשים תואר 1]])/טבלה14[[#This Row],[מספר סטודנטים בתואר 1]]),"")</f>
        <v>0.26717557251908397</v>
      </c>
      <c r="P1467" s="11">
        <f>IFERROR(טבלה14[[#This Row],[נשים תואר 1]]/טבלה14[[#This Row],[מספר סטודנטים בתואר 1]],"")</f>
        <v>0.73282442748091603</v>
      </c>
      <c r="Q146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46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67" s="13">
        <f>SUMIFS(T:T,D:D,"2007/08",B:B,B1467)-טבלה14[[#This Row],[דירוג]]</f>
        <v>2</v>
      </c>
      <c r="T1467" s="9">
        <v>44</v>
      </c>
    </row>
    <row r="1468" spans="2:20" s="6" customFormat="1" ht="13.8" hidden="1" x14ac:dyDescent="0.3">
      <c r="B1468" s="7" t="s">
        <v>76</v>
      </c>
      <c r="C1468" s="8" t="s">
        <v>34</v>
      </c>
      <c r="D1468" s="9" t="s">
        <v>37</v>
      </c>
      <c r="E1468" s="10">
        <v>624</v>
      </c>
      <c r="F1468" s="10">
        <v>227</v>
      </c>
      <c r="G1468" s="10">
        <v>149</v>
      </c>
      <c r="H1468" s="10">
        <v>41</v>
      </c>
      <c r="I1468" s="10">
        <v>73</v>
      </c>
      <c r="J1468" s="10">
        <v>19</v>
      </c>
      <c r="K1468" s="9"/>
      <c r="L1468" s="9" t="s">
        <v>18</v>
      </c>
      <c r="M1468" s="9" t="str">
        <f>IF(טבלה14[[#This Row],[מספר סטודנטים בתואר 1]]&gt;500,"yes","no")</f>
        <v>yes</v>
      </c>
      <c r="N1468" s="12">
        <f>טבלה14[[#This Row],[מספר סטודנטים בתואר 1]]/SUBTOTAL(109,טבלה14[מספר סטודנטים בתואר 1])</f>
        <v>9.07675971315112E-3</v>
      </c>
      <c r="O1468" s="11">
        <f>IFERROR(((טבלה14[[#This Row],[מספר סטודנטים בתואר 1]]-טבלה14[[#This Row],[נשים תואר 1]])/טבלה14[[#This Row],[מספר סטודנטים בתואר 1]]),"")</f>
        <v>0.63621794871794868</v>
      </c>
      <c r="P1468" s="11">
        <f>IFERROR(טבלה14[[#This Row],[נשים תואר 1]]/טבלה14[[#This Row],[מספר סטודנטים בתואר 1]],"")</f>
        <v>0.36378205128205127</v>
      </c>
      <c r="Q146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46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68" s="13">
        <f>SUMIFS(T:T,D:D,"2007/08",B:B,B1468)-טבלה14[[#This Row],[דירוג]]</f>
        <v>2</v>
      </c>
      <c r="T1468" s="9">
        <v>42</v>
      </c>
    </row>
    <row r="1469" spans="2:20" s="6" customFormat="1" ht="13.8" hidden="1" x14ac:dyDescent="0.3">
      <c r="B1469" s="7" t="s">
        <v>76</v>
      </c>
      <c r="C1469" s="8" t="s">
        <v>34</v>
      </c>
      <c r="D1469" s="9" t="s">
        <v>49</v>
      </c>
      <c r="E1469" s="10">
        <v>551</v>
      </c>
      <c r="F1469" s="10">
        <v>189</v>
      </c>
      <c r="G1469" s="10">
        <v>55</v>
      </c>
      <c r="H1469" s="10">
        <v>15</v>
      </c>
      <c r="I1469" s="10">
        <v>39</v>
      </c>
      <c r="J1469" s="10">
        <v>10</v>
      </c>
      <c r="K1469" s="9"/>
      <c r="L1469" s="9" t="s">
        <v>18</v>
      </c>
      <c r="M1469" s="9" t="str">
        <f>IF(טבלה14[[#This Row],[מספר סטודנטים בתואר 1]]&gt;500,"yes","no")</f>
        <v>yes</v>
      </c>
      <c r="N1469" s="12">
        <f>טבלה14[[#This Row],[מספר סטודנטים בתואר 1]]/SUBTOTAL(109,טבלה14[מספר סטודנטים בתואר 1])</f>
        <v>8.0148951954267088E-3</v>
      </c>
      <c r="O1469" s="11">
        <f>IFERROR(((טבלה14[[#This Row],[מספר סטודנטים בתואר 1]]-טבלה14[[#This Row],[נשים תואר 1]])/טבלה14[[#This Row],[מספר סטודנטים בתואר 1]]),"")</f>
        <v>0.65698729582577131</v>
      </c>
      <c r="P1469" s="11">
        <f>IFERROR(טבלה14[[#This Row],[נשים תואר 1]]/טבלה14[[#This Row],[מספר סטודנטים בתואר 1]],"")</f>
        <v>0.34301270417422869</v>
      </c>
      <c r="Q146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46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69" s="13">
        <f>SUMIFS(T:T,D:D,"2007/08",B:B,B1469)-טבלה14[[#This Row],[דירוג]]</f>
        <v>2</v>
      </c>
      <c r="T1469" s="9">
        <v>42</v>
      </c>
    </row>
    <row r="1470" spans="2:20" s="6" customFormat="1" ht="13.8" hidden="1" x14ac:dyDescent="0.3">
      <c r="B1470" s="7" t="s">
        <v>87</v>
      </c>
      <c r="C1470" s="8" t="s">
        <v>58</v>
      </c>
      <c r="D1470" s="10" t="s">
        <v>31</v>
      </c>
      <c r="E1470" s="10">
        <v>637</v>
      </c>
      <c r="F1470" s="10">
        <v>537</v>
      </c>
      <c r="G1470" s="10">
        <v>154</v>
      </c>
      <c r="H1470" s="10">
        <v>124</v>
      </c>
      <c r="I1470" s="10">
        <v>80</v>
      </c>
      <c r="J1470" s="10">
        <v>46</v>
      </c>
      <c r="K1470" s="9"/>
      <c r="L1470" s="9" t="s">
        <v>18</v>
      </c>
      <c r="M1470" s="9" t="str">
        <f>IF(טבלה14[[#This Row],[מספר סטודנטים בתואר 1]]&gt;500,"yes","no")</f>
        <v>yes</v>
      </c>
      <c r="N1470" s="12">
        <f>טבלה14[[#This Row],[מספר סטודנטים בתואר 1]]/SUBTOTAL(109,טבלה14[מספר סטודנטים בתואר 1])</f>
        <v>9.2658588738417681E-3</v>
      </c>
      <c r="O1470" s="11">
        <f>IFERROR(((טבלה14[[#This Row],[מספר סטודנטים בתואר 1]]-טבלה14[[#This Row],[נשים תואר 1]])/טבלה14[[#This Row],[מספר סטודנטים בתואר 1]]),"")</f>
        <v>0.15698587127158556</v>
      </c>
      <c r="P1470" s="11">
        <f>IFERROR(טבלה14[[#This Row],[נשים תואר 1]]/טבלה14[[#This Row],[מספר סטודנטים בתואר 1]],"")</f>
        <v>0.84301412872841441</v>
      </c>
      <c r="Q147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47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70" s="13">
        <f>SUMIFS(T:T,D:D,"2007/08",B:B,B1470)-טבלה14[[#This Row],[דירוג]]</f>
        <v>2</v>
      </c>
      <c r="T1470" s="9">
        <v>41</v>
      </c>
    </row>
    <row r="1471" spans="2:20" s="6" customFormat="1" ht="13.8" hidden="1" x14ac:dyDescent="0.3">
      <c r="B1471" s="7" t="s">
        <v>90</v>
      </c>
      <c r="C1471" s="8" t="s">
        <v>56</v>
      </c>
      <c r="D1471" s="9" t="s">
        <v>31</v>
      </c>
      <c r="E1471" s="10">
        <v>681</v>
      </c>
      <c r="F1471" s="10">
        <v>331</v>
      </c>
      <c r="G1471" s="10">
        <v>194</v>
      </c>
      <c r="H1471" s="10">
        <v>95</v>
      </c>
      <c r="I1471" s="10">
        <v>19</v>
      </c>
      <c r="J1471" s="10">
        <v>10</v>
      </c>
      <c r="K1471" s="9"/>
      <c r="L1471" s="9" t="s">
        <v>18</v>
      </c>
      <c r="M1471" s="9" t="str">
        <f>IF(טבלה14[[#This Row],[מספר סטודנטים בתואר 1]]&gt;500,"yes","no")</f>
        <v>yes</v>
      </c>
      <c r="N1471" s="12">
        <f>טבלה14[[#This Row],[מספר סטודנטים בתואר 1]]/SUBTOTAL(109,טבלה14[מספר סטודנטים בתואר 1])</f>
        <v>9.9058868023331921E-3</v>
      </c>
      <c r="O1471" s="11">
        <f>IFERROR(((טבלה14[[#This Row],[מספר סטודנטים בתואר 1]]-טבלה14[[#This Row],[נשים תואר 1]])/טבלה14[[#This Row],[מספר סטודנטים בתואר 1]]),"")</f>
        <v>0.51395007342143906</v>
      </c>
      <c r="P1471" s="11">
        <f>IFERROR(טבלה14[[#This Row],[נשים תואר 1]]/טבלה14[[#This Row],[מספר סטודנטים בתואר 1]],"")</f>
        <v>0.48604992657856094</v>
      </c>
      <c r="Q147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47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71" s="13">
        <f>SUMIFS(T:T,D:D,"2007/08",B:B,B1471)-טבלה14[[#This Row],[דירוג]]</f>
        <v>2</v>
      </c>
      <c r="T1471" s="9">
        <v>38</v>
      </c>
    </row>
    <row r="1472" spans="2:20" s="6" customFormat="1" ht="13.8" hidden="1" x14ac:dyDescent="0.3">
      <c r="B1472" s="7" t="s">
        <v>80</v>
      </c>
      <c r="C1472" s="8" t="s">
        <v>34</v>
      </c>
      <c r="D1472" s="10" t="s">
        <v>43</v>
      </c>
      <c r="E1472" s="10">
        <v>710</v>
      </c>
      <c r="F1472" s="10">
        <v>480</v>
      </c>
      <c r="G1472" s="10">
        <v>217</v>
      </c>
      <c r="H1472" s="10">
        <v>84</v>
      </c>
      <c r="I1472" s="10">
        <v>80</v>
      </c>
      <c r="J1472" s="10">
        <v>36</v>
      </c>
      <c r="K1472" s="9"/>
      <c r="L1472" s="9" t="s">
        <v>18</v>
      </c>
      <c r="M1472" s="9" t="str">
        <f>IF(טבלה14[[#This Row],[מספר סטודנטים בתואר 1]]&gt;500,"yes","no")</f>
        <v>yes</v>
      </c>
      <c r="N1472" s="12">
        <f>טבלה14[[#This Row],[מספר סטודנטים בתואר 1]]/SUBTOTAL(109,טבלה14[מספר סטודנטים בתואר 1])</f>
        <v>1.0327723391566178E-2</v>
      </c>
      <c r="O1472" s="11">
        <f>IFERROR(((טבלה14[[#This Row],[מספר סטודנטים בתואר 1]]-טבלה14[[#This Row],[נשים תואר 1]])/טבלה14[[#This Row],[מספר סטודנטים בתואר 1]]),"")</f>
        <v>0.323943661971831</v>
      </c>
      <c r="P1472" s="11">
        <f>IFERROR(טבלה14[[#This Row],[נשים תואר 1]]/טבלה14[[#This Row],[מספר סטודנטים בתואר 1]],"")</f>
        <v>0.676056338028169</v>
      </c>
      <c r="Q147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47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72" s="13">
        <f>SUMIFS(T:T,D:D,"2007/08",B:B,B1472)-טבלה14[[#This Row],[דירוג]]</f>
        <v>2</v>
      </c>
      <c r="T1472" s="9">
        <v>37</v>
      </c>
    </row>
    <row r="1473" spans="2:20" s="6" customFormat="1" ht="13.8" hidden="1" x14ac:dyDescent="0.3">
      <c r="B1473" s="7" t="s">
        <v>55</v>
      </c>
      <c r="C1473" s="8" t="s">
        <v>56</v>
      </c>
      <c r="D1473" s="9" t="s">
        <v>199</v>
      </c>
      <c r="E1473" s="10">
        <v>707</v>
      </c>
      <c r="F1473" s="10">
        <v>656</v>
      </c>
      <c r="G1473" s="10">
        <v>185</v>
      </c>
      <c r="H1473" s="10">
        <v>160</v>
      </c>
      <c r="I1473" s="10">
        <v>45</v>
      </c>
      <c r="J1473" s="10">
        <v>39</v>
      </c>
      <c r="K1473" s="9"/>
      <c r="L1473" s="9" t="s">
        <v>18</v>
      </c>
      <c r="M1473" s="9" t="str">
        <f>IF(טבלה14[[#This Row],[מספר סטודנטים בתואר 1]]&gt;500,"yes","no")</f>
        <v>yes</v>
      </c>
      <c r="N1473" s="12">
        <f>טבלה14[[#This Row],[מספר סטודנטים בתואר 1]]/SUBTOTAL(109,טבלה14[מספר סטודנטים בתואר 1])</f>
        <v>1.028408512371449E-2</v>
      </c>
      <c r="O1473" s="11">
        <f>IFERROR(((טבלה14[[#This Row],[מספר סטודנטים בתואר 1]]-טבלה14[[#This Row],[נשים תואר 1]])/טבלה14[[#This Row],[מספר סטודנטים בתואר 1]]),"")</f>
        <v>7.2135785007072142E-2</v>
      </c>
      <c r="P1473" s="11">
        <f>IFERROR(טבלה14[[#This Row],[נשים תואר 1]]/טבלה14[[#This Row],[מספר סטודנטים בתואר 1]],"")</f>
        <v>0.92786421499292782</v>
      </c>
      <c r="Q147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47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73" s="13">
        <f>SUMIFS(T:T,D:D,"2007/08",B:B,B1473)-טבלה14[[#This Row],[דירוג]]</f>
        <v>2</v>
      </c>
      <c r="T1473" s="9">
        <v>35</v>
      </c>
    </row>
    <row r="1474" spans="2:20" s="6" customFormat="1" ht="13.8" hidden="1" x14ac:dyDescent="0.3">
      <c r="B1474" s="7" t="s">
        <v>83</v>
      </c>
      <c r="C1474" s="8" t="s">
        <v>58</v>
      </c>
      <c r="D1474" s="10" t="s">
        <v>42</v>
      </c>
      <c r="E1474" s="10">
        <v>719</v>
      </c>
      <c r="F1474" s="10">
        <v>507</v>
      </c>
      <c r="G1474" s="10">
        <v>130</v>
      </c>
      <c r="H1474" s="10">
        <v>82</v>
      </c>
      <c r="I1474" s="10">
        <v>4</v>
      </c>
      <c r="J1474" s="10">
        <v>4</v>
      </c>
      <c r="K1474" s="9"/>
      <c r="L1474" s="9" t="s">
        <v>18</v>
      </c>
      <c r="M1474" s="9" t="str">
        <f>IF(טבלה14[[#This Row],[מספר סטודנטים בתואר 1]]&gt;500,"yes","no")</f>
        <v>yes</v>
      </c>
      <c r="N1474" s="12">
        <f>טבלה14[[#This Row],[מספר סטודנטים בתואר 1]]/SUBTOTAL(109,טבלה14[מספר סטודנטים בתואר 1])</f>
        <v>1.0458638195121241E-2</v>
      </c>
      <c r="O1474" s="11">
        <f>IFERROR(((טבלה14[[#This Row],[מספר סטודנטים בתואר 1]]-טבלה14[[#This Row],[נשים תואר 1]])/טבלה14[[#This Row],[מספר סטודנטים בתואר 1]]),"")</f>
        <v>0.2948539638386648</v>
      </c>
      <c r="P1474" s="11">
        <f>IFERROR(טבלה14[[#This Row],[נשים תואר 1]]/טבלה14[[#This Row],[מספר סטודנטים בתואר 1]],"")</f>
        <v>0.7051460361613352</v>
      </c>
      <c r="Q147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47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74" s="13">
        <f>SUMIFS(T:T,D:D,"2007/08",B:B,B1474)-טבלה14[[#This Row],[דירוג]]</f>
        <v>2</v>
      </c>
      <c r="T1474" s="9">
        <v>34</v>
      </c>
    </row>
    <row r="1475" spans="2:20" s="6" customFormat="1" ht="13.8" hidden="1" x14ac:dyDescent="0.3">
      <c r="B1475" s="7" t="s">
        <v>82</v>
      </c>
      <c r="C1475" s="8" t="s">
        <v>58</v>
      </c>
      <c r="D1475" s="10" t="s">
        <v>22</v>
      </c>
      <c r="E1475" s="10">
        <v>809</v>
      </c>
      <c r="F1475" s="10">
        <v>790</v>
      </c>
      <c r="G1475" s="10">
        <v>212</v>
      </c>
      <c r="H1475" s="10">
        <v>209</v>
      </c>
      <c r="I1475" s="10">
        <v>39</v>
      </c>
      <c r="J1475" s="10">
        <v>38</v>
      </c>
      <c r="K1475" s="9"/>
      <c r="L1475" s="9" t="s">
        <v>18</v>
      </c>
      <c r="M1475" s="9" t="str">
        <f>IF(טבלה14[[#This Row],[מספר סטודנטים בתואר 1]]&gt;500,"yes","no")</f>
        <v>yes</v>
      </c>
      <c r="N1475" s="12">
        <f>טבלה14[[#This Row],[מספר סטודנטים בתואר 1]]/SUBTOTAL(109,טבלה14[מספר סטודנטים בתואר 1])</f>
        <v>1.1767786230671883E-2</v>
      </c>
      <c r="O1475" s="11">
        <f>IFERROR(((טבלה14[[#This Row],[מספר סטודנטים בתואר 1]]-טבלה14[[#This Row],[נשים תואר 1]])/טבלה14[[#This Row],[מספר סטודנטים בתואר 1]]),"")</f>
        <v>2.3485784919653894E-2</v>
      </c>
      <c r="P1475" s="11">
        <f>IFERROR(טבלה14[[#This Row],[נשים תואר 1]]/טבלה14[[#This Row],[מספר סטודנטים בתואר 1]],"")</f>
        <v>0.97651421508034608</v>
      </c>
      <c r="Q147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47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75" s="13">
        <f>SUMIFS(T:T,D:D,"2007/08",B:B,B1475)-טבלה14[[#This Row],[דירוג]]</f>
        <v>2</v>
      </c>
      <c r="T1475" s="9">
        <v>33</v>
      </c>
    </row>
    <row r="1476" spans="2:20" s="6" customFormat="1" ht="13.8" hidden="1" x14ac:dyDescent="0.3">
      <c r="B1476" s="7" t="s">
        <v>82</v>
      </c>
      <c r="C1476" s="8" t="s">
        <v>58</v>
      </c>
      <c r="D1476" s="9" t="s">
        <v>199</v>
      </c>
      <c r="E1476" s="10">
        <v>759</v>
      </c>
      <c r="F1476" s="10">
        <v>733</v>
      </c>
      <c r="G1476" s="10">
        <v>164</v>
      </c>
      <c r="H1476" s="10">
        <v>161</v>
      </c>
      <c r="I1476" s="10">
        <v>20</v>
      </c>
      <c r="J1476" s="10">
        <v>20</v>
      </c>
      <c r="K1476" s="9"/>
      <c r="L1476" s="9" t="s">
        <v>18</v>
      </c>
      <c r="M1476" s="9" t="str">
        <f>IF(טבלה14[[#This Row],[מספר סטודנטים בתואר 1]]&gt;500,"yes","no")</f>
        <v>yes</v>
      </c>
      <c r="N1476" s="12">
        <f>טבלה14[[#This Row],[מספר סטודנטים בתואר 1]]/SUBTOTAL(109,טבלה14[מספר סטודנטים בתואר 1])</f>
        <v>1.1040481766477083E-2</v>
      </c>
      <c r="O1476" s="11">
        <f>IFERROR(((טבלה14[[#This Row],[מספר סטודנטים בתואר 1]]-טבלה14[[#This Row],[נשים תואר 1]])/טבלה14[[#This Row],[מספר סטודנטים בתואר 1]]),"")</f>
        <v>3.4255599472990776E-2</v>
      </c>
      <c r="P1476" s="11">
        <f>IFERROR(טבלה14[[#This Row],[נשים תואר 1]]/טבלה14[[#This Row],[מספר סטודנטים בתואר 1]],"")</f>
        <v>0.96574440052700927</v>
      </c>
      <c r="Q147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47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76" s="13">
        <f>SUMIFS(T:T,D:D,"2007/08",B:B,B1476)-טבלה14[[#This Row],[דירוג]]</f>
        <v>2</v>
      </c>
      <c r="T1476" s="9">
        <v>33</v>
      </c>
    </row>
    <row r="1477" spans="2:20" s="6" customFormat="1" ht="13.8" hidden="1" x14ac:dyDescent="0.3">
      <c r="B1477" s="7" t="s">
        <v>78</v>
      </c>
      <c r="C1477" s="8" t="s">
        <v>34</v>
      </c>
      <c r="D1477" s="9" t="s">
        <v>49</v>
      </c>
      <c r="E1477" s="10">
        <v>807</v>
      </c>
      <c r="F1477" s="10">
        <v>549</v>
      </c>
      <c r="G1477" s="10">
        <v>94</v>
      </c>
      <c r="H1477" s="10">
        <v>53</v>
      </c>
      <c r="I1477" s="10">
        <v>18</v>
      </c>
      <c r="J1477" s="10">
        <v>12</v>
      </c>
      <c r="K1477" s="9"/>
      <c r="L1477" s="9" t="s">
        <v>18</v>
      </c>
      <c r="M1477" s="9" t="str">
        <f>IF(טבלה14[[#This Row],[מספר סטודנטים בתואר 1]]&gt;500,"yes","no")</f>
        <v>yes</v>
      </c>
      <c r="N1477" s="12">
        <f>טבלה14[[#This Row],[מספר סטודנטים בתואר 1]]/SUBTOTAL(109,טבלה14[מספר סטודנטים בתואר 1])</f>
        <v>1.1738694052104091E-2</v>
      </c>
      <c r="O1477" s="11">
        <f>IFERROR(((טבלה14[[#This Row],[מספר סטודנטים בתואר 1]]-טבלה14[[#This Row],[נשים תואר 1]])/טבלה14[[#This Row],[מספר סטודנטים בתואר 1]]),"")</f>
        <v>0.31970260223048325</v>
      </c>
      <c r="P1477" s="11">
        <f>IFERROR(טבלה14[[#This Row],[נשים תואר 1]]/טבלה14[[#This Row],[מספר סטודנטים בתואר 1]],"")</f>
        <v>0.6802973977695167</v>
      </c>
      <c r="Q147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47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77" s="13">
        <f>SUMIFS(T:T,D:D,"2007/08",B:B,B1477)-טבלה14[[#This Row],[דירוג]]</f>
        <v>2</v>
      </c>
      <c r="T1477" s="9">
        <v>30</v>
      </c>
    </row>
    <row r="1478" spans="2:20" s="6" customFormat="1" ht="13.8" hidden="1" x14ac:dyDescent="0.3">
      <c r="B1478" s="7" t="s">
        <v>30</v>
      </c>
      <c r="C1478" s="8" t="s">
        <v>16</v>
      </c>
      <c r="D1478" s="10" t="s">
        <v>199</v>
      </c>
      <c r="E1478" s="10">
        <v>952</v>
      </c>
      <c r="F1478" s="10">
        <v>426</v>
      </c>
      <c r="G1478" s="10">
        <v>385</v>
      </c>
      <c r="H1478" s="10">
        <v>176</v>
      </c>
      <c r="I1478" s="10">
        <v>100</v>
      </c>
      <c r="J1478" s="10">
        <v>42</v>
      </c>
      <c r="K1478" s="9"/>
      <c r="L1478" s="9" t="s">
        <v>18</v>
      </c>
      <c r="M1478" s="9" t="str">
        <f>IF(טבלה14[[#This Row],[מספר סטודנטים בתואר 1]]&gt;500,"yes","no")</f>
        <v>yes</v>
      </c>
      <c r="N1478" s="12">
        <f>טבלה14[[#This Row],[מספר סטודנטים בתואר 1]]/SUBTOTAL(109,טבלה14[מספר סטודנטים בתואר 1])</f>
        <v>1.3847876998269015E-2</v>
      </c>
      <c r="O1478" s="11">
        <f>IFERROR(((טבלה14[[#This Row],[מספר סטודנטים בתואר 1]]-טבלה14[[#This Row],[נשים תואר 1]])/טבלה14[[#This Row],[מספר סטודנטים בתואר 1]]),"")</f>
        <v>0.55252100840336138</v>
      </c>
      <c r="P1478" s="11">
        <f>IFERROR(טבלה14[[#This Row],[נשים תואר 1]]/טבלה14[[#This Row],[מספר סטודנטים בתואר 1]],"")</f>
        <v>0.44747899159663868</v>
      </c>
      <c r="Q147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47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78" s="13">
        <f>SUMIFS(T:T,D:D,"2007/08",B:B,B1478)-טבלה14[[#This Row],[דירוג]]</f>
        <v>2</v>
      </c>
      <c r="T1478" s="9">
        <v>28</v>
      </c>
    </row>
    <row r="1479" spans="2:20" s="6" customFormat="1" ht="13.8" hidden="1" x14ac:dyDescent="0.3">
      <c r="B1479" s="7" t="s">
        <v>85</v>
      </c>
      <c r="C1479" s="8" t="s">
        <v>39</v>
      </c>
      <c r="D1479" s="9" t="s">
        <v>199</v>
      </c>
      <c r="E1479" s="10">
        <v>965</v>
      </c>
      <c r="F1479" s="10">
        <v>771</v>
      </c>
      <c r="G1479" s="10">
        <v>264</v>
      </c>
      <c r="H1479" s="10">
        <v>223</v>
      </c>
      <c r="I1479" s="10">
        <v>84</v>
      </c>
      <c r="J1479" s="10">
        <v>71</v>
      </c>
      <c r="K1479" s="9"/>
      <c r="L1479" s="9" t="s">
        <v>18</v>
      </c>
      <c r="M1479" s="9" t="str">
        <f>IF(טבלה14[[#This Row],[מספר סטודנטים בתואר 1]]&gt;500,"yes","no")</f>
        <v>yes</v>
      </c>
      <c r="N1479" s="12">
        <f>טבלה14[[#This Row],[מספר סטודנטים בתואר 1]]/SUBTOTAL(109,טבלה14[מספר סטודנטים בתואר 1])</f>
        <v>1.4036976158959664E-2</v>
      </c>
      <c r="O1479" s="11">
        <f>IFERROR(((טבלה14[[#This Row],[מספר סטודנטים בתואר 1]]-טבלה14[[#This Row],[נשים תואר 1]])/טבלה14[[#This Row],[מספר סטודנטים בתואר 1]]),"")</f>
        <v>0.20103626943005182</v>
      </c>
      <c r="P1479" s="11">
        <f>IFERROR(טבלה14[[#This Row],[נשים תואר 1]]/טבלה14[[#This Row],[מספר סטודנטים בתואר 1]],"")</f>
        <v>0.79896373056994818</v>
      </c>
      <c r="Q147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47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79" s="13">
        <f>SUMIFS(T:T,D:D,"2007/08",B:B,B1479)-טבלה14[[#This Row],[דירוג]]</f>
        <v>2</v>
      </c>
      <c r="T1479" s="9">
        <v>27</v>
      </c>
    </row>
    <row r="1480" spans="2:20" s="6" customFormat="1" ht="13.8" hidden="1" x14ac:dyDescent="0.3">
      <c r="B1480" s="7" t="s">
        <v>54</v>
      </c>
      <c r="C1480" s="8" t="s">
        <v>25</v>
      </c>
      <c r="D1480" s="9" t="s">
        <v>199</v>
      </c>
      <c r="E1480" s="10">
        <v>1036</v>
      </c>
      <c r="F1480" s="10">
        <v>464</v>
      </c>
      <c r="G1480" s="10">
        <v>261</v>
      </c>
      <c r="H1480" s="10">
        <v>115</v>
      </c>
      <c r="I1480" s="10">
        <v>174</v>
      </c>
      <c r="J1480" s="10">
        <v>67</v>
      </c>
      <c r="K1480" s="9"/>
      <c r="L1480" s="9" t="s">
        <v>18</v>
      </c>
      <c r="M1480" s="9" t="str">
        <f>IF(טבלה14[[#This Row],[מספר סטודנטים בתואר 1]]&gt;500,"yes","no")</f>
        <v>yes</v>
      </c>
      <c r="N1480" s="12">
        <f>טבלה14[[#This Row],[מספר סטודנטים בתואר 1]]/SUBTOTAL(109,טבלה14[מספר סטודנטים בתואר 1])</f>
        <v>1.5069748498116282E-2</v>
      </c>
      <c r="O1480" s="11">
        <f>IFERROR(((טבלה14[[#This Row],[מספר סטודנטים בתואר 1]]-טבלה14[[#This Row],[נשים תואר 1]])/טבלה14[[#This Row],[מספר סטודנטים בתואר 1]]),"")</f>
        <v>0.55212355212355213</v>
      </c>
      <c r="P1480" s="11">
        <f>IFERROR(טבלה14[[#This Row],[נשים תואר 1]]/טבלה14[[#This Row],[מספר סטודנטים בתואר 1]],"")</f>
        <v>0.44787644787644787</v>
      </c>
      <c r="Q148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48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80" s="13">
        <f>SUMIFS(T:T,D:D,"2007/08",B:B,B1480)-טבלה14[[#This Row],[דירוג]]</f>
        <v>2</v>
      </c>
      <c r="T1480" s="9">
        <v>25</v>
      </c>
    </row>
    <row r="1481" spans="2:20" s="6" customFormat="1" ht="13.8" hidden="1" x14ac:dyDescent="0.3">
      <c r="B1481" s="7" t="s">
        <v>70</v>
      </c>
      <c r="C1481" s="8" t="s">
        <v>16</v>
      </c>
      <c r="D1481" s="9" t="s">
        <v>49</v>
      </c>
      <c r="E1481" s="10">
        <v>1108</v>
      </c>
      <c r="F1481" s="10">
        <v>755</v>
      </c>
      <c r="G1481" s="10">
        <v>293</v>
      </c>
      <c r="H1481" s="10">
        <v>199</v>
      </c>
      <c r="I1481" s="10">
        <v>53</v>
      </c>
      <c r="J1481" s="10">
        <v>36</v>
      </c>
      <c r="K1481" s="9"/>
      <c r="L1481" s="9" t="s">
        <v>18</v>
      </c>
      <c r="M1481" s="9" t="str">
        <f>IF(טבלה14[[#This Row],[מספר סטודנטים בתואר 1]]&gt;500,"yes","no")</f>
        <v>yes</v>
      </c>
      <c r="N1481" s="12">
        <f>טבלה14[[#This Row],[מספר סטודנטים בתואר 1]]/SUBTOTAL(109,טבלה14[מספר סטודנטים בתואר 1])</f>
        <v>1.6117066926556796E-2</v>
      </c>
      <c r="O1481" s="11">
        <f>IFERROR(((טבלה14[[#This Row],[מספר סטודנטים בתואר 1]]-טבלה14[[#This Row],[נשים תואר 1]])/טבלה14[[#This Row],[מספר סטודנטים בתואר 1]]),"")</f>
        <v>0.31859205776173283</v>
      </c>
      <c r="P1481" s="11">
        <f>IFERROR(טבלה14[[#This Row],[נשים תואר 1]]/טבלה14[[#This Row],[מספר סטודנטים בתואר 1]],"")</f>
        <v>0.68140794223826717</v>
      </c>
      <c r="Q148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48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81" s="13">
        <f>SUMIFS(T:T,D:D,"2007/08",B:B,B1481)-טבלה14[[#This Row],[דירוג]]</f>
        <v>2</v>
      </c>
      <c r="T1481" s="9">
        <v>22</v>
      </c>
    </row>
    <row r="1482" spans="2:20" s="6" customFormat="1" ht="13.8" hidden="1" x14ac:dyDescent="0.3">
      <c r="B1482" s="7" t="s">
        <v>71</v>
      </c>
      <c r="C1482" s="8" t="s">
        <v>72</v>
      </c>
      <c r="D1482" s="10" t="s">
        <v>32</v>
      </c>
      <c r="E1482" s="10">
        <v>1250</v>
      </c>
      <c r="F1482" s="10">
        <v>661</v>
      </c>
      <c r="G1482" s="10">
        <v>2493</v>
      </c>
      <c r="H1482" s="10">
        <v>1296</v>
      </c>
      <c r="I1482" s="10">
        <v>452</v>
      </c>
      <c r="J1482" s="10">
        <v>305</v>
      </c>
      <c r="K1482" s="9"/>
      <c r="L1482" s="9" t="s">
        <v>18</v>
      </c>
      <c r="M1482" s="9" t="str">
        <f>IF(טבלה14[[#This Row],[מספר סטודנטים בתואר 1]]&gt;500,"yes","no")</f>
        <v>yes</v>
      </c>
      <c r="N1482" s="12">
        <f>טבלה14[[#This Row],[מספר סטודנטים בתואר 1]]/SUBTOTAL(109,טבלה14[מספר סטודנטים בתואר 1])</f>
        <v>1.818261160487003E-2</v>
      </c>
      <c r="O1482" s="11">
        <f>IFERROR(((טבלה14[[#This Row],[מספר סטודנטים בתואר 1]]-טבלה14[[#This Row],[נשים תואר 1]])/טבלה14[[#This Row],[מספר סטודנטים בתואר 1]]),"")</f>
        <v>0.47120000000000001</v>
      </c>
      <c r="P1482" s="11">
        <f>IFERROR(טבלה14[[#This Row],[נשים תואר 1]]/טבלה14[[#This Row],[מספר סטודנטים בתואר 1]],"")</f>
        <v>0.52880000000000005</v>
      </c>
      <c r="Q148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48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82" s="13">
        <f>SUMIFS(T:T,D:D,"2007/08",B:B,B1482)-טבלה14[[#This Row],[דירוג]]</f>
        <v>2</v>
      </c>
      <c r="T1482" s="9">
        <v>20</v>
      </c>
    </row>
    <row r="1483" spans="2:20" s="6" customFormat="1" ht="13.8" hidden="1" x14ac:dyDescent="0.3">
      <c r="B1483" s="7" t="s">
        <v>68</v>
      </c>
      <c r="C1483" s="8" t="s">
        <v>69</v>
      </c>
      <c r="D1483" s="9" t="s">
        <v>199</v>
      </c>
      <c r="E1483" s="10">
        <v>1424</v>
      </c>
      <c r="F1483" s="10">
        <v>794</v>
      </c>
      <c r="G1483" s="10">
        <v>25</v>
      </c>
      <c r="H1483" s="10">
        <v>20</v>
      </c>
      <c r="I1483" s="10">
        <v>40</v>
      </c>
      <c r="J1483" s="10">
        <v>22</v>
      </c>
      <c r="K1483" s="9"/>
      <c r="L1483" s="9" t="s">
        <v>18</v>
      </c>
      <c r="M1483" s="9" t="str">
        <f>IF(טבלה14[[#This Row],[מספר סטודנטים בתואר 1]]&gt;500,"yes","no")</f>
        <v>yes</v>
      </c>
      <c r="N1483" s="12">
        <f>טבלה14[[#This Row],[מספר סטודנטים בתואר 1]]/SUBTOTAL(109,טבלה14[מספר סטודנטים בתואר 1])</f>
        <v>2.0713631140267939E-2</v>
      </c>
      <c r="O1483" s="11">
        <f>IFERROR(((טבלה14[[#This Row],[מספר סטודנטים בתואר 1]]-טבלה14[[#This Row],[נשים תואר 1]])/טבלה14[[#This Row],[מספר סטודנטים בתואר 1]]),"")</f>
        <v>0.44241573033707865</v>
      </c>
      <c r="P1483" s="11">
        <f>IFERROR(טבלה14[[#This Row],[נשים תואר 1]]/טבלה14[[#This Row],[מספר סטודנטים בתואר 1]],"")</f>
        <v>0.55758426966292129</v>
      </c>
      <c r="Q148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48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83" s="13">
        <f>SUMIFS(T:T,D:D,"2007/08",B:B,B1483)-טבלה14[[#This Row],[דירוג]]</f>
        <v>2</v>
      </c>
      <c r="T1483" s="9">
        <v>19</v>
      </c>
    </row>
    <row r="1484" spans="2:20" s="6" customFormat="1" ht="13.8" hidden="1" x14ac:dyDescent="0.3">
      <c r="B1484" s="7" t="s">
        <v>106</v>
      </c>
      <c r="C1484" s="8" t="s">
        <v>28</v>
      </c>
      <c r="D1484" s="10" t="s">
        <v>31</v>
      </c>
      <c r="E1484" s="10">
        <v>226</v>
      </c>
      <c r="F1484" s="10">
        <v>57</v>
      </c>
      <c r="G1484" s="10">
        <v>9</v>
      </c>
      <c r="H1484" s="10">
        <v>3</v>
      </c>
      <c r="I1484" s="10">
        <v>35</v>
      </c>
      <c r="J1484" s="10">
        <v>14</v>
      </c>
      <c r="K1484" s="9"/>
      <c r="L1484" s="9" t="s">
        <v>18</v>
      </c>
      <c r="M1484" s="9" t="str">
        <f>IF(טבלה14[[#This Row],[מספר סטודנטים בתואר 1]]&gt;500,"yes","no")</f>
        <v>no</v>
      </c>
      <c r="N1484" s="12">
        <f>טבלה14[[#This Row],[מספר סטודנטים בתואר 1]]/SUBTOTAL(109,טבלה14[מספר סטודנטים בתואר 1])</f>
        <v>3.2874161781605016E-3</v>
      </c>
      <c r="O1484" s="11">
        <f>IFERROR(((טבלה14[[#This Row],[מספר סטודנטים בתואר 1]]-טבלה14[[#This Row],[נשים תואר 1]])/טבלה14[[#This Row],[מספר סטודנטים בתואר 1]]),"")</f>
        <v>0.74778761061946908</v>
      </c>
      <c r="P1484" s="11">
        <f>IFERROR(טבלה14[[#This Row],[נשים תואר 1]]/טבלה14[[#This Row],[מספר סטודנטים בתואר 1]],"")</f>
        <v>0.25221238938053098</v>
      </c>
      <c r="Q148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484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484" s="13">
        <f>SUMIFS(T:T,D:D,"2007/08",B:B,B1484)-טבלה14[[#This Row],[דירוג]]</f>
        <v>27</v>
      </c>
      <c r="T1484" s="9">
        <v>70</v>
      </c>
    </row>
    <row r="1485" spans="2:20" s="6" customFormat="1" ht="13.8" hidden="1" x14ac:dyDescent="0.3">
      <c r="B1485" s="7" t="s">
        <v>108</v>
      </c>
      <c r="C1485" s="8" t="s">
        <v>25</v>
      </c>
      <c r="D1485" s="9" t="s">
        <v>23</v>
      </c>
      <c r="E1485" s="10">
        <v>499</v>
      </c>
      <c r="F1485" s="10">
        <v>280</v>
      </c>
      <c r="G1485" s="10">
        <v>589</v>
      </c>
      <c r="H1485" s="10">
        <v>308</v>
      </c>
      <c r="I1485" s="10">
        <v>145</v>
      </c>
      <c r="J1485" s="10">
        <v>60</v>
      </c>
      <c r="K1485" s="9"/>
      <c r="L1485" s="9" t="s">
        <v>18</v>
      </c>
      <c r="M1485" s="9" t="str">
        <f>IF(טבלה14[[#This Row],[מספר סטודנטים בתואר 1]]&gt;500,"yes","no")</f>
        <v>no</v>
      </c>
      <c r="N1485" s="12">
        <f>טבלה14[[#This Row],[מספר סטודנטים בתואר 1]]/SUBTOTAL(109,טבלה14[מספר סטודנטים בתואר 1])</f>
        <v>7.2584985526641162E-3</v>
      </c>
      <c r="O1485" s="11">
        <f>IFERROR(((טבלה14[[#This Row],[מספר סטודנטים בתואר 1]]-טבלה14[[#This Row],[נשים תואר 1]])/טבלה14[[#This Row],[מספר סטודנטים בתואר 1]]),"")</f>
        <v>0.43887775551102204</v>
      </c>
      <c r="P1485" s="11">
        <f>IFERROR(טבלה14[[#This Row],[נשים תואר 1]]/טבלה14[[#This Row],[מספר סטודנטים בתואר 1]],"")</f>
        <v>0.56112224448897796</v>
      </c>
      <c r="Q148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48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85" s="13">
        <f>SUMIFS(T:T,D:D,"2007/08",B:B,B1485)-טבלה14[[#This Row],[דירוג]]</f>
        <v>0</v>
      </c>
      <c r="T1485" s="9">
        <v>48</v>
      </c>
    </row>
    <row r="1486" spans="2:20" s="6" customFormat="1" ht="13.8" hidden="1" x14ac:dyDescent="0.3">
      <c r="B1486" s="7" t="s">
        <v>95</v>
      </c>
      <c r="C1486" s="8" t="s">
        <v>69</v>
      </c>
      <c r="D1486" s="10" t="s">
        <v>23</v>
      </c>
      <c r="E1486" s="10">
        <v>496</v>
      </c>
      <c r="F1486" s="10">
        <v>234</v>
      </c>
      <c r="G1486" s="10">
        <v>3932</v>
      </c>
      <c r="H1486" s="10">
        <v>1498</v>
      </c>
      <c r="I1486" s="10">
        <v>94</v>
      </c>
      <c r="J1486" s="10">
        <v>48</v>
      </c>
      <c r="K1486" s="9"/>
      <c r="L1486" s="9" t="s">
        <v>18</v>
      </c>
      <c r="M1486" s="9" t="str">
        <f>IF(טבלה14[[#This Row],[מספר סטודנטים בתואר 1]]&gt;500,"yes","no")</f>
        <v>no</v>
      </c>
      <c r="N1486" s="12">
        <f>טבלה14[[#This Row],[מספר סטודנטים בתואר 1]]/SUBTOTAL(109,טבלה14[מספר סטודנטים בתואר 1])</f>
        <v>7.214860284812428E-3</v>
      </c>
      <c r="O1486" s="11">
        <f>IFERROR(((טבלה14[[#This Row],[מספר סטודנטים בתואר 1]]-טבלה14[[#This Row],[נשים תואר 1]])/טבלה14[[#This Row],[מספר סטודנטים בתואר 1]]),"")</f>
        <v>0.52822580645161288</v>
      </c>
      <c r="P1486" s="11">
        <f>IFERROR(טבלה14[[#This Row],[נשים תואר 1]]/טבלה14[[#This Row],[מספר סטודנטים בתואר 1]],"")</f>
        <v>0.47177419354838712</v>
      </c>
      <c r="Q148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48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86" s="13">
        <f>SUMIFS(T:T,D:D,"2007/08",B:B,B1486)-טבלה14[[#This Row],[דירוג]]</f>
        <v>0</v>
      </c>
      <c r="T1486" s="9">
        <v>49</v>
      </c>
    </row>
    <row r="1487" spans="2:20" s="6" customFormat="1" ht="13.8" hidden="1" x14ac:dyDescent="0.3">
      <c r="B1487" s="7" t="s">
        <v>88</v>
      </c>
      <c r="C1487" s="8" t="s">
        <v>48</v>
      </c>
      <c r="D1487" s="9" t="s">
        <v>23</v>
      </c>
      <c r="E1487" s="10">
        <v>487</v>
      </c>
      <c r="F1487" s="10">
        <v>339</v>
      </c>
      <c r="G1487" s="10">
        <v>485</v>
      </c>
      <c r="H1487" s="10">
        <v>377</v>
      </c>
      <c r="I1487" s="10">
        <v>475</v>
      </c>
      <c r="J1487" s="10">
        <v>265</v>
      </c>
      <c r="K1487" s="9"/>
      <c r="L1487" s="9" t="s">
        <v>18</v>
      </c>
      <c r="M1487" s="9" t="str">
        <f>IF(טבלה14[[#This Row],[מספר סטודנטים בתואר 1]]&gt;500,"yes","no")</f>
        <v>no</v>
      </c>
      <c r="N1487" s="12">
        <f>טבלה14[[#This Row],[מספר סטודנטים בתואר 1]]/SUBTOTAL(109,טבלה14[מספר סטודנטים בתואר 1])</f>
        <v>7.0839454812573642E-3</v>
      </c>
      <c r="O1487" s="11">
        <f>IFERROR(((טבלה14[[#This Row],[מספר סטודנטים בתואר 1]]-טבלה14[[#This Row],[נשים תואר 1]])/טבלה14[[#This Row],[מספר סטודנטים בתואר 1]]),"")</f>
        <v>0.30390143737166325</v>
      </c>
      <c r="P1487" s="11">
        <f>IFERROR(טבלה14[[#This Row],[נשים תואר 1]]/טבלה14[[#This Row],[מספר סטודנטים בתואר 1]],"")</f>
        <v>0.6960985626283368</v>
      </c>
      <c r="Q148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48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87" s="13">
        <f>SUMIFS(T:T,D:D,"2007/08",B:B,B1487)-טבלה14[[#This Row],[דירוג]]</f>
        <v>26</v>
      </c>
      <c r="T1487" s="9">
        <v>50</v>
      </c>
    </row>
    <row r="1488" spans="2:20" s="6" customFormat="1" ht="13.8" hidden="1" x14ac:dyDescent="0.3">
      <c r="B1488" s="7" t="s">
        <v>94</v>
      </c>
      <c r="C1488" s="8" t="s">
        <v>39</v>
      </c>
      <c r="D1488" s="10" t="s">
        <v>23</v>
      </c>
      <c r="E1488" s="10">
        <v>473</v>
      </c>
      <c r="F1488" s="10">
        <v>254</v>
      </c>
      <c r="G1488" s="10">
        <v>117</v>
      </c>
      <c r="H1488" s="10">
        <v>67</v>
      </c>
      <c r="I1488" s="10">
        <v>22</v>
      </c>
      <c r="J1488" s="10">
        <v>8</v>
      </c>
      <c r="K1488" s="9"/>
      <c r="L1488" s="9" t="s">
        <v>18</v>
      </c>
      <c r="M1488" s="9" t="str">
        <f>IF(טבלה14[[#This Row],[מספר סטודנטים בתואר 1]]&gt;500,"yes","no")</f>
        <v>no</v>
      </c>
      <c r="N1488" s="12">
        <f>טבלה14[[#This Row],[מספר סטודנטים בתואר 1]]/SUBTOTAL(109,טבלה14[מספר סטודנטים בתואר 1])</f>
        <v>6.8803002312828199E-3</v>
      </c>
      <c r="O1488" s="11">
        <f>IFERROR(((טבלה14[[#This Row],[מספר סטודנטים בתואר 1]]-טבלה14[[#This Row],[נשים תואר 1]])/טבלה14[[#This Row],[מספר סטודנטים בתואר 1]]),"")</f>
        <v>0.46300211416490489</v>
      </c>
      <c r="P1488" s="11">
        <f>IFERROR(טבלה14[[#This Row],[נשים תואר 1]]/טבלה14[[#This Row],[מספר סטודנטים בתואר 1]],"")</f>
        <v>0.53699788583509511</v>
      </c>
      <c r="Q148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48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88" s="13">
        <f>SUMIFS(T:T,D:D,"2007/08",B:B,B1488)-טבלה14[[#This Row],[דירוג]]</f>
        <v>3</v>
      </c>
      <c r="T1488" s="9">
        <v>51</v>
      </c>
    </row>
    <row r="1489" spans="2:20" s="6" customFormat="1" ht="13.8" hidden="1" x14ac:dyDescent="0.3">
      <c r="B1489" s="7" t="s">
        <v>76</v>
      </c>
      <c r="C1489" s="8" t="s">
        <v>34</v>
      </c>
      <c r="D1489" s="9" t="s">
        <v>23</v>
      </c>
      <c r="E1489" s="10">
        <v>465</v>
      </c>
      <c r="F1489" s="10">
        <v>152</v>
      </c>
      <c r="G1489" s="10">
        <v>90</v>
      </c>
      <c r="H1489" s="10">
        <v>28</v>
      </c>
      <c r="I1489" s="10">
        <v>39</v>
      </c>
      <c r="J1489" s="10">
        <v>11</v>
      </c>
      <c r="K1489" s="9"/>
      <c r="L1489" s="9" t="s">
        <v>18</v>
      </c>
      <c r="M1489" s="9" t="str">
        <f>IF(טבלה14[[#This Row],[מספר סטודנטים בתואר 1]]&gt;500,"yes","no")</f>
        <v>no</v>
      </c>
      <c r="N1489" s="12">
        <f>טבלה14[[#This Row],[מספר סטודנטים בתואר 1]]/SUBTOTAL(109,טבלה14[מספר סטודנטים בתואר 1])</f>
        <v>6.7639315170116513E-3</v>
      </c>
      <c r="O1489" s="11">
        <f>IFERROR(((טבלה14[[#This Row],[מספר סטודנטים בתואר 1]]-טבלה14[[#This Row],[נשים תואר 1]])/טבלה14[[#This Row],[מספר סטודנטים בתואר 1]]),"")</f>
        <v>0.67311827956989245</v>
      </c>
      <c r="P1489" s="11">
        <f>IFERROR(טבלה14[[#This Row],[נשים תואר 1]]/טבלה14[[#This Row],[מספר סטודנטים בתואר 1]],"")</f>
        <v>0.32688172043010755</v>
      </c>
      <c r="Q148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48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89" s="13">
        <f>SUMIFS(T:T,D:D,"2007/08",B:B,B1489)-טבלה14[[#This Row],[דירוג]]</f>
        <v>-8</v>
      </c>
      <c r="T1489" s="9">
        <v>52</v>
      </c>
    </row>
    <row r="1490" spans="2:20" s="6" customFormat="1" ht="13.8" hidden="1" x14ac:dyDescent="0.3">
      <c r="B1490" s="7" t="s">
        <v>122</v>
      </c>
      <c r="C1490" s="8" t="s">
        <v>39</v>
      </c>
      <c r="D1490" s="10" t="s">
        <v>23</v>
      </c>
      <c r="E1490" s="10">
        <v>449</v>
      </c>
      <c r="F1490" s="10">
        <v>352</v>
      </c>
      <c r="G1490" s="10">
        <v>124</v>
      </c>
      <c r="H1490" s="10">
        <v>100</v>
      </c>
      <c r="I1490" s="10">
        <v>58</v>
      </c>
      <c r="J1490" s="10">
        <v>33</v>
      </c>
      <c r="K1490" s="9"/>
      <c r="L1490" s="9" t="s">
        <v>18</v>
      </c>
      <c r="M1490" s="9" t="str">
        <f>IF(טבלה14[[#This Row],[מספר סטודנטים בתואר 1]]&gt;500,"yes","no")</f>
        <v>no</v>
      </c>
      <c r="N1490" s="12">
        <f>טבלה14[[#This Row],[מספר סטודנטים בתואר 1]]/SUBTOTAL(109,טבלה14[מספר סטודנטים בתואר 1])</f>
        <v>6.5311940884693149E-3</v>
      </c>
      <c r="O1490" s="11">
        <f>IFERROR(((טבלה14[[#This Row],[מספר סטודנטים בתואר 1]]-טבלה14[[#This Row],[נשים תואר 1]])/טבלה14[[#This Row],[מספר סטודנטים בתואר 1]]),"")</f>
        <v>0.21603563474387527</v>
      </c>
      <c r="P1490" s="11">
        <f>IFERROR(טבלה14[[#This Row],[נשים תואר 1]]/טבלה14[[#This Row],[מספר סטודנטים בתואר 1]],"")</f>
        <v>0.78396436525612467</v>
      </c>
      <c r="Q149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49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90" s="13">
        <f>SUMIFS(T:T,D:D,"2007/08",B:B,B1490)-טבלה14[[#This Row],[דירוג]]</f>
        <v>4</v>
      </c>
      <c r="T1490" s="9">
        <v>53</v>
      </c>
    </row>
    <row r="1491" spans="2:20" s="6" customFormat="1" ht="13.8" hidden="1" x14ac:dyDescent="0.3">
      <c r="B1491" s="7" t="s">
        <v>247</v>
      </c>
      <c r="C1491" s="8" t="s">
        <v>52</v>
      </c>
      <c r="D1491" s="9" t="s">
        <v>23</v>
      </c>
      <c r="E1491" s="10">
        <v>437</v>
      </c>
      <c r="F1491" s="10">
        <v>401</v>
      </c>
      <c r="G1491" s="10">
        <v>33</v>
      </c>
      <c r="H1491" s="10">
        <v>24</v>
      </c>
      <c r="I1491" s="10"/>
      <c r="J1491" s="10" t="s">
        <v>21</v>
      </c>
      <c r="K1491" s="9"/>
      <c r="L1491" s="9" t="s">
        <v>18</v>
      </c>
      <c r="M1491" s="9" t="str">
        <f>IF(טבלה14[[#This Row],[מספר סטודנטים בתואר 1]]&gt;500,"yes","no")</f>
        <v>no</v>
      </c>
      <c r="N1491" s="12">
        <f>טבלה14[[#This Row],[מספר סטודנטים בתואר 1]]/SUBTOTAL(109,טבלה14[מספר סטודנטים בתואר 1])</f>
        <v>6.3566410170625628E-3</v>
      </c>
      <c r="O1491" s="11">
        <f>IFERROR(((טבלה14[[#This Row],[מספר סטודנטים בתואר 1]]-טבלה14[[#This Row],[נשים תואר 1]])/טבלה14[[#This Row],[מספר סטודנטים בתואר 1]]),"")</f>
        <v>8.2379862700228831E-2</v>
      </c>
      <c r="P1491" s="11">
        <f>IFERROR(טבלה14[[#This Row],[נשים תואר 1]]/טבלה14[[#This Row],[מספר סטודנטים בתואר 1]],"")</f>
        <v>0.91762013729977121</v>
      </c>
      <c r="Q149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49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91" s="13">
        <f>SUMIFS(T:T,D:D,"2007/08",B:B,B1491)-טבלה14[[#This Row],[דירוג]]</f>
        <v>17</v>
      </c>
      <c r="T1491" s="9">
        <v>54</v>
      </c>
    </row>
    <row r="1492" spans="2:20" s="6" customFormat="1" ht="13.8" hidden="1" x14ac:dyDescent="0.3">
      <c r="B1492" s="7" t="s">
        <v>105</v>
      </c>
      <c r="C1492" s="8" t="s">
        <v>39</v>
      </c>
      <c r="D1492" s="10" t="s">
        <v>23</v>
      </c>
      <c r="E1492" s="10">
        <v>405</v>
      </c>
      <c r="F1492" s="10">
        <v>342</v>
      </c>
      <c r="G1492" s="10">
        <v>240</v>
      </c>
      <c r="H1492" s="10">
        <v>188</v>
      </c>
      <c r="I1492" s="10">
        <v>158</v>
      </c>
      <c r="J1492" s="10">
        <v>118</v>
      </c>
      <c r="K1492" s="9"/>
      <c r="L1492" s="9" t="s">
        <v>18</v>
      </c>
      <c r="M1492" s="9" t="str">
        <f>IF(טבלה14[[#This Row],[מספר סטודנטים בתואר 1]]&gt;500,"yes","no")</f>
        <v>no</v>
      </c>
      <c r="N1492" s="12">
        <f>טבלה14[[#This Row],[מספר סטודנטים בתואר 1]]/SUBTOTAL(109,טבלה14[מספר סטודנטים בתואר 1])</f>
        <v>5.8911661599778901E-3</v>
      </c>
      <c r="O1492" s="11">
        <f>IFERROR(((טבלה14[[#This Row],[מספר סטודנטים בתואר 1]]-טבלה14[[#This Row],[נשים תואר 1]])/טבלה14[[#This Row],[מספר סטודנטים בתואר 1]]),"")</f>
        <v>0.15555555555555556</v>
      </c>
      <c r="P1492" s="11">
        <f>IFERROR(טבלה14[[#This Row],[נשים תואר 1]]/טבלה14[[#This Row],[מספר סטודנטים בתואר 1]],"")</f>
        <v>0.84444444444444444</v>
      </c>
      <c r="Q149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49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92" s="13">
        <f>SUMIFS(T:T,D:D,"2007/08",B:B,B1492)-טבלה14[[#This Row],[דירוג]]</f>
        <v>-14</v>
      </c>
      <c r="T1492" s="9">
        <v>55</v>
      </c>
    </row>
    <row r="1493" spans="2:20" s="6" customFormat="1" ht="13.8" hidden="1" x14ac:dyDescent="0.3">
      <c r="B1493" s="7" t="s">
        <v>107</v>
      </c>
      <c r="C1493" s="8" t="s">
        <v>39</v>
      </c>
      <c r="D1493" s="9" t="s">
        <v>23</v>
      </c>
      <c r="E1493" s="10">
        <v>397</v>
      </c>
      <c r="F1493" s="10">
        <v>309</v>
      </c>
      <c r="G1493" s="10">
        <v>154</v>
      </c>
      <c r="H1493" s="10">
        <v>105</v>
      </c>
      <c r="I1493" s="10">
        <v>53</v>
      </c>
      <c r="J1493" s="10">
        <v>34</v>
      </c>
      <c r="K1493" s="9"/>
      <c r="L1493" s="9" t="s">
        <v>18</v>
      </c>
      <c r="M1493" s="9" t="str">
        <f>IF(טבלה14[[#This Row],[מספר סטודנטים בתואר 1]]&gt;500,"yes","no")</f>
        <v>no</v>
      </c>
      <c r="N1493" s="12">
        <f>טבלה14[[#This Row],[מספר סטודנטים בתואר 1]]/SUBTOTAL(109,טבלה14[מספר סטודנטים בתואר 1])</f>
        <v>5.7747974457067214E-3</v>
      </c>
      <c r="O1493" s="11">
        <f>IFERROR(((טבלה14[[#This Row],[מספר סטודנטים בתואר 1]]-טבלה14[[#This Row],[נשים תואר 1]])/טבלה14[[#This Row],[מספר סטודנטים בתואר 1]]),"")</f>
        <v>0.22166246851385391</v>
      </c>
      <c r="P1493" s="11">
        <f>IFERROR(טבלה14[[#This Row],[נשים תואר 1]]/טבלה14[[#This Row],[מספר סטודנטים בתואר 1]],"")</f>
        <v>0.77833753148614615</v>
      </c>
      <c r="Q149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49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93" s="13">
        <f>SUMIFS(T:T,D:D,"2007/08",B:B,B1493)-טבלה14[[#This Row],[דירוג]]</f>
        <v>-4</v>
      </c>
      <c r="T1493" s="9">
        <v>56</v>
      </c>
    </row>
    <row r="1494" spans="2:20" s="6" customFormat="1" ht="13.8" hidden="1" x14ac:dyDescent="0.3">
      <c r="B1494" s="7" t="s">
        <v>100</v>
      </c>
      <c r="C1494" s="8" t="s">
        <v>34</v>
      </c>
      <c r="D1494" s="10" t="s">
        <v>23</v>
      </c>
      <c r="E1494" s="10">
        <v>386</v>
      </c>
      <c r="F1494" s="10">
        <v>70</v>
      </c>
      <c r="G1494" s="10">
        <v>127</v>
      </c>
      <c r="H1494" s="10">
        <v>21</v>
      </c>
      <c r="I1494" s="10">
        <v>31</v>
      </c>
      <c r="J1494" s="10">
        <v>6</v>
      </c>
      <c r="K1494" s="9"/>
      <c r="L1494" s="9" t="s">
        <v>18</v>
      </c>
      <c r="M1494" s="9" t="str">
        <f>IF(טבלה14[[#This Row],[מספר סטודנטים בתואר 1]]&gt;500,"yes","no")</f>
        <v>no</v>
      </c>
      <c r="N1494" s="12">
        <f>טבלה14[[#This Row],[מספר סטודנטים בתואר 1]]/SUBTOTAL(109,טבלה14[מספר סטודנטים בתואר 1])</f>
        <v>5.6147904635838655E-3</v>
      </c>
      <c r="O1494" s="11">
        <f>IFERROR(((טבלה14[[#This Row],[מספר סטודנטים בתואר 1]]-טבלה14[[#This Row],[נשים תואר 1]])/טבלה14[[#This Row],[מספר סטודנטים בתואר 1]]),"")</f>
        <v>0.81865284974093266</v>
      </c>
      <c r="P1494" s="11">
        <f>IFERROR(טבלה14[[#This Row],[נשים תואר 1]]/טבלה14[[#This Row],[מספר סטודנטים בתואר 1]],"")</f>
        <v>0.18134715025906736</v>
      </c>
      <c r="Q149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494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494" s="13">
        <f>SUMIFS(T:T,D:D,"2007/08",B:B,B1494)-טבלה14[[#This Row],[דירוג]]</f>
        <v>2</v>
      </c>
      <c r="T1494" s="9">
        <v>57</v>
      </c>
    </row>
    <row r="1495" spans="2:20" s="6" customFormat="1" ht="13.8" hidden="1" x14ac:dyDescent="0.3">
      <c r="B1495" s="7" t="s">
        <v>97</v>
      </c>
      <c r="C1495" s="8" t="s">
        <v>58</v>
      </c>
      <c r="D1495" s="9" t="s">
        <v>23</v>
      </c>
      <c r="E1495" s="10">
        <v>385</v>
      </c>
      <c r="F1495" s="10">
        <v>364</v>
      </c>
      <c r="G1495" s="10">
        <v>60</v>
      </c>
      <c r="H1495" s="10">
        <v>54</v>
      </c>
      <c r="I1495" s="10">
        <v>15</v>
      </c>
      <c r="J1495" s="10">
        <v>11</v>
      </c>
      <c r="K1495" s="9"/>
      <c r="L1495" s="9" t="s">
        <v>18</v>
      </c>
      <c r="M1495" s="9" t="str">
        <f>IF(טבלה14[[#This Row],[מספר סטודנטים בתואר 1]]&gt;500,"yes","no")</f>
        <v>no</v>
      </c>
      <c r="N1495" s="12">
        <f>טבלה14[[#This Row],[מספר סטודנטים בתואר 1]]/SUBTOTAL(109,טבלה14[מספר סטודנטים בתואר 1])</f>
        <v>5.6002443742999694E-3</v>
      </c>
      <c r="O1495" s="11">
        <f>IFERROR(((טבלה14[[#This Row],[מספר סטודנטים בתואר 1]]-טבלה14[[#This Row],[נשים תואר 1]])/טבלה14[[#This Row],[מספר סטודנטים בתואר 1]]),"")</f>
        <v>5.4545454545454543E-2</v>
      </c>
      <c r="P1495" s="11">
        <f>IFERROR(טבלה14[[#This Row],[נשים תואר 1]]/טבלה14[[#This Row],[מספר סטודנטים בתואר 1]],"")</f>
        <v>0.94545454545454544</v>
      </c>
      <c r="Q149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49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95" s="13">
        <f>SUMIFS(T:T,D:D,"2007/08",B:B,B1495)-טבלה14[[#This Row],[דירוג]]</f>
        <v>20</v>
      </c>
      <c r="T1495" s="9">
        <v>58</v>
      </c>
    </row>
    <row r="1496" spans="2:20" s="6" customFormat="1" ht="13.8" hidden="1" x14ac:dyDescent="0.3">
      <c r="B1496" s="7" t="s">
        <v>111</v>
      </c>
      <c r="C1496" s="8" t="s">
        <v>39</v>
      </c>
      <c r="D1496" s="10" t="s">
        <v>23</v>
      </c>
      <c r="E1496" s="10">
        <v>362</v>
      </c>
      <c r="F1496" s="10">
        <v>267</v>
      </c>
      <c r="G1496" s="10">
        <v>165</v>
      </c>
      <c r="H1496" s="10">
        <v>117</v>
      </c>
      <c r="I1496" s="10">
        <v>29</v>
      </c>
      <c r="J1496" s="10">
        <v>19</v>
      </c>
      <c r="K1496" s="9"/>
      <c r="L1496" s="9" t="s">
        <v>18</v>
      </c>
      <c r="M1496" s="9" t="str">
        <f>IF(טבלה14[[#This Row],[מספר סטודנטים בתואר 1]]&gt;500,"yes","no")</f>
        <v>no</v>
      </c>
      <c r="N1496" s="12">
        <f>טבלה14[[#This Row],[מספר סטודנטים בתואר 1]]/SUBTOTAL(109,טבלה14[מספר סטודנטים בתואר 1])</f>
        <v>5.2656843207703613E-3</v>
      </c>
      <c r="O1496" s="11">
        <f>IFERROR(((טבלה14[[#This Row],[מספר סטודנטים בתואר 1]]-טבלה14[[#This Row],[נשים תואר 1]])/טבלה14[[#This Row],[מספר סטודנטים בתואר 1]]),"")</f>
        <v>0.26243093922651933</v>
      </c>
      <c r="P1496" s="11">
        <f>IFERROR(טבלה14[[#This Row],[נשים תואר 1]]/טבלה14[[#This Row],[מספר סטודנטים בתואר 1]],"")</f>
        <v>0.73756906077348061</v>
      </c>
      <c r="Q149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49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96" s="13">
        <f>SUMIFS(T:T,D:D,"2007/08",B:B,B1496)-טבלה14[[#This Row],[דירוג]]</f>
        <v>-13</v>
      </c>
      <c r="T1496" s="9">
        <v>59</v>
      </c>
    </row>
    <row r="1497" spans="2:20" s="6" customFormat="1" ht="13.8" hidden="1" x14ac:dyDescent="0.3">
      <c r="B1497" s="7" t="s">
        <v>203</v>
      </c>
      <c r="C1497" s="8" t="s">
        <v>52</v>
      </c>
      <c r="D1497" s="9" t="s">
        <v>23</v>
      </c>
      <c r="E1497" s="10">
        <v>349</v>
      </c>
      <c r="F1497" s="10">
        <v>168</v>
      </c>
      <c r="G1497" s="10">
        <v>412</v>
      </c>
      <c r="H1497" s="10">
        <v>287</v>
      </c>
      <c r="I1497" s="10">
        <v>92</v>
      </c>
      <c r="J1497" s="10">
        <v>54</v>
      </c>
      <c r="K1497" s="9"/>
      <c r="L1497" s="9" t="s">
        <v>18</v>
      </c>
      <c r="M1497" s="9" t="str">
        <f>IF(טבלה14[[#This Row],[מספר סטודנטים בתואר 1]]&gt;500,"yes","no")</f>
        <v>no</v>
      </c>
      <c r="N1497" s="12">
        <f>טבלה14[[#This Row],[מספר סטודנטים בתואר 1]]/SUBTOTAL(109,טבלה14[מספר סטודנטים בתואר 1])</f>
        <v>5.0765851600797123E-3</v>
      </c>
      <c r="O1497" s="11">
        <f>IFERROR(((טבלה14[[#This Row],[מספר סטודנטים בתואר 1]]-טבלה14[[#This Row],[נשים תואר 1]])/טבלה14[[#This Row],[מספר סטודנטים בתואר 1]]),"")</f>
        <v>0.51862464183381085</v>
      </c>
      <c r="P1497" s="11">
        <f>IFERROR(טבלה14[[#This Row],[נשים תואר 1]]/טבלה14[[#This Row],[מספר סטודנטים בתואר 1]],"")</f>
        <v>0.48137535816618909</v>
      </c>
      <c r="Q149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49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97" s="13">
        <f>SUMIFS(T:T,D:D,"2007/08",B:B,B1497)-טבלה14[[#This Row],[דירוג]]</f>
        <v>23</v>
      </c>
      <c r="T1497" s="9">
        <v>60</v>
      </c>
    </row>
    <row r="1498" spans="2:20" s="6" customFormat="1" ht="13.8" hidden="1" x14ac:dyDescent="0.3">
      <c r="B1498" s="7" t="s">
        <v>98</v>
      </c>
      <c r="C1498" s="8" t="s">
        <v>72</v>
      </c>
      <c r="D1498" s="10" t="s">
        <v>23</v>
      </c>
      <c r="E1498" s="10">
        <v>343</v>
      </c>
      <c r="F1498" s="10">
        <v>210</v>
      </c>
      <c r="G1498" s="10">
        <v>305</v>
      </c>
      <c r="H1498" s="10">
        <v>196</v>
      </c>
      <c r="I1498" s="10">
        <v>33</v>
      </c>
      <c r="J1498" s="10">
        <v>13</v>
      </c>
      <c r="K1498" s="9"/>
      <c r="L1498" s="9" t="s">
        <v>18</v>
      </c>
      <c r="M1498" s="9" t="str">
        <f>IF(טבלה14[[#This Row],[מספר סטודנטים בתואר 1]]&gt;500,"yes","no")</f>
        <v>no</v>
      </c>
      <c r="N1498" s="12">
        <f>טבלה14[[#This Row],[מספר סטודנטים בתואר 1]]/SUBTOTAL(109,טבלה14[מספר סטודנטים בתואר 1])</f>
        <v>4.9893086243763367E-3</v>
      </c>
      <c r="O1498" s="11">
        <f>IFERROR(((טבלה14[[#This Row],[מספר סטודנטים בתואר 1]]-טבלה14[[#This Row],[נשים תואר 1]])/טבלה14[[#This Row],[מספר סטודנטים בתואר 1]]),"")</f>
        <v>0.38775510204081631</v>
      </c>
      <c r="P1498" s="11">
        <f>IFERROR(טבלה14[[#This Row],[נשים תואר 1]]/טבלה14[[#This Row],[מספר סטודנטים בתואר 1]],"")</f>
        <v>0.61224489795918369</v>
      </c>
      <c r="Q149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49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498" s="13">
        <f>SUMIFS(T:T,D:D,"2007/08",B:B,B1498)-טבלה14[[#This Row],[דירוג]]</f>
        <v>29</v>
      </c>
      <c r="T1498" s="9">
        <v>61</v>
      </c>
    </row>
    <row r="1499" spans="2:20" s="6" customFormat="1" ht="13.8" hidden="1" x14ac:dyDescent="0.3">
      <c r="B1499" s="7" t="s">
        <v>106</v>
      </c>
      <c r="C1499" s="8" t="s">
        <v>28</v>
      </c>
      <c r="D1499" s="9" t="s">
        <v>26</v>
      </c>
      <c r="E1499" s="10">
        <v>195</v>
      </c>
      <c r="F1499" s="10">
        <v>51</v>
      </c>
      <c r="G1499" s="10"/>
      <c r="H1499" s="10"/>
      <c r="I1499" s="10">
        <v>35</v>
      </c>
      <c r="J1499" s="10">
        <v>14</v>
      </c>
      <c r="K1499" s="9"/>
      <c r="L1499" s="9" t="s">
        <v>18</v>
      </c>
      <c r="M1499" s="9" t="str">
        <f>IF(טבלה14[[#This Row],[מספר סטודנטים בתואר 1]]&gt;500,"yes","no")</f>
        <v>no</v>
      </c>
      <c r="N1499" s="12">
        <f>טבלה14[[#This Row],[מספר סטודנטים בתואר 1]]/SUBTOTAL(109,טבלה14[מספר סטודנטים בתואר 1])</f>
        <v>2.8364874103597249E-3</v>
      </c>
      <c r="O1499" s="11">
        <f>IFERROR(((טבלה14[[#This Row],[מספר סטודנטים בתואר 1]]-טבלה14[[#This Row],[נשים תואר 1]])/טבלה14[[#This Row],[מספר סטודנטים בתואר 1]]),"")</f>
        <v>0.7384615384615385</v>
      </c>
      <c r="P1499" s="11">
        <f>IFERROR(טבלה14[[#This Row],[נשים תואר 1]]/טבלה14[[#This Row],[מספר סטודנטים בתואר 1]],"")</f>
        <v>0.26153846153846155</v>
      </c>
      <c r="Q149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499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499" s="13">
        <f>SUMIFS(T:T,D:D,"2007/08",B:B,B1499)-טבלה14[[#This Row],[דירוג]]</f>
        <v>18</v>
      </c>
      <c r="T1499" s="9">
        <v>79</v>
      </c>
    </row>
    <row r="1500" spans="2:20" s="6" customFormat="1" ht="13.8" hidden="1" x14ac:dyDescent="0.3">
      <c r="B1500" s="7" t="s">
        <v>73</v>
      </c>
      <c r="C1500" s="8" t="s">
        <v>16</v>
      </c>
      <c r="D1500" s="10" t="s">
        <v>23</v>
      </c>
      <c r="E1500" s="10">
        <v>336</v>
      </c>
      <c r="F1500" s="10">
        <v>286</v>
      </c>
      <c r="G1500" s="10">
        <v>400</v>
      </c>
      <c r="H1500" s="10">
        <v>284</v>
      </c>
      <c r="I1500" s="10">
        <v>35</v>
      </c>
      <c r="J1500" s="10">
        <v>29</v>
      </c>
      <c r="K1500" s="9"/>
      <c r="L1500" s="9" t="s">
        <v>18</v>
      </c>
      <c r="M1500" s="9" t="str">
        <f>IF(טבלה14[[#This Row],[מספר סטודנטים בתואר 1]]&gt;500,"yes","no")</f>
        <v>no</v>
      </c>
      <c r="N1500" s="12">
        <f>טבלה14[[#This Row],[מספר סטודנטים בתואר 1]]/SUBTOTAL(109,טבלה14[מספר סטודנטים בתואר 1])</f>
        <v>4.8874859993890641E-3</v>
      </c>
      <c r="O1500" s="11">
        <f>IFERROR(((טבלה14[[#This Row],[מספר סטודנטים בתואר 1]]-טבלה14[[#This Row],[נשים תואר 1]])/טבלה14[[#This Row],[מספר סטודנטים בתואר 1]]),"")</f>
        <v>0.14880952380952381</v>
      </c>
      <c r="P1500" s="11">
        <f>IFERROR(טבלה14[[#This Row],[נשים תואר 1]]/טבלה14[[#This Row],[מספר סטודנטים בתואר 1]],"")</f>
        <v>0.85119047619047616</v>
      </c>
      <c r="Q150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50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00" s="13">
        <f>SUMIFS(T:T,D:D,"2007/08",B:B,B1500)-טבלה14[[#This Row],[דירוג]]</f>
        <v>-25</v>
      </c>
      <c r="T1500" s="9">
        <v>63</v>
      </c>
    </row>
    <row r="1501" spans="2:20" s="6" customFormat="1" ht="13.8" hidden="1" x14ac:dyDescent="0.3">
      <c r="B1501" s="7" t="s">
        <v>119</v>
      </c>
      <c r="C1501" s="8" t="s">
        <v>34</v>
      </c>
      <c r="D1501" s="9" t="s">
        <v>23</v>
      </c>
      <c r="E1501" s="10">
        <v>323</v>
      </c>
      <c r="F1501" s="10">
        <v>250</v>
      </c>
      <c r="G1501" s="10">
        <v>31</v>
      </c>
      <c r="H1501" s="10">
        <v>25</v>
      </c>
      <c r="I1501" s="10">
        <v>45</v>
      </c>
      <c r="J1501" s="10">
        <v>33</v>
      </c>
      <c r="K1501" s="9"/>
      <c r="L1501" s="9" t="s">
        <v>18</v>
      </c>
      <c r="M1501" s="9" t="str">
        <f>IF(טבלה14[[#This Row],[מספר סטודנטים בתואר 1]]&gt;500,"yes","no")</f>
        <v>no</v>
      </c>
      <c r="N1501" s="12">
        <f>טבלה14[[#This Row],[מספר סטודנטים בתואר 1]]/SUBTOTAL(109,טבלה14[מספר סטודנטים בתואר 1])</f>
        <v>4.698386838698416E-3</v>
      </c>
      <c r="O1501" s="11">
        <f>IFERROR(((טבלה14[[#This Row],[מספר סטודנטים בתואר 1]]-טבלה14[[#This Row],[נשים תואר 1]])/טבלה14[[#This Row],[מספר סטודנטים בתואר 1]]),"")</f>
        <v>0.2260061919504644</v>
      </c>
      <c r="P1501" s="11">
        <f>IFERROR(טבלה14[[#This Row],[נשים תואר 1]]/טבלה14[[#This Row],[מספר סטודנטים בתואר 1]],"")</f>
        <v>0.77399380804953566</v>
      </c>
      <c r="Q150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50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01" s="13">
        <f>SUMIFS(T:T,D:D,"2007/08",B:B,B1501)-טבלה14[[#This Row],[דירוג]]</f>
        <v>6</v>
      </c>
      <c r="T1501" s="9">
        <v>64</v>
      </c>
    </row>
    <row r="1502" spans="2:20" s="6" customFormat="1" ht="13.8" hidden="1" x14ac:dyDescent="0.3">
      <c r="B1502" s="7" t="s">
        <v>104</v>
      </c>
      <c r="C1502" s="8" t="s">
        <v>39</v>
      </c>
      <c r="D1502" s="10" t="s">
        <v>23</v>
      </c>
      <c r="E1502" s="10">
        <v>303</v>
      </c>
      <c r="F1502" s="10">
        <v>203</v>
      </c>
      <c r="G1502" s="10">
        <v>63</v>
      </c>
      <c r="H1502" s="10">
        <v>35</v>
      </c>
      <c r="I1502" s="10">
        <v>13</v>
      </c>
      <c r="J1502" s="10">
        <v>10</v>
      </c>
      <c r="K1502" s="9"/>
      <c r="L1502" s="9" t="s">
        <v>18</v>
      </c>
      <c r="M1502" s="9" t="str">
        <f>IF(טבלה14[[#This Row],[מספר סטודנטים בתואר 1]]&gt;500,"yes","no")</f>
        <v>no</v>
      </c>
      <c r="N1502" s="12">
        <f>טבלה14[[#This Row],[מספר סטודנטים בתואר 1]]/SUBTOTAL(109,טבלה14[מספר סטודנטים בתואר 1])</f>
        <v>4.4074650530204953E-3</v>
      </c>
      <c r="O1502" s="11">
        <f>IFERROR(((טבלה14[[#This Row],[מספר סטודנטים בתואר 1]]-טבלה14[[#This Row],[נשים תואר 1]])/טבלה14[[#This Row],[מספר סטודנטים בתואר 1]]),"")</f>
        <v>0.33003300330033003</v>
      </c>
      <c r="P1502" s="11">
        <f>IFERROR(טבלה14[[#This Row],[נשים תואר 1]]/טבלה14[[#This Row],[מספר סטודנטים בתואר 1]],"")</f>
        <v>0.66996699669966997</v>
      </c>
      <c r="Q150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0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02" s="13">
        <f>SUMIFS(T:T,D:D,"2007/08",B:B,B1502)-טבלה14[[#This Row],[דירוג]]</f>
        <v>7</v>
      </c>
      <c r="T1502" s="9">
        <v>65</v>
      </c>
    </row>
    <row r="1503" spans="2:20" s="6" customFormat="1" ht="13.8" hidden="1" x14ac:dyDescent="0.3">
      <c r="B1503" s="7" t="s">
        <v>112</v>
      </c>
      <c r="C1503" s="8" t="s">
        <v>56</v>
      </c>
      <c r="D1503" s="9" t="s">
        <v>23</v>
      </c>
      <c r="E1503" s="10">
        <v>295</v>
      </c>
      <c r="F1503" s="10">
        <v>241</v>
      </c>
      <c r="G1503" s="10">
        <v>62</v>
      </c>
      <c r="H1503" s="10">
        <v>47</v>
      </c>
      <c r="I1503" s="10">
        <v>19</v>
      </c>
      <c r="J1503" s="10">
        <v>11</v>
      </c>
      <c r="K1503" s="9"/>
      <c r="L1503" s="9" t="s">
        <v>18</v>
      </c>
      <c r="M1503" s="9" t="str">
        <f>IF(טבלה14[[#This Row],[מספר סטודנטים בתואר 1]]&gt;500,"yes","no")</f>
        <v>no</v>
      </c>
      <c r="N1503" s="12">
        <f>טבלה14[[#This Row],[מספר סטודנטים בתואר 1]]/SUBTOTAL(109,טבלה14[מספר סטודנטים בתואר 1])</f>
        <v>4.2910963387493275E-3</v>
      </c>
      <c r="O1503" s="11">
        <f>IFERROR(((טבלה14[[#This Row],[מספר סטודנטים בתואר 1]]-טבלה14[[#This Row],[נשים תואר 1]])/טבלה14[[#This Row],[מספר סטודנטים בתואר 1]]),"")</f>
        <v>0.18305084745762712</v>
      </c>
      <c r="P1503" s="11">
        <f>IFERROR(טבלה14[[#This Row],[נשים תואר 1]]/טבלה14[[#This Row],[מספר סטודנטים בתואר 1]],"")</f>
        <v>0.81694915254237288</v>
      </c>
      <c r="Q150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50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03" s="13">
        <f>SUMIFS(T:T,D:D,"2007/08",B:B,B1503)-טבלה14[[#This Row],[דירוג]]</f>
        <v>-10</v>
      </c>
      <c r="T1503" s="9">
        <v>66</v>
      </c>
    </row>
    <row r="1504" spans="2:20" s="6" customFormat="1" ht="13.8" hidden="1" x14ac:dyDescent="0.3">
      <c r="B1504" s="7" t="s">
        <v>110</v>
      </c>
      <c r="C1504" s="8" t="s">
        <v>48</v>
      </c>
      <c r="D1504" s="10" t="s">
        <v>23</v>
      </c>
      <c r="E1504" s="10">
        <v>290</v>
      </c>
      <c r="F1504" s="10">
        <v>196</v>
      </c>
      <c r="G1504" s="10">
        <v>62</v>
      </c>
      <c r="H1504" s="10">
        <v>30</v>
      </c>
      <c r="I1504" s="10">
        <v>59</v>
      </c>
      <c r="J1504" s="10">
        <v>34</v>
      </c>
      <c r="K1504" s="9"/>
      <c r="L1504" s="9" t="s">
        <v>18</v>
      </c>
      <c r="M1504" s="9" t="str">
        <f>IF(טבלה14[[#This Row],[מספר סטודנטים בתואר 1]]&gt;500,"yes","no")</f>
        <v>no</v>
      </c>
      <c r="N1504" s="12">
        <f>טבלה14[[#This Row],[מספר סטודנטים בתואר 1]]/SUBTOTAL(109,טבלה14[מספר סטודנטים בתואר 1])</f>
        <v>4.2183658923298471E-3</v>
      </c>
      <c r="O1504" s="11">
        <f>IFERROR(((טבלה14[[#This Row],[מספר סטודנטים בתואר 1]]-טבלה14[[#This Row],[נשים תואר 1]])/טבלה14[[#This Row],[מספר סטודנטים בתואר 1]]),"")</f>
        <v>0.32413793103448274</v>
      </c>
      <c r="P1504" s="11">
        <f>IFERROR(טבלה14[[#This Row],[נשים תואר 1]]/טבלה14[[#This Row],[מספר סטודנטים בתואר 1]],"")</f>
        <v>0.67586206896551726</v>
      </c>
      <c r="Q150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0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04" s="13">
        <f>SUMIFS(T:T,D:D,"2007/08",B:B,B1504)-טבלה14[[#This Row],[דירוג]]</f>
        <v>7</v>
      </c>
      <c r="T1504" s="9">
        <v>67</v>
      </c>
    </row>
    <row r="1505" spans="2:20" s="6" customFormat="1" ht="13.8" hidden="1" x14ac:dyDescent="0.3">
      <c r="B1505" s="7" t="s">
        <v>113</v>
      </c>
      <c r="C1505" s="8" t="s">
        <v>69</v>
      </c>
      <c r="D1505" s="9" t="s">
        <v>23</v>
      </c>
      <c r="E1505" s="10">
        <v>285</v>
      </c>
      <c r="F1505" s="10">
        <v>192</v>
      </c>
      <c r="G1505" s="10">
        <v>30</v>
      </c>
      <c r="H1505" s="10">
        <v>20</v>
      </c>
      <c r="I1505" s="10"/>
      <c r="J1505" s="10" t="s">
        <v>21</v>
      </c>
      <c r="K1505" s="9"/>
      <c r="L1505" s="9" t="s">
        <v>18</v>
      </c>
      <c r="M1505" s="9" t="str">
        <f>IF(טבלה14[[#This Row],[מספר סטודנטים בתואר 1]]&gt;500,"yes","no")</f>
        <v>no</v>
      </c>
      <c r="N1505" s="12">
        <f>טבלה14[[#This Row],[מספר סטודנטים בתואר 1]]/SUBTOTAL(109,טבלה14[מספר סטודנטים בתואר 1])</f>
        <v>4.1456354459103667E-3</v>
      </c>
      <c r="O1505" s="11">
        <f>IFERROR(((טבלה14[[#This Row],[מספר סטודנטים בתואר 1]]-טבלה14[[#This Row],[נשים תואר 1]])/טבלה14[[#This Row],[מספר סטודנטים בתואר 1]]),"")</f>
        <v>0.32631578947368423</v>
      </c>
      <c r="P1505" s="11">
        <f>IFERROR(טבלה14[[#This Row],[נשים תואר 1]]/טבלה14[[#This Row],[מספר סטודנטים בתואר 1]],"")</f>
        <v>0.67368421052631577</v>
      </c>
      <c r="Q150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0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05" s="13">
        <f>SUMIFS(T:T,D:D,"2007/08",B:B,B1505)-טבלה14[[#This Row],[דירוג]]</f>
        <v>-7</v>
      </c>
      <c r="T1505" s="9">
        <v>68</v>
      </c>
    </row>
    <row r="1506" spans="2:20" s="6" customFormat="1" ht="13.8" hidden="1" x14ac:dyDescent="0.3">
      <c r="B1506" s="7" t="s">
        <v>89</v>
      </c>
      <c r="C1506" s="8" t="s">
        <v>48</v>
      </c>
      <c r="D1506" s="10" t="s">
        <v>23</v>
      </c>
      <c r="E1506" s="10">
        <v>279</v>
      </c>
      <c r="F1506" s="10">
        <v>169</v>
      </c>
      <c r="G1506" s="10">
        <v>61</v>
      </c>
      <c r="H1506" s="10">
        <v>28</v>
      </c>
      <c r="I1506" s="10">
        <v>154</v>
      </c>
      <c r="J1506" s="10">
        <v>76</v>
      </c>
      <c r="K1506" s="9"/>
      <c r="L1506" s="9" t="s">
        <v>18</v>
      </c>
      <c r="M1506" s="9" t="str">
        <f>IF(טבלה14[[#This Row],[מספר סטודנטים בתואר 1]]&gt;500,"yes","no")</f>
        <v>no</v>
      </c>
      <c r="N1506" s="12">
        <f>טבלה14[[#This Row],[מספר סטודנטים בתואר 1]]/SUBTOTAL(109,טבלה14[מספר סטודנטים בתואר 1])</f>
        <v>4.0583589102069911E-3</v>
      </c>
      <c r="O1506" s="11">
        <f>IFERROR(((טבלה14[[#This Row],[מספר סטודנטים בתואר 1]]-טבלה14[[#This Row],[נשים תואר 1]])/טבלה14[[#This Row],[מספר סטודנטים בתואר 1]]),"")</f>
        <v>0.3942652329749104</v>
      </c>
      <c r="P1506" s="11">
        <f>IFERROR(טבלה14[[#This Row],[נשים תואר 1]]/טבלה14[[#This Row],[מספר סטודנטים בתואר 1]],"")</f>
        <v>0.60573476702508966</v>
      </c>
      <c r="Q150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0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06" s="13">
        <f>SUMIFS(T:T,D:D,"2007/08",B:B,B1506)-טבלה14[[#This Row],[דירוג]]</f>
        <v>17</v>
      </c>
      <c r="T1506" s="9">
        <v>69</v>
      </c>
    </row>
    <row r="1507" spans="2:20" s="6" customFormat="1" ht="13.8" hidden="1" x14ac:dyDescent="0.3">
      <c r="B1507" s="7" t="s">
        <v>114</v>
      </c>
      <c r="C1507" s="8" t="s">
        <v>25</v>
      </c>
      <c r="D1507" s="9" t="s">
        <v>23</v>
      </c>
      <c r="E1507" s="10">
        <v>274</v>
      </c>
      <c r="F1507" s="10">
        <v>142</v>
      </c>
      <c r="G1507" s="10">
        <v>226</v>
      </c>
      <c r="H1507" s="10">
        <v>116</v>
      </c>
      <c r="I1507" s="10">
        <v>71</v>
      </c>
      <c r="J1507" s="10">
        <v>42</v>
      </c>
      <c r="K1507" s="9"/>
      <c r="L1507" s="9" t="s">
        <v>18</v>
      </c>
      <c r="M1507" s="9" t="str">
        <f>IF(טבלה14[[#This Row],[מספר סטודנטים בתואר 1]]&gt;500,"yes","no")</f>
        <v>no</v>
      </c>
      <c r="N1507" s="12">
        <f>טבלה14[[#This Row],[מספר סטודנטים בתואר 1]]/SUBTOTAL(109,טבלה14[מספר סטודנטים בתואר 1])</f>
        <v>3.9856284637875107E-3</v>
      </c>
      <c r="O1507" s="11">
        <f>IFERROR(((טבלה14[[#This Row],[מספר סטודנטים בתואר 1]]-טבלה14[[#This Row],[נשים תואר 1]])/טבלה14[[#This Row],[מספר סטודנטים בתואר 1]]),"")</f>
        <v>0.48175182481751827</v>
      </c>
      <c r="P1507" s="11">
        <f>IFERROR(טבלה14[[#This Row],[נשים תואר 1]]/טבלה14[[#This Row],[מספר סטודנטים בתואר 1]],"")</f>
        <v>0.51824817518248179</v>
      </c>
      <c r="Q150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0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07" s="13">
        <f>SUMIFS(T:T,D:D,"2007/08",B:B,B1507)-טבלה14[[#This Row],[דירוג]]</f>
        <v>-5</v>
      </c>
      <c r="T1507" s="9">
        <v>70</v>
      </c>
    </row>
    <row r="1508" spans="2:20" s="6" customFormat="1" ht="13.8" hidden="1" x14ac:dyDescent="0.3">
      <c r="B1508" s="7" t="s">
        <v>103</v>
      </c>
      <c r="C1508" s="8" t="s">
        <v>48</v>
      </c>
      <c r="D1508" s="10" t="s">
        <v>23</v>
      </c>
      <c r="E1508" s="10">
        <v>273</v>
      </c>
      <c r="F1508" s="10">
        <v>82</v>
      </c>
      <c r="G1508" s="10">
        <v>38</v>
      </c>
      <c r="H1508" s="10">
        <v>16</v>
      </c>
      <c r="I1508" s="10">
        <v>38</v>
      </c>
      <c r="J1508" s="10">
        <v>16</v>
      </c>
      <c r="K1508" s="9"/>
      <c r="L1508" s="9" t="s">
        <v>18</v>
      </c>
      <c r="M1508" s="9" t="str">
        <f>IF(טבלה14[[#This Row],[מספר סטודנטים בתואר 1]]&gt;500,"yes","no")</f>
        <v>no</v>
      </c>
      <c r="N1508" s="12">
        <f>טבלה14[[#This Row],[מספר סטודנטים בתואר 1]]/SUBTOTAL(109,טבלה14[מספר סטודנטים בתואר 1])</f>
        <v>3.9710823745036147E-3</v>
      </c>
      <c r="O1508" s="11">
        <f>IFERROR(((טבלה14[[#This Row],[מספר סטודנטים בתואר 1]]-טבלה14[[#This Row],[נשים תואר 1]])/טבלה14[[#This Row],[מספר סטודנטים בתואר 1]]),"")</f>
        <v>0.69963369963369959</v>
      </c>
      <c r="P1508" s="11">
        <f>IFERROR(טבלה14[[#This Row],[נשים תואר 1]]/טבלה14[[#This Row],[מספר סטודנטים בתואר 1]],"")</f>
        <v>0.30036630036630035</v>
      </c>
      <c r="Q150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0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08" s="13">
        <f>SUMIFS(T:T,D:D,"2007/08",B:B,B1508)-טבלה14[[#This Row],[דירוג]]</f>
        <v>13</v>
      </c>
      <c r="T1508" s="9">
        <v>71</v>
      </c>
    </row>
    <row r="1509" spans="2:20" s="6" customFormat="1" ht="13.8" hidden="1" x14ac:dyDescent="0.3">
      <c r="B1509" s="7" t="s">
        <v>121</v>
      </c>
      <c r="C1509" s="8" t="s">
        <v>16</v>
      </c>
      <c r="D1509" s="9" t="s">
        <v>23</v>
      </c>
      <c r="E1509" s="10">
        <v>271</v>
      </c>
      <c r="F1509" s="10">
        <v>236</v>
      </c>
      <c r="G1509" s="10">
        <v>109</v>
      </c>
      <c r="H1509" s="10">
        <v>105</v>
      </c>
      <c r="I1509" s="10"/>
      <c r="J1509" s="10"/>
      <c r="K1509" s="9"/>
      <c r="L1509" s="9" t="s">
        <v>18</v>
      </c>
      <c r="M1509" s="9" t="str">
        <f>IF(טבלה14[[#This Row],[מספר סטודנטים בתואר 1]]&gt;500,"yes","no")</f>
        <v>no</v>
      </c>
      <c r="N1509" s="12">
        <f>טבלה14[[#This Row],[מספר סטודנטים בתואר 1]]/SUBTOTAL(109,טבלה14[מספר סטודנטים בתואר 1])</f>
        <v>3.9419901959358225E-3</v>
      </c>
      <c r="O1509" s="11">
        <f>IFERROR(((טבלה14[[#This Row],[מספר סטודנטים בתואר 1]]-טבלה14[[#This Row],[נשים תואר 1]])/טבלה14[[#This Row],[מספר סטודנטים בתואר 1]]),"")</f>
        <v>0.12915129151291513</v>
      </c>
      <c r="P1509" s="11">
        <f>IFERROR(טבלה14[[#This Row],[נשים תואר 1]]/טבלה14[[#This Row],[מספר סטודנטים בתואר 1]],"")</f>
        <v>0.87084870848708484</v>
      </c>
      <c r="Q150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50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09" s="13">
        <f>SUMIFS(T:T,D:D,"2007/08",B:B,B1509)-טבלה14[[#This Row],[דירוג]]</f>
        <v>-27</v>
      </c>
      <c r="T1509" s="9">
        <v>72</v>
      </c>
    </row>
    <row r="1510" spans="2:20" s="6" customFormat="1" ht="13.8" hidden="1" x14ac:dyDescent="0.3">
      <c r="B1510" s="7" t="s">
        <v>126</v>
      </c>
      <c r="C1510" s="8" t="s">
        <v>25</v>
      </c>
      <c r="D1510" s="10" t="s">
        <v>23</v>
      </c>
      <c r="E1510" s="10">
        <v>256</v>
      </c>
      <c r="F1510" s="10">
        <v>146</v>
      </c>
      <c r="G1510" s="10">
        <v>359</v>
      </c>
      <c r="H1510" s="10">
        <v>142</v>
      </c>
      <c r="I1510" s="10">
        <v>103</v>
      </c>
      <c r="J1510" s="10">
        <v>50</v>
      </c>
      <c r="K1510" s="9"/>
      <c r="L1510" s="9" t="s">
        <v>18</v>
      </c>
      <c r="M1510" s="9" t="str">
        <f>IF(טבלה14[[#This Row],[מספר סטודנטים בתואר 1]]&gt;500,"yes","no")</f>
        <v>no</v>
      </c>
      <c r="N1510" s="12">
        <f>טבלה14[[#This Row],[מספר סטודנטים בתואר 1]]/SUBTOTAL(109,טבלה14[מספר סטודנטים בתואר 1])</f>
        <v>3.7237988566773822E-3</v>
      </c>
      <c r="O1510" s="11">
        <f>IFERROR(((טבלה14[[#This Row],[מספר סטודנטים בתואר 1]]-טבלה14[[#This Row],[נשים תואר 1]])/טבלה14[[#This Row],[מספר סטודנטים בתואר 1]]),"")</f>
        <v>0.4296875</v>
      </c>
      <c r="P1510" s="11">
        <f>IFERROR(טבלה14[[#This Row],[נשים תואר 1]]/טבלה14[[#This Row],[מספר סטודנטים בתואר 1]],"")</f>
        <v>0.5703125</v>
      </c>
      <c r="Q151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1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10" s="13">
        <f>SUMIFS(T:T,D:D,"2007/08",B:B,B1510)-טבלה14[[#This Row],[דירוג]]</f>
        <v>-18</v>
      </c>
      <c r="T1510" s="9">
        <v>73</v>
      </c>
    </row>
    <row r="1511" spans="2:20" s="6" customFormat="1" ht="13.8" hidden="1" x14ac:dyDescent="0.3">
      <c r="B1511" s="7" t="s">
        <v>197</v>
      </c>
      <c r="C1511" s="8" t="s">
        <v>52</v>
      </c>
      <c r="D1511" s="9" t="s">
        <v>23</v>
      </c>
      <c r="E1511" s="10">
        <v>252</v>
      </c>
      <c r="F1511" s="10">
        <v>201</v>
      </c>
      <c r="G1511" s="10">
        <v>579</v>
      </c>
      <c r="H1511" s="10">
        <v>416</v>
      </c>
      <c r="I1511" s="10">
        <v>16</v>
      </c>
      <c r="J1511" s="10">
        <v>13</v>
      </c>
      <c r="K1511" s="9"/>
      <c r="L1511" s="9" t="s">
        <v>18</v>
      </c>
      <c r="M1511" s="9" t="str">
        <f>IF(טבלה14[[#This Row],[מספר סטודנטים בתואר 1]]&gt;500,"yes","no")</f>
        <v>no</v>
      </c>
      <c r="N1511" s="12">
        <f>טבלה14[[#This Row],[מספר סטודנטים בתואר 1]]/SUBTOTAL(109,טבלה14[מספר סטודנטים בתואר 1])</f>
        <v>3.6656144995417983E-3</v>
      </c>
      <c r="O1511" s="11">
        <f>IFERROR(((טבלה14[[#This Row],[מספר סטודנטים בתואר 1]]-טבלה14[[#This Row],[נשים תואר 1]])/טבלה14[[#This Row],[מספר סטודנטים בתואר 1]]),"")</f>
        <v>0.20238095238095238</v>
      </c>
      <c r="P1511" s="11">
        <f>IFERROR(טבלה14[[#This Row],[נשים תואר 1]]/טבלה14[[#This Row],[מספר סטודנטים בתואר 1]],"")</f>
        <v>0.79761904761904767</v>
      </c>
      <c r="Q151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51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11" s="13">
        <f>SUMIFS(T:T,D:D,"2007/08",B:B,B1511)-טבלה14[[#This Row],[דירוג]]</f>
        <v>15</v>
      </c>
      <c r="T1511" s="9">
        <v>74</v>
      </c>
    </row>
    <row r="1512" spans="2:20" s="6" customFormat="1" ht="13.8" hidden="1" x14ac:dyDescent="0.3">
      <c r="B1512" s="7" t="s">
        <v>209</v>
      </c>
      <c r="C1512" s="8" t="s">
        <v>39</v>
      </c>
      <c r="D1512" s="10" t="s">
        <v>23</v>
      </c>
      <c r="E1512" s="10">
        <v>234</v>
      </c>
      <c r="F1512" s="10">
        <v>178</v>
      </c>
      <c r="G1512" s="10">
        <v>33</v>
      </c>
      <c r="H1512" s="10">
        <v>25</v>
      </c>
      <c r="I1512" s="10">
        <v>7</v>
      </c>
      <c r="J1512" s="10">
        <v>6</v>
      </c>
      <c r="K1512" s="9"/>
      <c r="L1512" s="9" t="s">
        <v>18</v>
      </c>
      <c r="M1512" s="9" t="str">
        <f>IF(טבלה14[[#This Row],[מספר סטודנטים בתואר 1]]&gt;500,"yes","no")</f>
        <v>no</v>
      </c>
      <c r="N1512" s="12">
        <f>טבלה14[[#This Row],[מספר סטודנטים בתואר 1]]/SUBTOTAL(109,טבלה14[מספר סטודנטים בתואר 1])</f>
        <v>3.4037848924316698E-3</v>
      </c>
      <c r="O1512" s="11">
        <f>IFERROR(((טבלה14[[#This Row],[מספר סטודנטים בתואר 1]]-טבלה14[[#This Row],[נשים תואר 1]])/טבלה14[[#This Row],[מספר סטודנטים בתואר 1]]),"")</f>
        <v>0.23931623931623933</v>
      </c>
      <c r="P1512" s="11">
        <f>IFERROR(טבלה14[[#This Row],[נשים תואר 1]]/טבלה14[[#This Row],[מספר סטודנטים בתואר 1]],"")</f>
        <v>0.76068376068376065</v>
      </c>
      <c r="Q151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51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12" s="13">
        <f>SUMIFS(T:T,D:D,"2007/08",B:B,B1512)-טבלה14[[#This Row],[דירוג]]</f>
        <v>-75</v>
      </c>
      <c r="T1512" s="9">
        <v>75</v>
      </c>
    </row>
    <row r="1513" spans="2:20" s="6" customFormat="1" ht="13.8" hidden="1" x14ac:dyDescent="0.3">
      <c r="B1513" s="7" t="s">
        <v>201</v>
      </c>
      <c r="C1513" s="8" t="s">
        <v>58</v>
      </c>
      <c r="D1513" s="9" t="s">
        <v>23</v>
      </c>
      <c r="E1513" s="10">
        <v>232</v>
      </c>
      <c r="F1513" s="10">
        <v>192</v>
      </c>
      <c r="G1513" s="10"/>
      <c r="H1513" s="10"/>
      <c r="I1513" s="10"/>
      <c r="J1513" s="10" t="s">
        <v>21</v>
      </c>
      <c r="K1513" s="9"/>
      <c r="L1513" s="9" t="s">
        <v>18</v>
      </c>
      <c r="M1513" s="9" t="str">
        <f>IF(טבלה14[[#This Row],[מספר סטודנטים בתואר 1]]&gt;500,"yes","no")</f>
        <v>no</v>
      </c>
      <c r="N1513" s="12">
        <f>טבלה14[[#This Row],[מספר סטודנטים בתואר 1]]/SUBTOTAL(109,טבלה14[מספר סטודנטים בתואר 1])</f>
        <v>3.3746927138638776E-3</v>
      </c>
      <c r="O1513" s="11">
        <f>IFERROR(((טבלה14[[#This Row],[מספר סטודנטים בתואר 1]]-טבלה14[[#This Row],[נשים תואר 1]])/טבלה14[[#This Row],[מספר סטודנטים בתואר 1]]),"")</f>
        <v>0.17241379310344829</v>
      </c>
      <c r="P1513" s="11">
        <f>IFERROR(טבלה14[[#This Row],[נשים תואר 1]]/טבלה14[[#This Row],[מספר סטודנטים בתואר 1]],"")</f>
        <v>0.82758620689655171</v>
      </c>
      <c r="Q151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51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13" s="13">
        <f>SUMIFS(T:T,D:D,"2007/08",B:B,B1513)-טבלה14[[#This Row],[דירוג]]</f>
        <v>-8</v>
      </c>
      <c r="T1513" s="9">
        <v>76</v>
      </c>
    </row>
    <row r="1514" spans="2:20" s="6" customFormat="1" ht="13.8" hidden="1" x14ac:dyDescent="0.3">
      <c r="B1514" s="7" t="s">
        <v>116</v>
      </c>
      <c r="C1514" s="8" t="s">
        <v>48</v>
      </c>
      <c r="D1514" s="10" t="s">
        <v>23</v>
      </c>
      <c r="E1514" s="10">
        <v>223</v>
      </c>
      <c r="F1514" s="10">
        <v>153</v>
      </c>
      <c r="G1514" s="10">
        <v>100</v>
      </c>
      <c r="H1514" s="10">
        <v>74</v>
      </c>
      <c r="I1514" s="10">
        <v>16</v>
      </c>
      <c r="J1514" s="10">
        <v>11</v>
      </c>
      <c r="K1514" s="9"/>
      <c r="L1514" s="9" t="s">
        <v>18</v>
      </c>
      <c r="M1514" s="9" t="str">
        <f>IF(טבלה14[[#This Row],[מספר סטודנטים בתואר 1]]&gt;500,"yes","no")</f>
        <v>no</v>
      </c>
      <c r="N1514" s="12">
        <f>טבלה14[[#This Row],[מספר סטודנטים בתואר 1]]/SUBTOTAL(109,טבלה14[מספר סטודנטים בתואר 1])</f>
        <v>3.2437779103088133E-3</v>
      </c>
      <c r="O1514" s="11">
        <f>IFERROR(((טבלה14[[#This Row],[מספר סטודנטים בתואר 1]]-טבלה14[[#This Row],[נשים תואר 1]])/טבלה14[[#This Row],[מספר סטודנטים בתואר 1]]),"")</f>
        <v>0.31390134529147984</v>
      </c>
      <c r="P1514" s="11">
        <f>IFERROR(טבלה14[[#This Row],[נשים תואר 1]]/טבלה14[[#This Row],[מספר סטודנטים בתואר 1]],"")</f>
        <v>0.68609865470852016</v>
      </c>
      <c r="Q151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1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14" s="13">
        <f>SUMIFS(T:T,D:D,"2007/08",B:B,B1514)-טבלה14[[#This Row],[דירוג]]</f>
        <v>-17</v>
      </c>
      <c r="T1514" s="9">
        <v>77</v>
      </c>
    </row>
    <row r="1515" spans="2:20" s="6" customFormat="1" ht="13.8" hidden="1" x14ac:dyDescent="0.3">
      <c r="B1515" s="7" t="s">
        <v>117</v>
      </c>
      <c r="C1515" s="8" t="s">
        <v>56</v>
      </c>
      <c r="D1515" s="9" t="s">
        <v>23</v>
      </c>
      <c r="E1515" s="10">
        <v>222</v>
      </c>
      <c r="F1515" s="10">
        <v>91</v>
      </c>
      <c r="G1515" s="10">
        <v>62</v>
      </c>
      <c r="H1515" s="10">
        <v>36</v>
      </c>
      <c r="I1515" s="10"/>
      <c r="J1515" s="10" t="s">
        <v>21</v>
      </c>
      <c r="K1515" s="9"/>
      <c r="L1515" s="9" t="s">
        <v>18</v>
      </c>
      <c r="M1515" s="9" t="str">
        <f>IF(טבלה14[[#This Row],[מספר סטודנטים בתואר 1]]&gt;500,"yes","no")</f>
        <v>no</v>
      </c>
      <c r="N1515" s="12">
        <f>טבלה14[[#This Row],[מספר סטודנטים בתואר 1]]/SUBTOTAL(109,טבלה14[מספר סטודנטים בתואר 1])</f>
        <v>3.2292318210249173E-3</v>
      </c>
      <c r="O1515" s="11">
        <f>IFERROR(((טבלה14[[#This Row],[מספר סטודנטים בתואר 1]]-טבלה14[[#This Row],[נשים תואר 1]])/טבלה14[[#This Row],[מספר סטודנטים בתואר 1]]),"")</f>
        <v>0.59009009009009006</v>
      </c>
      <c r="P1515" s="11">
        <f>IFERROR(טבלה14[[#This Row],[נשים תואר 1]]/טבלה14[[#This Row],[מספר סטודנטים בתואר 1]],"")</f>
        <v>0.40990990990990989</v>
      </c>
      <c r="Q151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1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15" s="13">
        <f>SUMIFS(T:T,D:D,"2007/08",B:B,B1515)-טבלה14[[#This Row],[דירוג]]</f>
        <v>9</v>
      </c>
      <c r="T1515" s="9">
        <v>78</v>
      </c>
    </row>
    <row r="1516" spans="2:20" s="6" customFormat="1" ht="13.8" hidden="1" x14ac:dyDescent="0.3">
      <c r="B1516" s="7" t="s">
        <v>123</v>
      </c>
      <c r="C1516" s="8" t="s">
        <v>34</v>
      </c>
      <c r="D1516" s="10" t="s">
        <v>23</v>
      </c>
      <c r="E1516" s="10">
        <v>208</v>
      </c>
      <c r="F1516" s="10">
        <v>139</v>
      </c>
      <c r="G1516" s="10">
        <v>27</v>
      </c>
      <c r="H1516" s="10">
        <v>17</v>
      </c>
      <c r="I1516" s="10">
        <v>29</v>
      </c>
      <c r="J1516" s="10">
        <v>22</v>
      </c>
      <c r="K1516" s="9"/>
      <c r="L1516" s="9" t="s">
        <v>18</v>
      </c>
      <c r="M1516" s="9" t="str">
        <f>IF(טבלה14[[#This Row],[מספר סטודנטים בתואר 1]]&gt;500,"yes","no")</f>
        <v>no</v>
      </c>
      <c r="N1516" s="12">
        <f>טבלה14[[#This Row],[מספר סטודנטים בתואר 1]]/SUBTOTAL(109,טבלה14[מספר סטודנטים בתואר 1])</f>
        <v>3.025586571050373E-3</v>
      </c>
      <c r="O1516" s="11">
        <f>IFERROR(((טבלה14[[#This Row],[מספר סטודנטים בתואר 1]]-טבלה14[[#This Row],[נשים תואר 1]])/טבלה14[[#This Row],[מספר סטודנטים בתואר 1]]),"")</f>
        <v>0.33173076923076922</v>
      </c>
      <c r="P1516" s="11">
        <f>IFERROR(טבלה14[[#This Row],[נשים תואר 1]]/טבלה14[[#This Row],[מספר סטודנטים בתואר 1]],"")</f>
        <v>0.66826923076923073</v>
      </c>
      <c r="Q151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1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16" s="13">
        <f>SUMIFS(T:T,D:D,"2007/08",B:B,B1516)-טבלה14[[#This Row],[דירוג]]</f>
        <v>3</v>
      </c>
      <c r="T1516" s="9">
        <v>79</v>
      </c>
    </row>
    <row r="1517" spans="2:20" s="6" customFormat="1" ht="13.8" hidden="1" x14ac:dyDescent="0.3">
      <c r="B1517" s="7" t="s">
        <v>202</v>
      </c>
      <c r="C1517" s="8" t="s">
        <v>25</v>
      </c>
      <c r="D1517" s="9" t="s">
        <v>23</v>
      </c>
      <c r="E1517" s="10">
        <v>206</v>
      </c>
      <c r="F1517" s="10">
        <v>133</v>
      </c>
      <c r="G1517" s="10">
        <v>228</v>
      </c>
      <c r="H1517" s="10">
        <v>143</v>
      </c>
      <c r="I1517" s="10">
        <v>67</v>
      </c>
      <c r="J1517" s="10">
        <v>27</v>
      </c>
      <c r="K1517" s="9"/>
      <c r="L1517" s="9" t="s">
        <v>18</v>
      </c>
      <c r="M1517" s="9" t="str">
        <f>IF(טבלה14[[#This Row],[מספר סטודנטים בתואר 1]]&gt;500,"yes","no")</f>
        <v>no</v>
      </c>
      <c r="N1517" s="12">
        <f>טבלה14[[#This Row],[מספר סטודנטים בתואר 1]]/SUBTOTAL(109,טבלה14[מספר סטודנטים בתואר 1])</f>
        <v>2.9964943924825809E-3</v>
      </c>
      <c r="O1517" s="11">
        <f>IFERROR(((טבלה14[[#This Row],[מספר סטודנטים בתואר 1]]-טבלה14[[#This Row],[נשים תואר 1]])/טבלה14[[#This Row],[מספר סטודנטים בתואר 1]]),"")</f>
        <v>0.35436893203883496</v>
      </c>
      <c r="P1517" s="11">
        <f>IFERROR(טבלה14[[#This Row],[נשים תואר 1]]/טבלה14[[#This Row],[מספר סטודנטים בתואר 1]],"")</f>
        <v>0.64563106796116509</v>
      </c>
      <c r="Q151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1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17" s="13">
        <f>SUMIFS(T:T,D:D,"2007/08",B:B,B1517)-טבלה14[[#This Row],[דירוג]]</f>
        <v>-5</v>
      </c>
      <c r="T1517" s="9">
        <v>80</v>
      </c>
    </row>
    <row r="1518" spans="2:20" s="6" customFormat="1" ht="13.8" hidden="1" x14ac:dyDescent="0.3">
      <c r="B1518" s="7" t="s">
        <v>207</v>
      </c>
      <c r="C1518" s="8" t="s">
        <v>34</v>
      </c>
      <c r="D1518" s="10" t="s">
        <v>23</v>
      </c>
      <c r="E1518" s="10">
        <v>205</v>
      </c>
      <c r="F1518" s="10">
        <v>27</v>
      </c>
      <c r="G1518" s="10">
        <v>24</v>
      </c>
      <c r="H1518" s="10">
        <v>3</v>
      </c>
      <c r="I1518" s="10">
        <v>11</v>
      </c>
      <c r="J1518" s="10"/>
      <c r="K1518" s="9"/>
      <c r="L1518" s="9" t="s">
        <v>18</v>
      </c>
      <c r="M1518" s="9" t="str">
        <f>IF(טבלה14[[#This Row],[מספר סטודנטים בתואר 1]]&gt;500,"yes","no")</f>
        <v>no</v>
      </c>
      <c r="N1518" s="12">
        <f>טבלה14[[#This Row],[מספר סטודנטים בתואר 1]]/SUBTOTAL(109,טבלה14[מספר סטודנטים בתואר 1])</f>
        <v>2.9819483031986852E-3</v>
      </c>
      <c r="O1518" s="11">
        <f>IFERROR(((טבלה14[[#This Row],[מספר סטודנטים בתואר 1]]-טבלה14[[#This Row],[נשים תואר 1]])/טבלה14[[#This Row],[מספר סטודנטים בתואר 1]]),"")</f>
        <v>0.86829268292682926</v>
      </c>
      <c r="P1518" s="11">
        <f>IFERROR(טבלה14[[#This Row],[נשים תואר 1]]/טבלה14[[#This Row],[מספר סטודנטים בתואר 1]],"")</f>
        <v>0.13170731707317074</v>
      </c>
      <c r="Q151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18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518" s="13">
        <f>SUMIFS(T:T,D:D,"2007/08",B:B,B1518)-טבלה14[[#This Row],[דירוג]]</f>
        <v>-18</v>
      </c>
      <c r="T1518" s="9">
        <v>81</v>
      </c>
    </row>
    <row r="1519" spans="2:20" s="6" customFormat="1" ht="13.8" hidden="1" x14ac:dyDescent="0.3">
      <c r="B1519" s="7" t="s">
        <v>124</v>
      </c>
      <c r="C1519" s="8" t="s">
        <v>58</v>
      </c>
      <c r="D1519" s="9" t="s">
        <v>23</v>
      </c>
      <c r="E1519" s="10">
        <v>201</v>
      </c>
      <c r="F1519" s="10">
        <v>160</v>
      </c>
      <c r="G1519" s="10"/>
      <c r="H1519" s="10"/>
      <c r="I1519" s="10"/>
      <c r="J1519" s="10" t="s">
        <v>21</v>
      </c>
      <c r="K1519" s="9"/>
      <c r="L1519" s="9" t="s">
        <v>18</v>
      </c>
      <c r="M1519" s="9" t="str">
        <f>IF(טבלה14[[#This Row],[מספר סטודנטים בתואר 1]]&gt;500,"yes","no")</f>
        <v>no</v>
      </c>
      <c r="N1519" s="12">
        <f>טבלה14[[#This Row],[מספר סטודנטים בתואר 1]]/SUBTOTAL(109,טבלה14[מספר סטודנטים בתואר 1])</f>
        <v>2.9237639460631009E-3</v>
      </c>
      <c r="O1519" s="11">
        <f>IFERROR(((טבלה14[[#This Row],[מספר סטודנטים בתואר 1]]-טבלה14[[#This Row],[נשים תואר 1]])/טבלה14[[#This Row],[מספר סטודנטים בתואר 1]]),"")</f>
        <v>0.20398009950248755</v>
      </c>
      <c r="P1519" s="11">
        <f>IFERROR(טבלה14[[#This Row],[נשים תואר 1]]/טבלה14[[#This Row],[מספר סטודנטים בתואר 1]],"")</f>
        <v>0.79601990049751248</v>
      </c>
      <c r="Q151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51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19" s="13">
        <f>SUMIFS(T:T,D:D,"2007/08",B:B,B1519)-טבלה14[[#This Row],[דירוג]]</f>
        <v>-2</v>
      </c>
      <c r="T1519" s="9">
        <v>82</v>
      </c>
    </row>
    <row r="1520" spans="2:20" s="6" customFormat="1" ht="13.8" hidden="1" x14ac:dyDescent="0.3">
      <c r="B1520" s="7" t="s">
        <v>200</v>
      </c>
      <c r="C1520" s="8" t="s">
        <v>52</v>
      </c>
      <c r="D1520" s="10" t="s">
        <v>23</v>
      </c>
      <c r="E1520" s="10">
        <v>198</v>
      </c>
      <c r="F1520" s="10">
        <v>153</v>
      </c>
      <c r="G1520" s="10">
        <v>187</v>
      </c>
      <c r="H1520" s="10">
        <v>162</v>
      </c>
      <c r="I1520" s="10">
        <v>62</v>
      </c>
      <c r="J1520" s="10">
        <v>48</v>
      </c>
      <c r="K1520" s="9"/>
      <c r="L1520" s="9" t="s">
        <v>18</v>
      </c>
      <c r="M1520" s="9" t="str">
        <f>IF(טבלה14[[#This Row],[מספר סטודנטים בתואר 1]]&gt;500,"yes","no")</f>
        <v>no</v>
      </c>
      <c r="N1520" s="12">
        <f>טבלה14[[#This Row],[מספר סטודנטים בתואר 1]]/SUBTOTAL(109,טבלה14[מספר סטודנטים בתואר 1])</f>
        <v>2.8801256782114127E-3</v>
      </c>
      <c r="O1520" s="11">
        <f>IFERROR(((טבלה14[[#This Row],[מספר סטודנטים בתואר 1]]-טבלה14[[#This Row],[נשים תואר 1]])/טבלה14[[#This Row],[מספר סטודנטים בתואר 1]]),"")</f>
        <v>0.22727272727272727</v>
      </c>
      <c r="P1520" s="11">
        <f>IFERROR(טבלה14[[#This Row],[נשים תואר 1]]/טבלה14[[#This Row],[מספר סטודנטים בתואר 1]],"")</f>
        <v>0.77272727272727271</v>
      </c>
      <c r="Q152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52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20" s="13">
        <f>SUMIFS(T:T,D:D,"2007/08",B:B,B1520)-טבלה14[[#This Row],[דירוג]]</f>
        <v>42</v>
      </c>
      <c r="T1520" s="9">
        <v>83</v>
      </c>
    </row>
    <row r="1521" spans="2:20" s="6" customFormat="1" ht="13.8" hidden="1" x14ac:dyDescent="0.3">
      <c r="B1521" s="7" t="s">
        <v>238</v>
      </c>
      <c r="C1521" s="8" t="s">
        <v>25</v>
      </c>
      <c r="D1521" s="9" t="s">
        <v>23</v>
      </c>
      <c r="E1521" s="10">
        <v>197</v>
      </c>
      <c r="F1521" s="10">
        <v>111</v>
      </c>
      <c r="G1521" s="10">
        <v>246</v>
      </c>
      <c r="H1521" s="10">
        <v>158</v>
      </c>
      <c r="I1521" s="10">
        <v>35</v>
      </c>
      <c r="J1521" s="10">
        <v>25</v>
      </c>
      <c r="K1521" s="9"/>
      <c r="L1521" s="9" t="s">
        <v>18</v>
      </c>
      <c r="M1521" s="9" t="str">
        <f>IF(טבלה14[[#This Row],[מספר סטודנטים בתואר 1]]&gt;500,"yes","no")</f>
        <v>no</v>
      </c>
      <c r="N1521" s="12">
        <f>טבלה14[[#This Row],[מספר סטודנטים בתואר 1]]/SUBTOTAL(109,טבלה14[מספר סטודנטים בתואר 1])</f>
        <v>2.865579588927517E-3</v>
      </c>
      <c r="O1521" s="11">
        <f>IFERROR(((טבלה14[[#This Row],[מספר סטודנטים בתואר 1]]-טבלה14[[#This Row],[נשים תואר 1]])/טבלה14[[#This Row],[מספר סטודנטים בתואר 1]]),"")</f>
        <v>0.43654822335025378</v>
      </c>
      <c r="P1521" s="11">
        <f>IFERROR(טבלה14[[#This Row],[נשים תואר 1]]/טבלה14[[#This Row],[מספר סטודנטים בתואר 1]],"")</f>
        <v>0.56345177664974622</v>
      </c>
      <c r="Q152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2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21" s="13">
        <f>SUMIFS(T:T,D:D,"2007/08",B:B,B1521)-טבלה14[[#This Row],[דירוג]]</f>
        <v>-3</v>
      </c>
      <c r="T1521" s="9">
        <v>84</v>
      </c>
    </row>
    <row r="1522" spans="2:20" s="6" customFormat="1" ht="13.8" hidden="1" x14ac:dyDescent="0.3">
      <c r="B1522" s="7" t="s">
        <v>125</v>
      </c>
      <c r="C1522" s="8" t="s">
        <v>56</v>
      </c>
      <c r="D1522" s="10" t="s">
        <v>23</v>
      </c>
      <c r="E1522" s="10">
        <v>180</v>
      </c>
      <c r="F1522" s="10">
        <v>96</v>
      </c>
      <c r="G1522" s="10">
        <v>113</v>
      </c>
      <c r="H1522" s="10">
        <v>88</v>
      </c>
      <c r="I1522" s="10">
        <v>67</v>
      </c>
      <c r="J1522" s="10">
        <v>40</v>
      </c>
      <c r="K1522" s="9"/>
      <c r="L1522" s="9" t="s">
        <v>18</v>
      </c>
      <c r="M1522" s="9" t="str">
        <f>IF(טבלה14[[#This Row],[מספר סטודנטים בתואר 1]]&gt;500,"yes","no")</f>
        <v>no</v>
      </c>
      <c r="N1522" s="12">
        <f>טבלה14[[#This Row],[מספר סטודנטים בתואר 1]]/SUBTOTAL(109,טבלה14[מספר סטודנטים בתואר 1])</f>
        <v>2.6182960711012846E-3</v>
      </c>
      <c r="O1522" s="11">
        <f>IFERROR(((טבלה14[[#This Row],[מספר סטודנטים בתואר 1]]-טבלה14[[#This Row],[נשים תואר 1]])/טבלה14[[#This Row],[מספר סטודנטים בתואר 1]]),"")</f>
        <v>0.46666666666666667</v>
      </c>
      <c r="P1522" s="11">
        <f>IFERROR(טבלה14[[#This Row],[נשים תואר 1]]/טבלה14[[#This Row],[מספר סטודנטים בתואר 1]],"")</f>
        <v>0.53333333333333333</v>
      </c>
      <c r="Q152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2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22" s="13">
        <f>SUMIFS(T:T,D:D,"2007/08",B:B,B1522)-טבלה14[[#This Row],[דירוג]]</f>
        <v>-18</v>
      </c>
      <c r="T1522" s="9">
        <v>85</v>
      </c>
    </row>
    <row r="1523" spans="2:20" s="6" customFormat="1" ht="13.8" hidden="1" x14ac:dyDescent="0.3">
      <c r="B1523" s="7" t="s">
        <v>99</v>
      </c>
      <c r="C1523" s="8" t="s">
        <v>16</v>
      </c>
      <c r="D1523" s="9" t="s">
        <v>23</v>
      </c>
      <c r="E1523" s="10">
        <v>179</v>
      </c>
      <c r="F1523" s="10">
        <v>61</v>
      </c>
      <c r="G1523" s="10"/>
      <c r="H1523" s="10"/>
      <c r="I1523" s="10"/>
      <c r="J1523" s="10" t="s">
        <v>21</v>
      </c>
      <c r="K1523" s="9"/>
      <c r="L1523" s="9" t="s">
        <v>18</v>
      </c>
      <c r="M1523" s="9" t="str">
        <f>IF(טבלה14[[#This Row],[מספר סטודנטים בתואר 1]]&gt;500,"yes","no")</f>
        <v>no</v>
      </c>
      <c r="N1523" s="12">
        <f>טבלה14[[#This Row],[מספר סטודנטים בתואר 1]]/SUBTOTAL(109,טבלה14[מספר סטודנטים בתואר 1])</f>
        <v>2.6037499818173885E-3</v>
      </c>
      <c r="O1523" s="11">
        <f>IFERROR(((טבלה14[[#This Row],[מספר סטודנטים בתואר 1]]-טבלה14[[#This Row],[נשים תואר 1]])/טבלה14[[#This Row],[מספר סטודנטים בתואר 1]]),"")</f>
        <v>0.65921787709497204</v>
      </c>
      <c r="P1523" s="11">
        <f>IFERROR(טבלה14[[#This Row],[נשים תואר 1]]/טבלה14[[#This Row],[מספר סטודנטים בתואר 1]],"")</f>
        <v>0.34078212290502791</v>
      </c>
      <c r="Q152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2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23" s="13">
        <f>SUMIFS(T:T,D:D,"2007/08",B:B,B1523)-טבלה14[[#This Row],[דירוג]]</f>
        <v>-86</v>
      </c>
      <c r="T1523" s="9">
        <v>86</v>
      </c>
    </row>
    <row r="1524" spans="2:20" s="6" customFormat="1" ht="13.8" hidden="1" x14ac:dyDescent="0.3">
      <c r="B1524" s="7" t="s">
        <v>101</v>
      </c>
      <c r="C1524" s="8" t="s">
        <v>16</v>
      </c>
      <c r="D1524" s="10" t="s">
        <v>23</v>
      </c>
      <c r="E1524" s="10">
        <v>177</v>
      </c>
      <c r="F1524" s="10">
        <v>96</v>
      </c>
      <c r="G1524" s="10">
        <v>38</v>
      </c>
      <c r="H1524" s="10">
        <v>22</v>
      </c>
      <c r="I1524" s="10">
        <v>23</v>
      </c>
      <c r="J1524" s="10">
        <v>12</v>
      </c>
      <c r="K1524" s="9"/>
      <c r="L1524" s="9" t="s">
        <v>18</v>
      </c>
      <c r="M1524" s="9" t="str">
        <f>IF(טבלה14[[#This Row],[מספר סטודנטים בתואר 1]]&gt;500,"yes","no")</f>
        <v>no</v>
      </c>
      <c r="N1524" s="12">
        <f>טבלה14[[#This Row],[מספר סטודנטים בתואר 1]]/SUBTOTAL(109,טבלה14[מספר סטודנטים בתואר 1])</f>
        <v>2.5746578032495963E-3</v>
      </c>
      <c r="O1524" s="11">
        <f>IFERROR(((טבלה14[[#This Row],[מספר סטודנטים בתואר 1]]-טבלה14[[#This Row],[נשים תואר 1]])/טבלה14[[#This Row],[מספר סטודנטים בתואר 1]]),"")</f>
        <v>0.4576271186440678</v>
      </c>
      <c r="P1524" s="11">
        <f>IFERROR(טבלה14[[#This Row],[נשים תואר 1]]/טבלה14[[#This Row],[מספר סטודנטים בתואר 1]],"")</f>
        <v>0.5423728813559322</v>
      </c>
      <c r="Q152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2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24" s="13">
        <f>SUMIFS(T:T,D:D,"2007/08",B:B,B1524)-טבלה14[[#This Row],[דירוג]]</f>
        <v>7</v>
      </c>
      <c r="T1524" s="9">
        <v>87</v>
      </c>
    </row>
    <row r="1525" spans="2:20" s="6" customFormat="1" ht="13.8" hidden="1" x14ac:dyDescent="0.3">
      <c r="B1525" s="7" t="s">
        <v>115</v>
      </c>
      <c r="C1525" s="8" t="s">
        <v>48</v>
      </c>
      <c r="D1525" s="9" t="s">
        <v>23</v>
      </c>
      <c r="E1525" s="10">
        <v>174</v>
      </c>
      <c r="F1525" s="10">
        <v>136</v>
      </c>
      <c r="G1525" s="10">
        <v>29</v>
      </c>
      <c r="H1525" s="10">
        <v>21</v>
      </c>
      <c r="I1525" s="10">
        <v>26</v>
      </c>
      <c r="J1525" s="10">
        <v>16</v>
      </c>
      <c r="K1525" s="9"/>
      <c r="L1525" s="9" t="s">
        <v>18</v>
      </c>
      <c r="M1525" s="9" t="str">
        <f>IF(טבלה14[[#This Row],[מספר סטודנטים בתואר 1]]&gt;500,"yes","no")</f>
        <v>no</v>
      </c>
      <c r="N1525" s="12">
        <f>טבלה14[[#This Row],[מספר סטודנטים בתואר 1]]/SUBTOTAL(109,טבלה14[מספר סטודנטים בתואר 1])</f>
        <v>2.5310195353979081E-3</v>
      </c>
      <c r="O1525" s="11">
        <f>IFERROR(((טבלה14[[#This Row],[מספר סטודנטים בתואר 1]]-טבלה14[[#This Row],[נשים תואר 1]])/טבלה14[[#This Row],[מספר סטודנטים בתואר 1]]),"")</f>
        <v>0.21839080459770116</v>
      </c>
      <c r="P1525" s="11">
        <f>IFERROR(טבלה14[[#This Row],[נשים תואר 1]]/טבלה14[[#This Row],[מספר סטודנטים בתואר 1]],"")</f>
        <v>0.7816091954022989</v>
      </c>
      <c r="Q152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52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25" s="13">
        <f>SUMIFS(T:T,D:D,"2007/08",B:B,B1525)-טבלה14[[#This Row],[דירוג]]</f>
        <v>5</v>
      </c>
      <c r="T1525" s="9">
        <v>88</v>
      </c>
    </row>
    <row r="1526" spans="2:20" s="6" customFormat="1" ht="13.8" hidden="1" x14ac:dyDescent="0.3">
      <c r="B1526" s="7" t="s">
        <v>225</v>
      </c>
      <c r="C1526" s="8" t="s">
        <v>25</v>
      </c>
      <c r="D1526" s="10" t="s">
        <v>23</v>
      </c>
      <c r="E1526" s="10">
        <v>165</v>
      </c>
      <c r="F1526" s="10">
        <v>94</v>
      </c>
      <c r="G1526" s="10">
        <v>145</v>
      </c>
      <c r="H1526" s="10">
        <v>98</v>
      </c>
      <c r="I1526" s="10">
        <v>47</v>
      </c>
      <c r="J1526" s="10">
        <v>15</v>
      </c>
      <c r="K1526" s="9"/>
      <c r="L1526" s="9" t="s">
        <v>18</v>
      </c>
      <c r="M1526" s="9" t="str">
        <f>IF(טבלה14[[#This Row],[מספר סטודנטים בתואר 1]]&gt;500,"yes","no")</f>
        <v>no</v>
      </c>
      <c r="N1526" s="12">
        <f>טבלה14[[#This Row],[מספר סטודנטים בתואר 1]]/SUBTOTAL(109,טבלה14[מספר סטודנטים בתואר 1])</f>
        <v>2.4001047318428443E-3</v>
      </c>
      <c r="O1526" s="11">
        <f>IFERROR(((טבלה14[[#This Row],[מספר סטודנטים בתואר 1]]-טבלה14[[#This Row],[נשים תואר 1]])/טבלה14[[#This Row],[מספר סטודנטים בתואר 1]]),"")</f>
        <v>0.4303030303030303</v>
      </c>
      <c r="P1526" s="11">
        <f>IFERROR(טבלה14[[#This Row],[נשים תואר 1]]/טבלה14[[#This Row],[מספר סטודנטים בתואר 1]],"")</f>
        <v>0.5696969696969697</v>
      </c>
      <c r="Q152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2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26" s="13">
        <f>SUMIFS(T:T,D:D,"2007/08",B:B,B1526)-טבלה14[[#This Row],[דירוג]]</f>
        <v>-5</v>
      </c>
      <c r="T1526" s="9">
        <v>90</v>
      </c>
    </row>
    <row r="1527" spans="2:20" s="6" customFormat="1" ht="13.8" hidden="1" x14ac:dyDescent="0.3">
      <c r="B1527" s="7" t="s">
        <v>227</v>
      </c>
      <c r="C1527" s="8" t="s">
        <v>52</v>
      </c>
      <c r="D1527" s="9" t="s">
        <v>23</v>
      </c>
      <c r="E1527" s="10">
        <v>165</v>
      </c>
      <c r="F1527" s="10">
        <v>160</v>
      </c>
      <c r="G1527" s="10">
        <v>119</v>
      </c>
      <c r="H1527" s="10">
        <v>114</v>
      </c>
      <c r="I1527" s="10">
        <v>29</v>
      </c>
      <c r="J1527" s="10">
        <v>25</v>
      </c>
      <c r="K1527" s="9"/>
      <c r="L1527" s="9" t="s">
        <v>18</v>
      </c>
      <c r="M1527" s="9" t="str">
        <f>IF(טבלה14[[#This Row],[מספר סטודנטים בתואר 1]]&gt;500,"yes","no")</f>
        <v>no</v>
      </c>
      <c r="N1527" s="12">
        <f>טבלה14[[#This Row],[מספר סטודנטים בתואר 1]]/SUBTOTAL(109,טבלה14[מספר סטודנטים בתואר 1])</f>
        <v>2.4001047318428443E-3</v>
      </c>
      <c r="O1527" s="11">
        <f>IFERROR(((טבלה14[[#This Row],[מספר סטודנטים בתואר 1]]-טבלה14[[#This Row],[נשים תואר 1]])/טבלה14[[#This Row],[מספר סטודנטים בתואר 1]]),"")</f>
        <v>3.0303030303030304E-2</v>
      </c>
      <c r="P1527" s="11">
        <f>IFERROR(טבלה14[[#This Row],[נשים תואר 1]]/טבלה14[[#This Row],[מספר סטודנטים בתואר 1]],"")</f>
        <v>0.96969696969696972</v>
      </c>
      <c r="Q152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52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27" s="13">
        <f>SUMIFS(T:T,D:D,"2007/08",B:B,B1527)-טבלה14[[#This Row],[דירוג]]</f>
        <v>-89</v>
      </c>
      <c r="T1527" s="9">
        <v>89</v>
      </c>
    </row>
    <row r="1528" spans="2:20" s="6" customFormat="1" ht="13.8" hidden="1" x14ac:dyDescent="0.3">
      <c r="B1528" s="7" t="s">
        <v>86</v>
      </c>
      <c r="C1528" s="8" t="s">
        <v>69</v>
      </c>
      <c r="D1528" s="10" t="s">
        <v>23</v>
      </c>
      <c r="E1528" s="10">
        <v>163</v>
      </c>
      <c r="F1528" s="10">
        <v>91</v>
      </c>
      <c r="G1528" s="10">
        <v>33</v>
      </c>
      <c r="H1528" s="10">
        <v>11</v>
      </c>
      <c r="I1528" s="10"/>
      <c r="J1528" s="10" t="s">
        <v>21</v>
      </c>
      <c r="K1528" s="9"/>
      <c r="L1528" s="9" t="s">
        <v>18</v>
      </c>
      <c r="M1528" s="9" t="str">
        <f>IF(טבלה14[[#This Row],[מספר סטודנטים בתואר 1]]&gt;500,"yes","no")</f>
        <v>no</v>
      </c>
      <c r="N1528" s="12">
        <f>טבלה14[[#This Row],[מספר סטודנטים בתואר 1]]/SUBTOTAL(109,טבלה14[מספר סטודנטים בתואר 1])</f>
        <v>2.3710125532750521E-3</v>
      </c>
      <c r="O1528" s="11">
        <f>IFERROR(((טבלה14[[#This Row],[מספר סטודנטים בתואר 1]]-טבלה14[[#This Row],[נשים תואר 1]])/טבלה14[[#This Row],[מספר סטודנטים בתואר 1]]),"")</f>
        <v>0.44171779141104295</v>
      </c>
      <c r="P1528" s="11">
        <f>IFERROR(טבלה14[[#This Row],[נשים תואר 1]]/טבלה14[[#This Row],[מספר סטודנטים בתואר 1]],"")</f>
        <v>0.55828220858895705</v>
      </c>
      <c r="Q152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2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28" s="13">
        <f>SUMIFS(T:T,D:D,"2007/08",B:B,B1528)-טבלה14[[#This Row],[דירוג]]</f>
        <v>-44</v>
      </c>
      <c r="T1528" s="9">
        <v>91</v>
      </c>
    </row>
    <row r="1529" spans="2:20" s="6" customFormat="1" ht="13.8" hidden="1" x14ac:dyDescent="0.3">
      <c r="B1529" s="7" t="s">
        <v>224</v>
      </c>
      <c r="C1529" s="8" t="s">
        <v>39</v>
      </c>
      <c r="D1529" s="9" t="s">
        <v>23</v>
      </c>
      <c r="E1529" s="10">
        <v>160</v>
      </c>
      <c r="F1529" s="10">
        <v>134</v>
      </c>
      <c r="G1529" s="10">
        <v>19</v>
      </c>
      <c r="H1529" s="10">
        <v>16</v>
      </c>
      <c r="I1529" s="10"/>
      <c r="J1529" s="10"/>
      <c r="K1529" s="9"/>
      <c r="L1529" s="9" t="s">
        <v>18</v>
      </c>
      <c r="M1529" s="9" t="str">
        <f>IF(טבלה14[[#This Row],[מספר סטודנטים בתואר 1]]&gt;500,"yes","no")</f>
        <v>no</v>
      </c>
      <c r="N1529" s="12">
        <f>טבלה14[[#This Row],[מספר סטודנטים בתואר 1]]/SUBTOTAL(109,טבלה14[מספר סטודנטים בתואר 1])</f>
        <v>2.3273742854233639E-3</v>
      </c>
      <c r="O1529" s="11">
        <f>IFERROR(((טבלה14[[#This Row],[מספר סטודנטים בתואר 1]]-טבלה14[[#This Row],[נשים תואר 1]])/טבלה14[[#This Row],[מספר סטודנטים בתואר 1]]),"")</f>
        <v>0.16250000000000001</v>
      </c>
      <c r="P1529" s="11">
        <f>IFERROR(טבלה14[[#This Row],[נשים תואר 1]]/טבלה14[[#This Row],[מספר סטודנטים בתואר 1]],"")</f>
        <v>0.83750000000000002</v>
      </c>
      <c r="Q152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52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29" s="13">
        <f>SUMIFS(T:T,D:D,"2007/08",B:B,B1529)-טבלה14[[#This Row],[דירוג]]</f>
        <v>-26</v>
      </c>
      <c r="T1529" s="9">
        <v>92</v>
      </c>
    </row>
    <row r="1530" spans="2:20" s="6" customFormat="1" ht="13.8" hidden="1" x14ac:dyDescent="0.3">
      <c r="B1530" s="7" t="s">
        <v>217</v>
      </c>
      <c r="C1530" s="8" t="s">
        <v>16</v>
      </c>
      <c r="D1530" s="10" t="s">
        <v>23</v>
      </c>
      <c r="E1530" s="10">
        <v>158</v>
      </c>
      <c r="F1530" s="10">
        <v>55</v>
      </c>
      <c r="G1530" s="10">
        <v>39</v>
      </c>
      <c r="H1530" s="10">
        <v>22</v>
      </c>
      <c r="I1530" s="10">
        <v>6</v>
      </c>
      <c r="J1530" s="10">
        <v>3</v>
      </c>
      <c r="K1530" s="9"/>
      <c r="L1530" s="9" t="s">
        <v>18</v>
      </c>
      <c r="M1530" s="9" t="str">
        <f>IF(טבלה14[[#This Row],[מספר סטודנטים בתואר 1]]&gt;500,"yes","no")</f>
        <v>no</v>
      </c>
      <c r="N1530" s="12">
        <f>טבלה14[[#This Row],[מספר סטודנטים בתואר 1]]/SUBTOTAL(109,טבלה14[מספר סטודנטים בתואר 1])</f>
        <v>2.2982821068555717E-3</v>
      </c>
      <c r="O1530" s="11">
        <f>IFERROR(((טבלה14[[#This Row],[מספר סטודנטים בתואר 1]]-טבלה14[[#This Row],[נשים תואר 1]])/טבלה14[[#This Row],[מספר סטודנטים בתואר 1]]),"")</f>
        <v>0.65189873417721522</v>
      </c>
      <c r="P1530" s="11">
        <f>IFERROR(טבלה14[[#This Row],[נשים תואר 1]]/טבלה14[[#This Row],[מספר סטודנטים בתואר 1]],"")</f>
        <v>0.34810126582278483</v>
      </c>
      <c r="Q153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3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30" s="13">
        <f>SUMIFS(T:T,D:D,"2007/08",B:B,B1530)-טבלה14[[#This Row],[דירוג]]</f>
        <v>-2</v>
      </c>
      <c r="T1530" s="9">
        <v>93</v>
      </c>
    </row>
    <row r="1531" spans="2:20" s="6" customFormat="1" ht="13.8" hidden="1" x14ac:dyDescent="0.3">
      <c r="B1531" s="7" t="s">
        <v>109</v>
      </c>
      <c r="C1531" s="8" t="s">
        <v>52</v>
      </c>
      <c r="D1531" s="9" t="s">
        <v>23</v>
      </c>
      <c r="E1531" s="10">
        <v>155</v>
      </c>
      <c r="F1531" s="10">
        <v>105</v>
      </c>
      <c r="G1531" s="10">
        <v>809</v>
      </c>
      <c r="H1531" s="10">
        <v>749</v>
      </c>
      <c r="I1531" s="10">
        <v>35</v>
      </c>
      <c r="J1531" s="10">
        <v>29</v>
      </c>
      <c r="K1531" s="9"/>
      <c r="L1531" s="9" t="s">
        <v>18</v>
      </c>
      <c r="M1531" s="9" t="str">
        <f>IF(טבלה14[[#This Row],[מספר סטודנטים בתואר 1]]&gt;500,"yes","no")</f>
        <v>no</v>
      </c>
      <c r="N1531" s="12">
        <f>טבלה14[[#This Row],[מספר סטודנטים בתואר 1]]/SUBTOTAL(109,טבלה14[מספר סטודנטים בתואר 1])</f>
        <v>2.2546438390038839E-3</v>
      </c>
      <c r="O1531" s="11">
        <f>IFERROR(((טבלה14[[#This Row],[מספר סטודנטים בתואר 1]]-טבלה14[[#This Row],[נשים תואר 1]])/טבלה14[[#This Row],[מספר סטודנטים בתואר 1]]),"")</f>
        <v>0.32258064516129031</v>
      </c>
      <c r="P1531" s="11">
        <f>IFERROR(טבלה14[[#This Row],[נשים תואר 1]]/טבלה14[[#This Row],[מספר סטודנטים בתואר 1]],"")</f>
        <v>0.67741935483870963</v>
      </c>
      <c r="Q153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3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31" s="13">
        <f>SUMIFS(T:T,D:D,"2007/08",B:B,B1531)-טבלה14[[#This Row],[דירוג]]</f>
        <v>-17</v>
      </c>
      <c r="T1531" s="9">
        <v>94</v>
      </c>
    </row>
    <row r="1532" spans="2:20" s="6" customFormat="1" ht="13.8" hidden="1" x14ac:dyDescent="0.3">
      <c r="B1532" s="7" t="s">
        <v>213</v>
      </c>
      <c r="C1532" s="8" t="s">
        <v>56</v>
      </c>
      <c r="D1532" s="10" t="s">
        <v>23</v>
      </c>
      <c r="E1532" s="10">
        <v>154</v>
      </c>
      <c r="F1532" s="10">
        <v>128</v>
      </c>
      <c r="G1532" s="10">
        <v>132</v>
      </c>
      <c r="H1532" s="10">
        <v>116</v>
      </c>
      <c r="I1532" s="10">
        <v>17</v>
      </c>
      <c r="J1532" s="10">
        <v>12</v>
      </c>
      <c r="K1532" s="9"/>
      <c r="L1532" s="9" t="s">
        <v>18</v>
      </c>
      <c r="M1532" s="9" t="str">
        <f>IF(טבלה14[[#This Row],[מספר סטודנטים בתואר 1]]&gt;500,"yes","no")</f>
        <v>no</v>
      </c>
      <c r="N1532" s="12">
        <f>טבלה14[[#This Row],[מספר סטודנטים בתואר 1]]/SUBTOTAL(109,טבלה14[מספר סטודנטים בתואר 1])</f>
        <v>2.2400977497199878E-3</v>
      </c>
      <c r="O1532" s="11">
        <f>IFERROR(((טבלה14[[#This Row],[מספר סטודנטים בתואר 1]]-טבלה14[[#This Row],[נשים תואר 1]])/טבלה14[[#This Row],[מספר סטודנטים בתואר 1]]),"")</f>
        <v>0.16883116883116883</v>
      </c>
      <c r="P1532" s="11">
        <f>IFERROR(טבלה14[[#This Row],[נשים תואר 1]]/טבלה14[[#This Row],[מספר סטודנטים בתואר 1]],"")</f>
        <v>0.83116883116883122</v>
      </c>
      <c r="Q153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53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32" s="13">
        <f>SUMIFS(T:T,D:D,"2007/08",B:B,B1532)-טבלה14[[#This Row],[דירוג]]</f>
        <v>-16</v>
      </c>
      <c r="T1532" s="9">
        <v>95</v>
      </c>
    </row>
    <row r="1533" spans="2:20" s="6" customFormat="1" ht="13.8" hidden="1" x14ac:dyDescent="0.3">
      <c r="B1533" s="7" t="s">
        <v>245</v>
      </c>
      <c r="C1533" s="8" t="s">
        <v>39</v>
      </c>
      <c r="D1533" s="9" t="s">
        <v>23</v>
      </c>
      <c r="E1533" s="10">
        <v>150</v>
      </c>
      <c r="F1533" s="10">
        <v>99</v>
      </c>
      <c r="G1533" s="10">
        <v>57</v>
      </c>
      <c r="H1533" s="10">
        <v>38</v>
      </c>
      <c r="I1533" s="10"/>
      <c r="J1533" s="10" t="s">
        <v>21</v>
      </c>
      <c r="K1533" s="9"/>
      <c r="L1533" s="9" t="s">
        <v>18</v>
      </c>
      <c r="M1533" s="9" t="str">
        <f>IF(טבלה14[[#This Row],[מספר סטודנטים בתואר 1]]&gt;500,"yes","no")</f>
        <v>no</v>
      </c>
      <c r="N1533" s="12">
        <f>טבלה14[[#This Row],[מספר סטודנטים בתואר 1]]/SUBTOTAL(109,טבלה14[מספר סטודנטים בתואר 1])</f>
        <v>2.1819133925844035E-3</v>
      </c>
      <c r="O1533" s="11">
        <f>IFERROR(((טבלה14[[#This Row],[מספר סטודנטים בתואר 1]]-טבלה14[[#This Row],[נשים תואר 1]])/טבלה14[[#This Row],[מספר סטודנטים בתואר 1]]),"")</f>
        <v>0.34</v>
      </c>
      <c r="P1533" s="11">
        <f>IFERROR(טבלה14[[#This Row],[נשים תואר 1]]/טבלה14[[#This Row],[מספר סטודנטים בתואר 1]],"")</f>
        <v>0.66</v>
      </c>
      <c r="Q153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3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33" s="13">
        <f>SUMIFS(T:T,D:D,"2007/08",B:B,B1533)-טבלה14[[#This Row],[דירוג]]</f>
        <v>-96</v>
      </c>
      <c r="T1533" s="9">
        <v>96</v>
      </c>
    </row>
    <row r="1534" spans="2:20" s="6" customFormat="1" ht="13.8" hidden="1" x14ac:dyDescent="0.3">
      <c r="B1534" s="7" t="s">
        <v>221</v>
      </c>
      <c r="C1534" s="8" t="s">
        <v>45</v>
      </c>
      <c r="D1534" s="10" t="s">
        <v>23</v>
      </c>
      <c r="E1534" s="10">
        <v>139</v>
      </c>
      <c r="F1534" s="10">
        <v>52</v>
      </c>
      <c r="G1534" s="10"/>
      <c r="H1534" s="10"/>
      <c r="I1534" s="10"/>
      <c r="J1534" s="10" t="s">
        <v>21</v>
      </c>
      <c r="K1534" s="9"/>
      <c r="L1534" s="9" t="s">
        <v>18</v>
      </c>
      <c r="M1534" s="9" t="str">
        <f>IF(טבלה14[[#This Row],[מספר סטודנטים בתואר 1]]&gt;500,"yes","no")</f>
        <v>no</v>
      </c>
      <c r="N1534" s="12">
        <f>טבלה14[[#This Row],[מספר סטודנטים בתואר 1]]/SUBTOTAL(109,טבלה14[מספר סטודנטים בתואר 1])</f>
        <v>2.0219064104615475E-3</v>
      </c>
      <c r="O1534" s="11">
        <f>IFERROR(((טבלה14[[#This Row],[מספר סטודנטים בתואר 1]]-טבלה14[[#This Row],[נשים תואר 1]])/טבלה14[[#This Row],[מספר סטודנטים בתואר 1]]),"")</f>
        <v>0.62589928057553956</v>
      </c>
      <c r="P1534" s="11">
        <f>IFERROR(טבלה14[[#This Row],[נשים תואר 1]]/טבלה14[[#This Row],[מספר סטודנטים בתואר 1]],"")</f>
        <v>0.37410071942446044</v>
      </c>
      <c r="Q153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3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34" s="13">
        <f>SUMIFS(T:T,D:D,"2007/08",B:B,B1534)-טבלה14[[#This Row],[דירוג]]</f>
        <v>20</v>
      </c>
      <c r="T1534" s="9">
        <v>97</v>
      </c>
    </row>
    <row r="1535" spans="2:20" s="6" customFormat="1" ht="13.8" hidden="1" x14ac:dyDescent="0.3">
      <c r="B1535" s="7" t="s">
        <v>219</v>
      </c>
      <c r="C1535" s="8" t="s">
        <v>34</v>
      </c>
      <c r="D1535" s="9" t="s">
        <v>23</v>
      </c>
      <c r="E1535" s="10">
        <v>132</v>
      </c>
      <c r="F1535" s="10">
        <v>63</v>
      </c>
      <c r="G1535" s="10">
        <v>103</v>
      </c>
      <c r="H1535" s="10">
        <v>43</v>
      </c>
      <c r="I1535" s="10">
        <v>28</v>
      </c>
      <c r="J1535" s="10">
        <v>14</v>
      </c>
      <c r="K1535" s="9"/>
      <c r="L1535" s="9" t="s">
        <v>18</v>
      </c>
      <c r="M1535" s="9" t="str">
        <f>IF(טבלה14[[#This Row],[מספר סטודנטים בתואר 1]]&gt;500,"yes","no")</f>
        <v>no</v>
      </c>
      <c r="N1535" s="12">
        <f>טבלה14[[#This Row],[מספר סטודנטים בתואר 1]]/SUBTOTAL(109,טבלה14[מספר סטודנטים בתואר 1])</f>
        <v>1.9200837854742752E-3</v>
      </c>
      <c r="O1535" s="11">
        <f>IFERROR(((טבלה14[[#This Row],[מספר סטודנטים בתואר 1]]-טבלה14[[#This Row],[נשים תואר 1]])/טבלה14[[#This Row],[מספר סטודנטים בתואר 1]]),"")</f>
        <v>0.52272727272727271</v>
      </c>
      <c r="P1535" s="11">
        <f>IFERROR(טבלה14[[#This Row],[נשים תואר 1]]/טבלה14[[#This Row],[מספר סטודנטים בתואר 1]],"")</f>
        <v>0.47727272727272729</v>
      </c>
      <c r="Q153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3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35" s="13">
        <f>SUMIFS(T:T,D:D,"2007/08",B:B,B1535)-טבלה14[[#This Row],[דירוג]]</f>
        <v>4</v>
      </c>
      <c r="T1535" s="9">
        <v>98</v>
      </c>
    </row>
    <row r="1536" spans="2:20" s="6" customFormat="1" ht="13.8" hidden="1" x14ac:dyDescent="0.3">
      <c r="B1536" s="7" t="s">
        <v>223</v>
      </c>
      <c r="C1536" s="8" t="s">
        <v>25</v>
      </c>
      <c r="D1536" s="10" t="s">
        <v>23</v>
      </c>
      <c r="E1536" s="10">
        <v>129</v>
      </c>
      <c r="F1536" s="10">
        <v>87</v>
      </c>
      <c r="G1536" s="10">
        <v>32</v>
      </c>
      <c r="H1536" s="10">
        <v>19</v>
      </c>
      <c r="I1536" s="10">
        <v>108</v>
      </c>
      <c r="J1536" s="10">
        <v>61</v>
      </c>
      <c r="K1536" s="9"/>
      <c r="L1536" s="9" t="s">
        <v>18</v>
      </c>
      <c r="M1536" s="9" t="str">
        <f>IF(טבלה14[[#This Row],[מספר סטודנטים בתואר 1]]&gt;500,"yes","no")</f>
        <v>no</v>
      </c>
      <c r="N1536" s="12">
        <f>טבלה14[[#This Row],[מספר סטודנטים בתואר 1]]/SUBTOTAL(109,טבלה14[מספר סטודנטים בתואר 1])</f>
        <v>1.8764455176225872E-3</v>
      </c>
      <c r="O1536" s="11">
        <f>IFERROR(((טבלה14[[#This Row],[מספר סטודנטים בתואר 1]]-טבלה14[[#This Row],[נשים תואר 1]])/טבלה14[[#This Row],[מספר סטודנטים בתואר 1]]),"")</f>
        <v>0.32558139534883723</v>
      </c>
      <c r="P1536" s="11">
        <f>IFERROR(טבלה14[[#This Row],[נשים תואר 1]]/טבלה14[[#This Row],[מספר סטודנטים בתואר 1]],"")</f>
        <v>0.67441860465116277</v>
      </c>
      <c r="Q153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3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36" s="13">
        <f>SUMIFS(T:T,D:D,"2007/08",B:B,B1536)-טבלה14[[#This Row],[דירוג]]</f>
        <v>-41</v>
      </c>
      <c r="T1536" s="9">
        <v>99</v>
      </c>
    </row>
    <row r="1537" spans="2:20" s="6" customFormat="1" ht="13.8" hidden="1" x14ac:dyDescent="0.3">
      <c r="B1537" s="7" t="s">
        <v>215</v>
      </c>
      <c r="C1537" s="8" t="s">
        <v>52</v>
      </c>
      <c r="D1537" s="9" t="s">
        <v>23</v>
      </c>
      <c r="E1537" s="10">
        <v>122</v>
      </c>
      <c r="F1537" s="10">
        <v>120</v>
      </c>
      <c r="G1537" s="10">
        <v>639</v>
      </c>
      <c r="H1537" s="10">
        <v>603</v>
      </c>
      <c r="I1537" s="10">
        <v>38</v>
      </c>
      <c r="J1537" s="10">
        <v>31</v>
      </c>
      <c r="K1537" s="9"/>
      <c r="L1537" s="9" t="s">
        <v>18</v>
      </c>
      <c r="M1537" s="9" t="str">
        <f>IF(טבלה14[[#This Row],[מספר סטודנטים בתואר 1]]&gt;500,"yes","no")</f>
        <v>no</v>
      </c>
      <c r="N1537" s="12">
        <f>טבלה14[[#This Row],[מספר סטודנטים בתואר 1]]/SUBTOTAL(109,טבלה14[מספר סטודנטים בתואר 1])</f>
        <v>1.7746228926353151E-3</v>
      </c>
      <c r="O1537" s="11">
        <f>IFERROR(((טבלה14[[#This Row],[מספר סטודנטים בתואר 1]]-טבלה14[[#This Row],[נשים תואר 1]])/טבלה14[[#This Row],[מספר סטודנטים בתואר 1]]),"")</f>
        <v>1.6393442622950821E-2</v>
      </c>
      <c r="P1537" s="11">
        <f>IFERROR(טבלה14[[#This Row],[נשים תואר 1]]/טבלה14[[#This Row],[מספר סטודנטים בתואר 1]],"")</f>
        <v>0.98360655737704916</v>
      </c>
      <c r="Q153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53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37" s="13">
        <f>SUMIFS(T:T,D:D,"2007/08",B:B,B1537)-טבלה14[[#This Row],[דירוג]]</f>
        <v>-27</v>
      </c>
      <c r="T1537" s="9">
        <v>100</v>
      </c>
    </row>
    <row r="1538" spans="2:20" s="6" customFormat="1" ht="13.8" hidden="1" x14ac:dyDescent="0.3">
      <c r="B1538" s="7" t="s">
        <v>127</v>
      </c>
      <c r="C1538" s="8" t="s">
        <v>34</v>
      </c>
      <c r="D1538" s="10" t="s">
        <v>23</v>
      </c>
      <c r="E1538" s="10">
        <v>121</v>
      </c>
      <c r="F1538" s="10">
        <v>26</v>
      </c>
      <c r="G1538" s="10">
        <v>52</v>
      </c>
      <c r="H1538" s="10">
        <v>15</v>
      </c>
      <c r="I1538" s="10">
        <v>12</v>
      </c>
      <c r="J1538" s="10">
        <v>6</v>
      </c>
      <c r="K1538" s="9"/>
      <c r="L1538" s="9" t="s">
        <v>18</v>
      </c>
      <c r="M1538" s="9" t="str">
        <f>IF(טבלה14[[#This Row],[מספר סטודנטים בתואר 1]]&gt;500,"yes","no")</f>
        <v>no</v>
      </c>
      <c r="N1538" s="12">
        <f>טבלה14[[#This Row],[מספר סטודנטים בתואר 1]]/SUBTOTAL(109,טבלה14[מספר סטודנטים בתואר 1])</f>
        <v>1.760076803351419E-3</v>
      </c>
      <c r="O1538" s="11">
        <f>IFERROR(((טבלה14[[#This Row],[מספר סטודנטים בתואר 1]]-טבלה14[[#This Row],[נשים תואר 1]])/טבלה14[[#This Row],[מספר סטודנטים בתואר 1]]),"")</f>
        <v>0.78512396694214881</v>
      </c>
      <c r="P1538" s="11">
        <f>IFERROR(טבלה14[[#This Row],[נשים תואר 1]]/טבלה14[[#This Row],[מספר סטודנטים בתואר 1]],"")</f>
        <v>0.21487603305785125</v>
      </c>
      <c r="Q153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38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538" s="13">
        <f>SUMIFS(T:T,D:D,"2007/08",B:B,B1538)-טבלה14[[#This Row],[דירוג]]</f>
        <v>27</v>
      </c>
      <c r="T1538" s="9">
        <v>101</v>
      </c>
    </row>
    <row r="1539" spans="2:20" s="6" customFormat="1" ht="13.8" hidden="1" x14ac:dyDescent="0.3">
      <c r="B1539" s="7" t="s">
        <v>214</v>
      </c>
      <c r="C1539" s="8" t="s">
        <v>45</v>
      </c>
      <c r="D1539" s="9" t="s">
        <v>23</v>
      </c>
      <c r="E1539" s="10">
        <v>117</v>
      </c>
      <c r="F1539" s="10">
        <v>40</v>
      </c>
      <c r="G1539" s="10">
        <v>55</v>
      </c>
      <c r="H1539" s="10">
        <v>24</v>
      </c>
      <c r="I1539" s="10">
        <v>32</v>
      </c>
      <c r="J1539" s="10">
        <v>11</v>
      </c>
      <c r="K1539" s="9"/>
      <c r="L1539" s="9" t="s">
        <v>18</v>
      </c>
      <c r="M1539" s="9" t="str">
        <f>IF(טבלה14[[#This Row],[מספר סטודנטים בתואר 1]]&gt;500,"yes","no")</f>
        <v>no</v>
      </c>
      <c r="N1539" s="12">
        <f>טבלה14[[#This Row],[מספר סטודנטים בתואר 1]]/SUBTOTAL(109,טבלה14[מספר סטודנטים בתואר 1])</f>
        <v>1.7018924462158349E-3</v>
      </c>
      <c r="O1539" s="11">
        <f>IFERROR(((טבלה14[[#This Row],[מספר סטודנטים בתואר 1]]-טבלה14[[#This Row],[נשים תואר 1]])/טבלה14[[#This Row],[מספר סטודנטים בתואר 1]]),"")</f>
        <v>0.65811965811965811</v>
      </c>
      <c r="P1539" s="11">
        <f>IFERROR(טבלה14[[#This Row],[נשים תואר 1]]/טבלה14[[#This Row],[מספר סטודנטים בתואר 1]],"")</f>
        <v>0.34188034188034189</v>
      </c>
      <c r="Q153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3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39" s="13">
        <f>SUMIFS(T:T,D:D,"2007/08",B:B,B1539)-טבלה14[[#This Row],[דירוג]]</f>
        <v>-6</v>
      </c>
      <c r="T1539" s="9">
        <v>102</v>
      </c>
    </row>
    <row r="1540" spans="2:20" s="6" customFormat="1" ht="13.8" hidden="1" x14ac:dyDescent="0.3">
      <c r="B1540" s="7" t="s">
        <v>198</v>
      </c>
      <c r="C1540" s="8" t="s">
        <v>48</v>
      </c>
      <c r="D1540" s="10" t="s">
        <v>23</v>
      </c>
      <c r="E1540" s="10">
        <v>113</v>
      </c>
      <c r="F1540" s="10">
        <v>34</v>
      </c>
      <c r="G1540" s="10">
        <v>53</v>
      </c>
      <c r="H1540" s="10">
        <v>27</v>
      </c>
      <c r="I1540" s="10">
        <v>47</v>
      </c>
      <c r="J1540" s="10">
        <v>26</v>
      </c>
      <c r="K1540" s="9"/>
      <c r="L1540" s="9" t="s">
        <v>18</v>
      </c>
      <c r="M1540" s="9" t="str">
        <f>IF(טבלה14[[#This Row],[מספר סטודנטים בתואר 1]]&gt;500,"yes","no")</f>
        <v>no</v>
      </c>
      <c r="N1540" s="12">
        <f>טבלה14[[#This Row],[מספר סטודנטים בתואר 1]]/SUBTOTAL(109,טבלה14[מספר סטודנטים בתואר 1])</f>
        <v>1.6437080890802508E-3</v>
      </c>
      <c r="O1540" s="11">
        <f>IFERROR(((טבלה14[[#This Row],[מספר סטודנטים בתואר 1]]-טבלה14[[#This Row],[נשים תואר 1]])/טבלה14[[#This Row],[מספר סטודנטים בתואר 1]]),"")</f>
        <v>0.69911504424778759</v>
      </c>
      <c r="P1540" s="11">
        <f>IFERROR(טבלה14[[#This Row],[נשים תואר 1]]/טבלה14[[#This Row],[מספר סטודנטים בתואר 1]],"")</f>
        <v>0.30088495575221241</v>
      </c>
      <c r="Q154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4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40" s="13">
        <f>SUMIFS(T:T,D:D,"2007/08",B:B,B1540)-טבלה14[[#This Row],[דירוג]]</f>
        <v>3</v>
      </c>
      <c r="T1540" s="9">
        <v>103</v>
      </c>
    </row>
    <row r="1541" spans="2:20" s="6" customFormat="1" ht="13.8" hidden="1" x14ac:dyDescent="0.3">
      <c r="B1541" s="7" t="s">
        <v>222</v>
      </c>
      <c r="C1541" s="8" t="s">
        <v>48</v>
      </c>
      <c r="D1541" s="9" t="s">
        <v>23</v>
      </c>
      <c r="E1541" s="10">
        <v>111</v>
      </c>
      <c r="F1541" s="10">
        <v>24</v>
      </c>
      <c r="G1541" s="10">
        <v>18</v>
      </c>
      <c r="H1541" s="10">
        <v>6</v>
      </c>
      <c r="I1541" s="10">
        <v>22</v>
      </c>
      <c r="J1541" s="10">
        <v>6</v>
      </c>
      <c r="K1541" s="9"/>
      <c r="L1541" s="9" t="s">
        <v>18</v>
      </c>
      <c r="M1541" s="9" t="str">
        <f>IF(טבלה14[[#This Row],[מספר סטודנטים בתואר 1]]&gt;500,"yes","no")</f>
        <v>no</v>
      </c>
      <c r="N1541" s="12">
        <f>טבלה14[[#This Row],[מספר סטודנטים בתואר 1]]/SUBTOTAL(109,טבלה14[מספר סטודנטים בתואר 1])</f>
        <v>1.6146159105124586E-3</v>
      </c>
      <c r="O1541" s="11">
        <f>IFERROR(((טבלה14[[#This Row],[מספר סטודנטים בתואר 1]]-טבלה14[[#This Row],[נשים תואר 1]])/טבלה14[[#This Row],[מספר סטודנטים בתואר 1]]),"")</f>
        <v>0.78378378378378377</v>
      </c>
      <c r="P1541" s="11">
        <f>IFERROR(טבלה14[[#This Row],[נשים תואר 1]]/טבלה14[[#This Row],[מספר סטודנטים בתואר 1]],"")</f>
        <v>0.21621621621621623</v>
      </c>
      <c r="Q154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41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541" s="13">
        <f>SUMIFS(T:T,D:D,"2007/08",B:B,B1541)-טבלה14[[#This Row],[דירוג]]</f>
        <v>6</v>
      </c>
      <c r="T1541" s="9">
        <v>104</v>
      </c>
    </row>
    <row r="1542" spans="2:20" s="6" customFormat="1" ht="13.8" hidden="1" x14ac:dyDescent="0.3">
      <c r="B1542" s="7" t="s">
        <v>102</v>
      </c>
      <c r="C1542" s="8" t="s">
        <v>28</v>
      </c>
      <c r="D1542" s="10" t="s">
        <v>31</v>
      </c>
      <c r="E1542" s="10">
        <v>184</v>
      </c>
      <c r="F1542" s="10">
        <v>79</v>
      </c>
      <c r="G1542" s="10"/>
      <c r="H1542" s="10"/>
      <c r="I1542" s="10"/>
      <c r="J1542" s="10" t="s">
        <v>21</v>
      </c>
      <c r="K1542" s="9"/>
      <c r="L1542" s="9" t="s">
        <v>18</v>
      </c>
      <c r="M1542" s="9" t="str">
        <f>IF(טבלה14[[#This Row],[מספר סטודנטים בתואר 1]]&gt;500,"yes","no")</f>
        <v>no</v>
      </c>
      <c r="N1542" s="12">
        <f>טבלה14[[#This Row],[מספר סטודנטים בתואר 1]]/SUBTOTAL(109,טבלה14[מספר סטודנטים בתואר 1])</f>
        <v>2.6764804282368685E-3</v>
      </c>
      <c r="O1542" s="11">
        <f>IFERROR(((טבלה14[[#This Row],[מספר סטודנטים בתואר 1]]-טבלה14[[#This Row],[נשים תואר 1]])/טבלה14[[#This Row],[מספר סטודנטים בתואר 1]]),"")</f>
        <v>0.57065217391304346</v>
      </c>
      <c r="P1542" s="11">
        <f>IFERROR(טבלה14[[#This Row],[נשים תואר 1]]/טבלה14[[#This Row],[מספר סטודנטים בתואר 1]],"")</f>
        <v>0.42934782608695654</v>
      </c>
      <c r="Q154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4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42" s="13">
        <f>SUMIFS(T:T,D:D,"2007/08",B:B,B1542)-טבלה14[[#This Row],[דירוג]]</f>
        <v>-81</v>
      </c>
      <c r="T1542" s="9">
        <v>81</v>
      </c>
    </row>
    <row r="1543" spans="2:20" s="6" customFormat="1" ht="13.8" hidden="1" x14ac:dyDescent="0.3">
      <c r="B1543" s="7" t="s">
        <v>210</v>
      </c>
      <c r="C1543" s="8" t="s">
        <v>58</v>
      </c>
      <c r="D1543" s="9" t="s">
        <v>23</v>
      </c>
      <c r="E1543" s="10">
        <v>106</v>
      </c>
      <c r="F1543" s="10">
        <v>43</v>
      </c>
      <c r="G1543" s="10">
        <v>69</v>
      </c>
      <c r="H1543" s="10">
        <v>43</v>
      </c>
      <c r="I1543" s="10"/>
      <c r="J1543" s="10" t="s">
        <v>21</v>
      </c>
      <c r="K1543" s="9"/>
      <c r="L1543" s="9" t="s">
        <v>18</v>
      </c>
      <c r="M1543" s="9" t="str">
        <f>IF(טבלה14[[#This Row],[מספר סטודנטים בתואר 1]]&gt;500,"yes","no")</f>
        <v>no</v>
      </c>
      <c r="N1543" s="12">
        <f>טבלה14[[#This Row],[מספר סטודנטים בתואר 1]]/SUBTOTAL(109,טבלה14[מספר סטודנטים בתואר 1])</f>
        <v>1.5418854640929787E-3</v>
      </c>
      <c r="O1543" s="11">
        <f>IFERROR(((טבלה14[[#This Row],[מספר סטודנטים בתואר 1]]-טבלה14[[#This Row],[נשים תואר 1]])/טבלה14[[#This Row],[מספר סטודנטים בתואר 1]]),"")</f>
        <v>0.59433962264150941</v>
      </c>
      <c r="P1543" s="11">
        <f>IFERROR(טבלה14[[#This Row],[נשים תואר 1]]/טבלה14[[#This Row],[מספר סטודנטים בתואר 1]],"")</f>
        <v>0.40566037735849059</v>
      </c>
      <c r="Q154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4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43" s="13">
        <f>SUMIFS(T:T,D:D,"2007/08",B:B,B1543)-טבלה14[[#This Row],[דירוג]]</f>
        <v>-7</v>
      </c>
      <c r="T1543" s="9">
        <v>107</v>
      </c>
    </row>
    <row r="1544" spans="2:20" s="6" customFormat="1" ht="13.8" hidden="1" x14ac:dyDescent="0.3">
      <c r="B1544" s="7" t="s">
        <v>208</v>
      </c>
      <c r="C1544" s="8" t="s">
        <v>34</v>
      </c>
      <c r="D1544" s="10" t="s">
        <v>23</v>
      </c>
      <c r="E1544" s="10">
        <v>106</v>
      </c>
      <c r="F1544" s="10">
        <v>22</v>
      </c>
      <c r="G1544" s="10">
        <v>30</v>
      </c>
      <c r="H1544" s="10">
        <v>14</v>
      </c>
      <c r="I1544" s="10">
        <v>16</v>
      </c>
      <c r="J1544" s="10">
        <v>3</v>
      </c>
      <c r="K1544" s="9"/>
      <c r="L1544" s="9" t="s">
        <v>18</v>
      </c>
      <c r="M1544" s="9" t="str">
        <f>IF(טבלה14[[#This Row],[מספר סטודנטים בתואר 1]]&gt;500,"yes","no")</f>
        <v>no</v>
      </c>
      <c r="N1544" s="12">
        <f>טבלה14[[#This Row],[מספר סטודנטים בתואר 1]]/SUBTOTAL(109,טבלה14[מספר סטודנטים בתואר 1])</f>
        <v>1.5418854640929787E-3</v>
      </c>
      <c r="O1544" s="11">
        <f>IFERROR(((טבלה14[[#This Row],[מספר סטודנטים בתואר 1]]-טבלה14[[#This Row],[נשים תואר 1]])/טבלה14[[#This Row],[מספר סטודנטים בתואר 1]]),"")</f>
        <v>0.79245283018867929</v>
      </c>
      <c r="P1544" s="11">
        <f>IFERROR(טבלה14[[#This Row],[נשים תואר 1]]/טבלה14[[#This Row],[מספר סטודנטים בתואר 1]],"")</f>
        <v>0.20754716981132076</v>
      </c>
      <c r="Q154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44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544" s="13">
        <f>SUMIFS(T:T,D:D,"2007/08",B:B,B1544)-טבלה14[[#This Row],[דירוג]]</f>
        <v>-14</v>
      </c>
      <c r="T1544" s="9">
        <v>106</v>
      </c>
    </row>
    <row r="1545" spans="2:20" s="6" customFormat="1" ht="13.8" hidden="1" x14ac:dyDescent="0.3">
      <c r="B1545" s="7" t="s">
        <v>236</v>
      </c>
      <c r="C1545" s="8" t="s">
        <v>34</v>
      </c>
      <c r="D1545" s="9" t="s">
        <v>23</v>
      </c>
      <c r="E1545" s="10">
        <v>105</v>
      </c>
      <c r="F1545" s="10">
        <v>18</v>
      </c>
      <c r="G1545" s="10"/>
      <c r="H1545" s="10"/>
      <c r="I1545" s="10"/>
      <c r="J1545" s="10" t="s">
        <v>21</v>
      </c>
      <c r="K1545" s="9"/>
      <c r="L1545" s="9" t="s">
        <v>18</v>
      </c>
      <c r="M1545" s="9" t="str">
        <f>IF(טבלה14[[#This Row],[מספר סטודנטים בתואר 1]]&gt;500,"yes","no")</f>
        <v>no</v>
      </c>
      <c r="N1545" s="12">
        <f>טבלה14[[#This Row],[מספר סטודנטים בתואר 1]]/SUBTOTAL(109,טבלה14[מספר סטודנטים בתואר 1])</f>
        <v>1.5273393748090826E-3</v>
      </c>
      <c r="O1545" s="11">
        <f>IFERROR(((טבלה14[[#This Row],[מספר סטודנטים בתואר 1]]-טבלה14[[#This Row],[נשים תואר 1]])/טבלה14[[#This Row],[מספר סטודנטים בתואר 1]]),"")</f>
        <v>0.82857142857142863</v>
      </c>
      <c r="P1545" s="11">
        <f>IFERROR(טבלה14[[#This Row],[נשים תואר 1]]/טבלה14[[#This Row],[מספר סטודנטים בתואר 1]],"")</f>
        <v>0.17142857142857143</v>
      </c>
      <c r="Q154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45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545" s="13">
        <f>SUMIFS(T:T,D:D,"2007/08",B:B,B1545)-טבלה14[[#This Row],[דירוג]]</f>
        <v>-108</v>
      </c>
      <c r="T1545" s="9">
        <v>108</v>
      </c>
    </row>
    <row r="1546" spans="2:20" s="6" customFormat="1" ht="13.8" hidden="1" x14ac:dyDescent="0.3">
      <c r="B1546" s="7" t="s">
        <v>218</v>
      </c>
      <c r="C1546" s="8" t="s">
        <v>34</v>
      </c>
      <c r="D1546" s="10" t="s">
        <v>23</v>
      </c>
      <c r="E1546" s="10">
        <v>101</v>
      </c>
      <c r="F1546" s="10">
        <v>72</v>
      </c>
      <c r="G1546" s="10">
        <v>13</v>
      </c>
      <c r="H1546" s="10">
        <v>4</v>
      </c>
      <c r="I1546" s="10"/>
      <c r="J1546" s="10" t="s">
        <v>21</v>
      </c>
      <c r="K1546" s="9"/>
      <c r="L1546" s="9" t="s">
        <v>18</v>
      </c>
      <c r="M1546" s="9" t="str">
        <f>IF(טבלה14[[#This Row],[מספר סטודנטים בתואר 1]]&gt;500,"yes","no")</f>
        <v>no</v>
      </c>
      <c r="N1546" s="12">
        <f>טבלה14[[#This Row],[מספר סטודנטים בתואר 1]]/SUBTOTAL(109,טבלה14[מספר סטודנטים בתואר 1])</f>
        <v>1.4691550176734985E-3</v>
      </c>
      <c r="O1546" s="11">
        <f>IFERROR(((טבלה14[[#This Row],[מספר סטודנטים בתואר 1]]-טבלה14[[#This Row],[נשים תואר 1]])/טבלה14[[#This Row],[מספר סטודנטים בתואר 1]]),"")</f>
        <v>0.28712871287128711</v>
      </c>
      <c r="P1546" s="11">
        <f>IFERROR(טבלה14[[#This Row],[נשים תואר 1]]/טבלה14[[#This Row],[מספר סטודנטים בתואר 1]],"")</f>
        <v>0.71287128712871284</v>
      </c>
      <c r="Q154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54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46" s="13">
        <f>SUMIFS(T:T,D:D,"2007/08",B:B,B1546)-טבלה14[[#This Row],[דירוג]]</f>
        <v>-2</v>
      </c>
      <c r="T1546" s="9">
        <v>109</v>
      </c>
    </row>
    <row r="1547" spans="2:20" s="6" customFormat="1" ht="13.8" hidden="1" x14ac:dyDescent="0.3">
      <c r="B1547" s="7" t="s">
        <v>229</v>
      </c>
      <c r="C1547" s="8" t="s">
        <v>56</v>
      </c>
      <c r="D1547" s="9" t="s">
        <v>23</v>
      </c>
      <c r="E1547" s="10">
        <v>93</v>
      </c>
      <c r="F1547" s="10">
        <v>87</v>
      </c>
      <c r="G1547" s="10"/>
      <c r="H1547" s="10"/>
      <c r="I1547" s="10"/>
      <c r="J1547" s="10" t="s">
        <v>21</v>
      </c>
      <c r="K1547" s="9"/>
      <c r="L1547" s="9" t="s">
        <v>18</v>
      </c>
      <c r="M1547" s="9" t="str">
        <f>IF(טבלה14[[#This Row],[מספר סטודנטים בתואר 1]]&gt;500,"yes","no")</f>
        <v>no</v>
      </c>
      <c r="N1547" s="12">
        <f>טבלה14[[#This Row],[מספר סטודנטים בתואר 1]]/SUBTOTAL(109,טבלה14[מספר סטודנטים בתואר 1])</f>
        <v>1.3527863034023303E-3</v>
      </c>
      <c r="O1547" s="11">
        <f>IFERROR(((טבלה14[[#This Row],[מספר סטודנטים בתואר 1]]-טבלה14[[#This Row],[נשים תואר 1]])/טבלה14[[#This Row],[מספר סטודנטים בתואר 1]]),"")</f>
        <v>6.4516129032258063E-2</v>
      </c>
      <c r="P1547" s="11">
        <f>IFERROR(טבלה14[[#This Row],[נשים תואר 1]]/טבלה14[[#This Row],[מספר סטודנטים בתואר 1]],"")</f>
        <v>0.93548387096774188</v>
      </c>
      <c r="Q154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54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47" s="13">
        <f>SUMIFS(T:T,D:D,"2007/08",B:B,B1547)-טבלה14[[#This Row],[דירוג]]</f>
        <v>-110</v>
      </c>
      <c r="T1547" s="9">
        <v>110</v>
      </c>
    </row>
    <row r="1548" spans="2:20" s="6" customFormat="1" ht="13.8" hidden="1" x14ac:dyDescent="0.3">
      <c r="B1548" s="7" t="s">
        <v>228</v>
      </c>
      <c r="C1548" s="8" t="s">
        <v>48</v>
      </c>
      <c r="D1548" s="10" t="s">
        <v>23</v>
      </c>
      <c r="E1548" s="10">
        <v>90</v>
      </c>
      <c r="F1548" s="10">
        <v>44</v>
      </c>
      <c r="G1548" s="10">
        <v>242</v>
      </c>
      <c r="H1548" s="10">
        <v>143</v>
      </c>
      <c r="I1548" s="10">
        <v>172</v>
      </c>
      <c r="J1548" s="10">
        <v>77</v>
      </c>
      <c r="K1548" s="9"/>
      <c r="L1548" s="9" t="s">
        <v>18</v>
      </c>
      <c r="M1548" s="9" t="str">
        <f>IF(טבלה14[[#This Row],[מספר סטודנטים בתואר 1]]&gt;500,"yes","no")</f>
        <v>no</v>
      </c>
      <c r="N1548" s="12">
        <f>טבלה14[[#This Row],[מספר סטודנטים בתואר 1]]/SUBTOTAL(109,טבלה14[מספר סטודנטים בתואר 1])</f>
        <v>1.3091480355506423E-3</v>
      </c>
      <c r="O1548" s="11">
        <f>IFERROR(((טבלה14[[#This Row],[מספר סטודנטים בתואר 1]]-טבלה14[[#This Row],[נשים תואר 1]])/טבלה14[[#This Row],[מספר סטודנטים בתואר 1]]),"")</f>
        <v>0.51111111111111107</v>
      </c>
      <c r="P1548" s="11">
        <f>IFERROR(טבלה14[[#This Row],[נשים תואר 1]]/טבלה14[[#This Row],[מספר סטודנטים בתואר 1]],"")</f>
        <v>0.48888888888888887</v>
      </c>
      <c r="Q154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4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48" s="13">
        <f>SUMIFS(T:T,D:D,"2007/08",B:B,B1548)-טבלה14[[#This Row],[דירוג]]</f>
        <v>2</v>
      </c>
      <c r="T1548" s="9">
        <v>111</v>
      </c>
    </row>
    <row r="1549" spans="2:20" s="6" customFormat="1" ht="13.8" hidden="1" x14ac:dyDescent="0.3">
      <c r="B1549" s="7" t="s">
        <v>106</v>
      </c>
      <c r="C1549" s="8" t="s">
        <v>28</v>
      </c>
      <c r="D1549" s="9" t="s">
        <v>37</v>
      </c>
      <c r="E1549" s="10">
        <v>184</v>
      </c>
      <c r="F1549" s="10">
        <v>56</v>
      </c>
      <c r="G1549" s="10"/>
      <c r="H1549" s="10"/>
      <c r="I1549" s="10">
        <v>34</v>
      </c>
      <c r="J1549" s="10">
        <v>14</v>
      </c>
      <c r="K1549" s="9"/>
      <c r="L1549" s="9" t="s">
        <v>18</v>
      </c>
      <c r="M1549" s="9" t="str">
        <f>IF(טבלה14[[#This Row],[מספר סטודנטים בתואר 1]]&gt;500,"yes","no")</f>
        <v>no</v>
      </c>
      <c r="N1549" s="12">
        <f>טבלה14[[#This Row],[מספר סטודנטים בתואר 1]]/SUBTOTAL(109,טבלה14[מספר סטודנטים בתואר 1])</f>
        <v>2.6764804282368685E-3</v>
      </c>
      <c r="O1549" s="11">
        <f>IFERROR(((טבלה14[[#This Row],[מספר סטודנטים בתואר 1]]-טבלה14[[#This Row],[נשים תואר 1]])/טבלה14[[#This Row],[מספר סטודנטים בתואר 1]]),"")</f>
        <v>0.69565217391304346</v>
      </c>
      <c r="P1549" s="11">
        <f>IFERROR(טבלה14[[#This Row],[נשים תואר 1]]/טבלה14[[#This Row],[מספר סטודנטים בתואר 1]],"")</f>
        <v>0.30434782608695654</v>
      </c>
      <c r="Q154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4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49" s="13">
        <f>SUMIFS(T:T,D:D,"2007/08",B:B,B1549)-טבלה14[[#This Row],[דירוג]]</f>
        <v>16</v>
      </c>
      <c r="T1549" s="9">
        <v>81</v>
      </c>
    </row>
    <row r="1550" spans="2:20" s="6" customFormat="1" ht="13.8" hidden="1" x14ac:dyDescent="0.3">
      <c r="B1550" s="7" t="s">
        <v>205</v>
      </c>
      <c r="C1550" s="8" t="s">
        <v>39</v>
      </c>
      <c r="D1550" s="10" t="s">
        <v>23</v>
      </c>
      <c r="E1550" s="10">
        <v>86</v>
      </c>
      <c r="F1550" s="10">
        <v>64</v>
      </c>
      <c r="G1550" s="10"/>
      <c r="H1550" s="10"/>
      <c r="I1550" s="10"/>
      <c r="J1550" s="10" t="s">
        <v>21</v>
      </c>
      <c r="K1550" s="9"/>
      <c r="L1550" s="9" t="s">
        <v>18</v>
      </c>
      <c r="M1550" s="9" t="str">
        <f>IF(טבלה14[[#This Row],[מספר סטודנטים בתואר 1]]&gt;500,"yes","no")</f>
        <v>no</v>
      </c>
      <c r="N1550" s="12">
        <f>טבלה14[[#This Row],[מספר סטודנטים בתואר 1]]/SUBTOTAL(109,טבלה14[מספר סטודנטים בתואר 1])</f>
        <v>1.2509636784150582E-3</v>
      </c>
      <c r="O1550" s="11">
        <f>IFERROR(((טבלה14[[#This Row],[מספר סטודנטים בתואר 1]]-טבלה14[[#This Row],[נשים תואר 1]])/טבלה14[[#This Row],[מספר סטודנטים בתואר 1]]),"")</f>
        <v>0.2558139534883721</v>
      </c>
      <c r="P1550" s="11">
        <f>IFERROR(טבלה14[[#This Row],[נשים תואר 1]]/טבלה14[[#This Row],[מספר סטודנטים בתואר 1]],"")</f>
        <v>0.7441860465116279</v>
      </c>
      <c r="Q155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55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50" s="13">
        <f>SUMIFS(T:T,D:D,"2007/08",B:B,B1550)-טבלה14[[#This Row],[דירוג]]</f>
        <v>-51</v>
      </c>
      <c r="T1550" s="9">
        <v>113</v>
      </c>
    </row>
    <row r="1551" spans="2:20" s="6" customFormat="1" ht="13.8" hidden="1" x14ac:dyDescent="0.3">
      <c r="B1551" s="7" t="s">
        <v>226</v>
      </c>
      <c r="C1551" s="8" t="s">
        <v>16</v>
      </c>
      <c r="D1551" s="9" t="s">
        <v>23</v>
      </c>
      <c r="E1551" s="10">
        <v>84</v>
      </c>
      <c r="F1551" s="10">
        <v>78</v>
      </c>
      <c r="G1551" s="10">
        <v>226</v>
      </c>
      <c r="H1551" s="10">
        <v>223</v>
      </c>
      <c r="I1551" s="10">
        <v>81</v>
      </c>
      <c r="J1551" s="10">
        <v>73</v>
      </c>
      <c r="K1551" s="9"/>
      <c r="L1551" s="9" t="s">
        <v>18</v>
      </c>
      <c r="M1551" s="9" t="str">
        <f>IF(טבלה14[[#This Row],[מספר סטודנטים בתואר 1]]&gt;500,"yes","no")</f>
        <v>no</v>
      </c>
      <c r="N1551" s="12">
        <f>טבלה14[[#This Row],[מספר סטודנטים בתואר 1]]/SUBTOTAL(109,טבלה14[מספר סטודנטים בתואר 1])</f>
        <v>1.221871499847266E-3</v>
      </c>
      <c r="O1551" s="11">
        <f>IFERROR(((טבלה14[[#This Row],[מספר סטודנטים בתואר 1]]-טבלה14[[#This Row],[נשים תואר 1]])/טבלה14[[#This Row],[מספר סטודנטים בתואר 1]]),"")</f>
        <v>7.1428571428571425E-2</v>
      </c>
      <c r="P1551" s="11">
        <f>IFERROR(טבלה14[[#This Row],[נשים תואר 1]]/טבלה14[[#This Row],[מספר סטודנטים בתואר 1]],"")</f>
        <v>0.9285714285714286</v>
      </c>
      <c r="Q155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55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51" s="13">
        <f>SUMIFS(T:T,D:D,"2007/08",B:B,B1551)-טבלה14[[#This Row],[דירוג]]</f>
        <v>-9</v>
      </c>
      <c r="T1551" s="9">
        <v>114</v>
      </c>
    </row>
    <row r="1552" spans="2:20" s="6" customFormat="1" ht="13.8" hidden="1" x14ac:dyDescent="0.3">
      <c r="B1552" s="7" t="s">
        <v>118</v>
      </c>
      <c r="C1552" s="8" t="s">
        <v>69</v>
      </c>
      <c r="D1552" s="10" t="s">
        <v>23</v>
      </c>
      <c r="E1552" s="10">
        <v>75</v>
      </c>
      <c r="F1552" s="10">
        <v>58</v>
      </c>
      <c r="G1552" s="10">
        <v>144</v>
      </c>
      <c r="H1552" s="10">
        <v>130</v>
      </c>
      <c r="I1552" s="10">
        <v>9</v>
      </c>
      <c r="J1552" s="10">
        <v>7</v>
      </c>
      <c r="K1552" s="9"/>
      <c r="L1552" s="9" t="s">
        <v>18</v>
      </c>
      <c r="M1552" s="9" t="str">
        <f>IF(טבלה14[[#This Row],[מספר סטודנטים בתואר 1]]&gt;500,"yes","no")</f>
        <v>no</v>
      </c>
      <c r="N1552" s="12">
        <f>טבלה14[[#This Row],[מספר סטודנטים בתואר 1]]/SUBTOTAL(109,טבלה14[מספר סטודנטים בתואר 1])</f>
        <v>1.0909566962922018E-3</v>
      </c>
      <c r="O1552" s="11">
        <f>IFERROR(((טבלה14[[#This Row],[מספר סטודנטים בתואר 1]]-טבלה14[[#This Row],[נשים תואר 1]])/טבלה14[[#This Row],[מספר סטודנטים בתואר 1]]),"")</f>
        <v>0.22666666666666666</v>
      </c>
      <c r="P1552" s="11">
        <f>IFERROR(טבלה14[[#This Row],[נשים תואר 1]]/טבלה14[[#This Row],[מספר סטודנטים בתואר 1]],"")</f>
        <v>0.77333333333333332</v>
      </c>
      <c r="Q155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55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52" s="13">
        <f>SUMIFS(T:T,D:D,"2007/08",B:B,B1552)-טבלה14[[#This Row],[דירוג]]</f>
        <v>41</v>
      </c>
      <c r="T1552" s="9">
        <v>115</v>
      </c>
    </row>
    <row r="1553" spans="2:20" s="6" customFormat="1" ht="13.8" hidden="1" x14ac:dyDescent="0.3">
      <c r="B1553" s="7" t="s">
        <v>232</v>
      </c>
      <c r="C1553" s="8" t="s">
        <v>39</v>
      </c>
      <c r="D1553" s="9" t="s">
        <v>23</v>
      </c>
      <c r="E1553" s="10">
        <v>72</v>
      </c>
      <c r="F1553" s="10">
        <v>43</v>
      </c>
      <c r="G1553" s="10">
        <v>11</v>
      </c>
      <c r="H1553" s="10">
        <v>4</v>
      </c>
      <c r="I1553" s="10"/>
      <c r="J1553" s="10" t="s">
        <v>21</v>
      </c>
      <c r="K1553" s="9"/>
      <c r="L1553" s="9" t="s">
        <v>18</v>
      </c>
      <c r="M1553" s="9" t="str">
        <f>IF(טבלה14[[#This Row],[מספר סטודנטים בתואר 1]]&gt;500,"yes","no")</f>
        <v>no</v>
      </c>
      <c r="N1553" s="12">
        <f>טבלה14[[#This Row],[מספר סטודנטים בתואר 1]]/SUBTOTAL(109,טבלה14[מספר סטודנטים בתואר 1])</f>
        <v>1.0473184284405137E-3</v>
      </c>
      <c r="O1553" s="11">
        <f>IFERROR(((טבלה14[[#This Row],[מספר סטודנטים בתואר 1]]-טבלה14[[#This Row],[נשים תואר 1]])/טבלה14[[#This Row],[מספר סטודנטים בתואר 1]]),"")</f>
        <v>0.40277777777777779</v>
      </c>
      <c r="P1553" s="11">
        <f>IFERROR(טבלה14[[#This Row],[נשים תואר 1]]/טבלה14[[#This Row],[מספר סטודנטים בתואר 1]],"")</f>
        <v>0.59722222222222221</v>
      </c>
      <c r="Q155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5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53" s="13">
        <f>SUMIFS(T:T,D:D,"2007/08",B:B,B1553)-טבלה14[[#This Row],[דירוג]]</f>
        <v>-7</v>
      </c>
      <c r="T1553" s="9">
        <v>116</v>
      </c>
    </row>
    <row r="1554" spans="2:20" s="6" customFormat="1" ht="13.8" hidden="1" x14ac:dyDescent="0.3">
      <c r="B1554" s="7" t="s">
        <v>220</v>
      </c>
      <c r="C1554" s="8" t="s">
        <v>45</v>
      </c>
      <c r="D1554" s="10" t="s">
        <v>23</v>
      </c>
      <c r="E1554" s="10">
        <v>64</v>
      </c>
      <c r="F1554" s="10">
        <v>27</v>
      </c>
      <c r="G1554" s="10">
        <v>29</v>
      </c>
      <c r="H1554" s="10">
        <v>6</v>
      </c>
      <c r="I1554" s="10">
        <v>27</v>
      </c>
      <c r="J1554" s="10">
        <v>15</v>
      </c>
      <c r="K1554" s="9"/>
      <c r="L1554" s="9" t="s">
        <v>18</v>
      </c>
      <c r="M1554" s="9" t="str">
        <f>IF(טבלה14[[#This Row],[מספר סטודנטים בתואר 1]]&gt;500,"yes","no")</f>
        <v>no</v>
      </c>
      <c r="N1554" s="12">
        <f>טבלה14[[#This Row],[מספר סטודנטים בתואר 1]]/SUBTOTAL(109,טבלה14[מספר סטודנטים בתואר 1])</f>
        <v>9.3094971416934555E-4</v>
      </c>
      <c r="O1554" s="11">
        <f>IFERROR(((טבלה14[[#This Row],[מספר סטודנטים בתואר 1]]-טבלה14[[#This Row],[נשים תואר 1]])/טבלה14[[#This Row],[מספר סטודנטים בתואר 1]]),"")</f>
        <v>0.578125</v>
      </c>
      <c r="P1554" s="11">
        <f>IFERROR(טבלה14[[#This Row],[נשים תואר 1]]/טבלה14[[#This Row],[מספר סטודנטים בתואר 1]],"")</f>
        <v>0.421875</v>
      </c>
      <c r="Q155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5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54" s="13">
        <f>SUMIFS(T:T,D:D,"2007/08",B:B,B1554)-טבלה14[[#This Row],[דירוג]]</f>
        <v>-6</v>
      </c>
      <c r="T1554" s="9">
        <v>117</v>
      </c>
    </row>
    <row r="1555" spans="2:20" s="6" customFormat="1" ht="13.8" hidden="1" x14ac:dyDescent="0.3">
      <c r="B1555" s="7" t="s">
        <v>233</v>
      </c>
      <c r="C1555" s="8" t="s">
        <v>25</v>
      </c>
      <c r="D1555" s="9" t="s">
        <v>23</v>
      </c>
      <c r="E1555" s="10">
        <v>61</v>
      </c>
      <c r="F1555" s="10">
        <v>37</v>
      </c>
      <c r="G1555" s="10">
        <v>117</v>
      </c>
      <c r="H1555" s="10">
        <v>45</v>
      </c>
      <c r="I1555" s="10">
        <v>39</v>
      </c>
      <c r="J1555" s="10">
        <v>10</v>
      </c>
      <c r="K1555" s="9"/>
      <c r="L1555" s="9" t="s">
        <v>18</v>
      </c>
      <c r="M1555" s="9" t="str">
        <f>IF(טבלה14[[#This Row],[מספר סטודנטים בתואר 1]]&gt;500,"yes","no")</f>
        <v>no</v>
      </c>
      <c r="N1555" s="12">
        <f>טבלה14[[#This Row],[מספר סטודנטים בתואר 1]]/SUBTOTAL(109,טבלה14[מספר סטודנטים בתואר 1])</f>
        <v>8.8731144631765753E-4</v>
      </c>
      <c r="O1555" s="11">
        <f>IFERROR(((טבלה14[[#This Row],[מספר סטודנטים בתואר 1]]-טבלה14[[#This Row],[נשים תואר 1]])/טבלה14[[#This Row],[מספר סטודנטים בתואר 1]]),"")</f>
        <v>0.39344262295081966</v>
      </c>
      <c r="P1555" s="11">
        <f>IFERROR(טבלה14[[#This Row],[נשים תואר 1]]/טבלה14[[#This Row],[מספר סטודנטים בתואר 1]],"")</f>
        <v>0.60655737704918034</v>
      </c>
      <c r="Q155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5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55" s="13">
        <f>SUMIFS(T:T,D:D,"2007/08",B:B,B1555)-טבלה14[[#This Row],[דירוג]]</f>
        <v>-10</v>
      </c>
      <c r="T1555" s="9">
        <v>118</v>
      </c>
    </row>
    <row r="1556" spans="2:20" s="6" customFormat="1" ht="13.8" hidden="1" x14ac:dyDescent="0.3">
      <c r="B1556" s="7" t="s">
        <v>231</v>
      </c>
      <c r="C1556" s="8" t="s">
        <v>25</v>
      </c>
      <c r="D1556" s="10" t="s">
        <v>23</v>
      </c>
      <c r="E1556" s="10">
        <v>44</v>
      </c>
      <c r="F1556" s="10">
        <v>25</v>
      </c>
      <c r="G1556" s="10">
        <v>59</v>
      </c>
      <c r="H1556" s="10">
        <v>27</v>
      </c>
      <c r="I1556" s="10">
        <v>10</v>
      </c>
      <c r="J1556" s="10">
        <v>4</v>
      </c>
      <c r="K1556" s="9"/>
      <c r="L1556" s="9" t="s">
        <v>18</v>
      </c>
      <c r="M1556" s="9" t="str">
        <f>IF(טבלה14[[#This Row],[מספר סטודנטים בתואר 1]]&gt;500,"yes","no")</f>
        <v>no</v>
      </c>
      <c r="N1556" s="12">
        <f>טבלה14[[#This Row],[מספר סטודנטים בתואר 1]]/SUBTOTAL(109,טבלה14[מספר סטודנטים בתואר 1])</f>
        <v>6.4002792849142506E-4</v>
      </c>
      <c r="O1556" s="11">
        <f>IFERROR(((טבלה14[[#This Row],[מספר סטודנטים בתואר 1]]-טבלה14[[#This Row],[נשים תואר 1]])/טבלה14[[#This Row],[מספר סטודנטים בתואר 1]]),"")</f>
        <v>0.43181818181818182</v>
      </c>
      <c r="P1556" s="11">
        <f>IFERROR(טבלה14[[#This Row],[נשים תואר 1]]/טבלה14[[#This Row],[מספר סטודנטים בתואר 1]],"")</f>
        <v>0.56818181818181823</v>
      </c>
      <c r="Q155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5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56" s="13">
        <f>SUMIFS(T:T,D:D,"2007/08",B:B,B1556)-טבלה14[[#This Row],[דירוג]]</f>
        <v>-119</v>
      </c>
      <c r="T1556" s="9">
        <v>119</v>
      </c>
    </row>
    <row r="1557" spans="2:20" s="6" customFormat="1" ht="13.8" hidden="1" x14ac:dyDescent="0.3">
      <c r="B1557" s="7" t="s">
        <v>230</v>
      </c>
      <c r="C1557" s="8" t="s">
        <v>45</v>
      </c>
      <c r="D1557" s="9" t="s">
        <v>23</v>
      </c>
      <c r="E1557" s="10">
        <v>39</v>
      </c>
      <c r="F1557" s="10">
        <v>29</v>
      </c>
      <c r="G1557" s="10">
        <v>27</v>
      </c>
      <c r="H1557" s="10">
        <v>21</v>
      </c>
      <c r="I1557" s="10"/>
      <c r="J1557" s="10" t="s">
        <v>21</v>
      </c>
      <c r="K1557" s="9"/>
      <c r="L1557" s="9" t="s">
        <v>18</v>
      </c>
      <c r="M1557" s="9" t="str">
        <f>IF(טבלה14[[#This Row],[מספר סטודנטים בתואר 1]]&gt;500,"yes","no")</f>
        <v>no</v>
      </c>
      <c r="N1557" s="12">
        <f>טבלה14[[#This Row],[מספר סטודנטים בתואר 1]]/SUBTOTAL(109,טבלה14[מספר סטודנטים בתואר 1])</f>
        <v>5.67297482071945E-4</v>
      </c>
      <c r="O1557" s="11">
        <f>IFERROR(((טבלה14[[#This Row],[מספר סטודנטים בתואר 1]]-טבלה14[[#This Row],[נשים תואר 1]])/טבלה14[[#This Row],[מספר סטודנטים בתואר 1]]),"")</f>
        <v>0.25641025641025639</v>
      </c>
      <c r="P1557" s="11">
        <f>IFERROR(טבלה14[[#This Row],[נשים תואר 1]]/טבלה14[[#This Row],[מספר סטודנטים בתואר 1]],"")</f>
        <v>0.74358974358974361</v>
      </c>
      <c r="Q155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55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57" s="13">
        <f>SUMIFS(T:T,D:D,"2007/08",B:B,B1557)-טבלה14[[#This Row],[דירוג]]</f>
        <v>-120</v>
      </c>
      <c r="T1557" s="9">
        <v>120</v>
      </c>
    </row>
    <row r="1558" spans="2:20" s="6" customFormat="1" ht="13.8" hidden="1" x14ac:dyDescent="0.3">
      <c r="B1558" s="7" t="s">
        <v>234</v>
      </c>
      <c r="C1558" s="8" t="s">
        <v>25</v>
      </c>
      <c r="D1558" s="10" t="s">
        <v>23</v>
      </c>
      <c r="E1558" s="10">
        <v>37</v>
      </c>
      <c r="F1558" s="10">
        <v>21</v>
      </c>
      <c r="G1558" s="10">
        <v>32</v>
      </c>
      <c r="H1558" s="10">
        <v>14</v>
      </c>
      <c r="I1558" s="10">
        <v>47</v>
      </c>
      <c r="J1558" s="10">
        <v>15</v>
      </c>
      <c r="K1558" s="9"/>
      <c r="L1558" s="9" t="s">
        <v>18</v>
      </c>
      <c r="M1558" s="9" t="str">
        <f>IF(טבלה14[[#This Row],[מספר סטודנטים בתואר 1]]&gt;500,"yes","no")</f>
        <v>no</v>
      </c>
      <c r="N1558" s="12">
        <f>טבלה14[[#This Row],[מספר סטודנטים בתואר 1]]/SUBTOTAL(109,טבלה14[מספר סטודנטים בתואר 1])</f>
        <v>5.3820530350415295E-4</v>
      </c>
      <c r="O1558" s="11">
        <f>IFERROR(((טבלה14[[#This Row],[מספר סטודנטים בתואר 1]]-טבלה14[[#This Row],[נשים תואר 1]])/טבלה14[[#This Row],[מספר סטודנטים בתואר 1]]),"")</f>
        <v>0.43243243243243246</v>
      </c>
      <c r="P1558" s="11">
        <f>IFERROR(טבלה14[[#This Row],[נשים תואר 1]]/טבלה14[[#This Row],[מספר סטודנטים בתואר 1]],"")</f>
        <v>0.56756756756756754</v>
      </c>
      <c r="Q155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5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58" s="13">
        <f>SUMIFS(T:T,D:D,"2007/08",B:B,B1558)-טבלה14[[#This Row],[דירוג]]</f>
        <v>-6</v>
      </c>
      <c r="T1558" s="9">
        <v>122</v>
      </c>
    </row>
    <row r="1559" spans="2:20" s="6" customFormat="1" ht="13.8" hidden="1" x14ac:dyDescent="0.3">
      <c r="B1559" s="7" t="s">
        <v>235</v>
      </c>
      <c r="C1559" s="8" t="s">
        <v>45</v>
      </c>
      <c r="D1559" s="9" t="s">
        <v>23</v>
      </c>
      <c r="E1559" s="10">
        <v>37</v>
      </c>
      <c r="F1559" s="10">
        <v>7</v>
      </c>
      <c r="G1559" s="10">
        <v>13</v>
      </c>
      <c r="H1559" s="10">
        <v>6</v>
      </c>
      <c r="I1559" s="10">
        <v>45</v>
      </c>
      <c r="J1559" s="10">
        <v>17</v>
      </c>
      <c r="K1559" s="9"/>
      <c r="L1559" s="9" t="s">
        <v>18</v>
      </c>
      <c r="M1559" s="9" t="str">
        <f>IF(טבלה14[[#This Row],[מספר סטודנטים בתואר 1]]&gt;500,"yes","no")</f>
        <v>no</v>
      </c>
      <c r="N1559" s="12">
        <f>טבלה14[[#This Row],[מספר סטודנטים בתואר 1]]/SUBTOTAL(109,טבלה14[מספר סטודנטים בתואר 1])</f>
        <v>5.3820530350415295E-4</v>
      </c>
      <c r="O1559" s="11">
        <f>IFERROR(((טבלה14[[#This Row],[מספר סטודנטים בתואר 1]]-טבלה14[[#This Row],[נשים תואר 1]])/טבלה14[[#This Row],[מספר סטודנטים בתואר 1]]),"")</f>
        <v>0.81081081081081086</v>
      </c>
      <c r="P1559" s="11">
        <f>IFERROR(טבלה14[[#This Row],[נשים תואר 1]]/טבלה14[[#This Row],[מספר סטודנטים בתואר 1]],"")</f>
        <v>0.1891891891891892</v>
      </c>
      <c r="Q155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59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559" s="13">
        <f>SUMIFS(T:T,D:D,"2007/08",B:B,B1559)-טבלה14[[#This Row],[דירוג]]</f>
        <v>-121</v>
      </c>
      <c r="T1559" s="9">
        <v>121</v>
      </c>
    </row>
    <row r="1560" spans="2:20" s="6" customFormat="1" ht="13.8" hidden="1" x14ac:dyDescent="0.3">
      <c r="B1560" s="7" t="s">
        <v>212</v>
      </c>
      <c r="C1560" s="8" t="s">
        <v>34</v>
      </c>
      <c r="D1560" s="10" t="s">
        <v>23</v>
      </c>
      <c r="E1560" s="10">
        <v>36</v>
      </c>
      <c r="F1560" s="10">
        <v>4</v>
      </c>
      <c r="G1560" s="10"/>
      <c r="H1560" s="10"/>
      <c r="I1560" s="10"/>
      <c r="J1560" s="10" t="s">
        <v>21</v>
      </c>
      <c r="K1560" s="9"/>
      <c r="L1560" s="9" t="s">
        <v>18</v>
      </c>
      <c r="M1560" s="9" t="str">
        <f>IF(טבלה14[[#This Row],[מספר סטודנטים בתואר 1]]&gt;500,"yes","no")</f>
        <v>no</v>
      </c>
      <c r="N1560" s="12">
        <f>טבלה14[[#This Row],[מספר סטודנטים בתואר 1]]/SUBTOTAL(109,טבלה14[מספר סטודנטים בתואר 1])</f>
        <v>5.2365921422025687E-4</v>
      </c>
      <c r="O1560" s="11">
        <f>IFERROR(((טבלה14[[#This Row],[מספר סטודנטים בתואר 1]]-טבלה14[[#This Row],[נשים תואר 1]])/טבלה14[[#This Row],[מספר סטודנטים בתואר 1]]),"")</f>
        <v>0.88888888888888884</v>
      </c>
      <c r="P1560" s="11">
        <f>IFERROR(טבלה14[[#This Row],[נשים תואר 1]]/טבלה14[[#This Row],[מספר סטודנטים בתואר 1]],"")</f>
        <v>0.1111111111111111</v>
      </c>
      <c r="Q156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60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560" s="13">
        <f>SUMIFS(T:T,D:D,"2007/08",B:B,B1560)-טבלה14[[#This Row],[דירוג]]</f>
        <v>-3</v>
      </c>
      <c r="T1560" s="9">
        <v>124</v>
      </c>
    </row>
    <row r="1561" spans="2:20" s="6" customFormat="1" ht="13.8" hidden="1" x14ac:dyDescent="0.3">
      <c r="B1561" s="7" t="s">
        <v>242</v>
      </c>
      <c r="C1561" s="8" t="s">
        <v>48</v>
      </c>
      <c r="D1561" s="9" t="s">
        <v>23</v>
      </c>
      <c r="E1561" s="10">
        <v>36</v>
      </c>
      <c r="F1561" s="10">
        <v>24</v>
      </c>
      <c r="G1561" s="10">
        <v>98</v>
      </c>
      <c r="H1561" s="10">
        <v>56</v>
      </c>
      <c r="I1561" s="10">
        <v>176</v>
      </c>
      <c r="J1561" s="10">
        <v>114</v>
      </c>
      <c r="K1561" s="9"/>
      <c r="L1561" s="9" t="s">
        <v>18</v>
      </c>
      <c r="M1561" s="9" t="str">
        <f>IF(טבלה14[[#This Row],[מספר סטודנטים בתואר 1]]&gt;500,"yes","no")</f>
        <v>no</v>
      </c>
      <c r="N1561" s="12">
        <f>טבלה14[[#This Row],[מספר סטודנטים בתואר 1]]/SUBTOTAL(109,טבלה14[מספר סטודנטים בתואר 1])</f>
        <v>5.2365921422025687E-4</v>
      </c>
      <c r="O1561" s="11">
        <f>IFERROR(((טבלה14[[#This Row],[מספר סטודנטים בתואר 1]]-טבלה14[[#This Row],[נשים תואר 1]])/טבלה14[[#This Row],[מספר סטודנטים בתואר 1]]),"")</f>
        <v>0.33333333333333331</v>
      </c>
      <c r="P1561" s="11">
        <f>IFERROR(טבלה14[[#This Row],[נשים תואר 1]]/טבלה14[[#This Row],[מספר סטודנטים בתואר 1]],"")</f>
        <v>0.66666666666666663</v>
      </c>
      <c r="Q156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6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61" s="13">
        <f>SUMIFS(T:T,D:D,"2007/08",B:B,B1561)-טבלה14[[#This Row],[דירוג]]</f>
        <v>-20</v>
      </c>
      <c r="T1561" s="9">
        <v>123</v>
      </c>
    </row>
    <row r="1562" spans="2:20" s="6" customFormat="1" ht="13.8" hidden="1" x14ac:dyDescent="0.3">
      <c r="B1562" s="7" t="s">
        <v>243</v>
      </c>
      <c r="C1562" s="8" t="s">
        <v>39</v>
      </c>
      <c r="D1562" s="10" t="s">
        <v>23</v>
      </c>
      <c r="E1562" s="10">
        <v>34</v>
      </c>
      <c r="F1562" s="10">
        <v>22</v>
      </c>
      <c r="G1562" s="10">
        <v>84</v>
      </c>
      <c r="H1562" s="10">
        <v>49</v>
      </c>
      <c r="I1562" s="10">
        <v>20</v>
      </c>
      <c r="J1562" s="10">
        <v>11</v>
      </c>
      <c r="K1562" s="9"/>
      <c r="L1562" s="9" t="s">
        <v>18</v>
      </c>
      <c r="M1562" s="9" t="str">
        <f>IF(טבלה14[[#This Row],[מספר סטודנטים בתואר 1]]&gt;500,"yes","no")</f>
        <v>no</v>
      </c>
      <c r="N1562" s="12">
        <f>טבלה14[[#This Row],[מספר סטודנטים בתואר 1]]/SUBTOTAL(109,טבלה14[מספר סטודנטים בתואר 1])</f>
        <v>4.9456703565246482E-4</v>
      </c>
      <c r="O1562" s="11">
        <f>IFERROR(((טבלה14[[#This Row],[מספר סטודנטים בתואר 1]]-טבלה14[[#This Row],[נשים תואר 1]])/טבלה14[[#This Row],[מספר סטודנטים בתואר 1]]),"")</f>
        <v>0.35294117647058826</v>
      </c>
      <c r="P1562" s="11">
        <f>IFERROR(טבלה14[[#This Row],[נשים תואר 1]]/טבלה14[[#This Row],[מספר סטודנטים בתואר 1]],"")</f>
        <v>0.6470588235294118</v>
      </c>
      <c r="Q156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6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62" s="13">
        <f>SUMIFS(T:T,D:D,"2007/08",B:B,B1562)-טבלה14[[#This Row],[דירוג]]</f>
        <v>-125</v>
      </c>
      <c r="T1562" s="9">
        <v>125</v>
      </c>
    </row>
    <row r="1563" spans="2:20" s="6" customFormat="1" ht="13.8" hidden="1" x14ac:dyDescent="0.3">
      <c r="B1563" s="7" t="s">
        <v>246</v>
      </c>
      <c r="C1563" s="8" t="s">
        <v>48</v>
      </c>
      <c r="D1563" s="9" t="s">
        <v>23</v>
      </c>
      <c r="E1563" s="10">
        <v>32</v>
      </c>
      <c r="F1563" s="10">
        <v>13</v>
      </c>
      <c r="G1563" s="10"/>
      <c r="H1563" s="10"/>
      <c r="I1563" s="10"/>
      <c r="J1563" s="10" t="s">
        <v>21</v>
      </c>
      <c r="K1563" s="9"/>
      <c r="L1563" s="9" t="s">
        <v>18</v>
      </c>
      <c r="M1563" s="9" t="str">
        <f>IF(טבלה14[[#This Row],[מספר סטודנטים בתואר 1]]&gt;500,"yes","no")</f>
        <v>no</v>
      </c>
      <c r="N1563" s="12">
        <f>טבלה14[[#This Row],[מספר סטודנטים בתואר 1]]/SUBTOTAL(109,טבלה14[מספר סטודנטים בתואר 1])</f>
        <v>4.6547485708467277E-4</v>
      </c>
      <c r="O1563" s="11">
        <f>IFERROR(((טבלה14[[#This Row],[מספר סטודנטים בתואר 1]]-טבלה14[[#This Row],[נשים תואר 1]])/טבלה14[[#This Row],[מספר סטודנטים בתואר 1]]),"")</f>
        <v>0.59375</v>
      </c>
      <c r="P1563" s="11">
        <f>IFERROR(טבלה14[[#This Row],[נשים תואר 1]]/טבלה14[[#This Row],[מספר סטודנטים בתואר 1]],"")</f>
        <v>0.40625</v>
      </c>
      <c r="Q156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6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63" s="13">
        <f>SUMIFS(T:T,D:D,"2007/08",B:B,B1563)-טבלה14[[#This Row],[דירוג]]</f>
        <v>-6</v>
      </c>
      <c r="T1563" s="9">
        <v>126</v>
      </c>
    </row>
    <row r="1564" spans="2:20" s="6" customFormat="1" ht="13.8" hidden="1" x14ac:dyDescent="0.3">
      <c r="B1564" s="7" t="s">
        <v>204</v>
      </c>
      <c r="C1564" s="8" t="s">
        <v>28</v>
      </c>
      <c r="D1564" s="10" t="s">
        <v>31</v>
      </c>
      <c r="E1564" s="10">
        <v>173</v>
      </c>
      <c r="F1564" s="10">
        <v>102</v>
      </c>
      <c r="G1564" s="10">
        <v>15</v>
      </c>
      <c r="H1564" s="10">
        <v>8</v>
      </c>
      <c r="I1564" s="10">
        <v>4</v>
      </c>
      <c r="J1564" s="10"/>
      <c r="K1564" s="9"/>
      <c r="L1564" s="9" t="s">
        <v>18</v>
      </c>
      <c r="M1564" s="9" t="str">
        <f>IF(טבלה14[[#This Row],[מספר סטודנטים בתואר 1]]&gt;500,"yes","no")</f>
        <v>no</v>
      </c>
      <c r="N1564" s="12">
        <f>טבלה14[[#This Row],[מספר סטודנטים בתואר 1]]/SUBTOTAL(109,טבלה14[מספר סטודנטים בתואר 1])</f>
        <v>2.5164734461140125E-3</v>
      </c>
      <c r="O1564" s="11">
        <f>IFERROR(((טבלה14[[#This Row],[מספר סטודנטים בתואר 1]]-טבלה14[[#This Row],[נשים תואר 1]])/טבלה14[[#This Row],[מספר סטודנטים בתואר 1]]),"")</f>
        <v>0.41040462427745666</v>
      </c>
      <c r="P1564" s="11">
        <f>IFERROR(טבלה14[[#This Row],[נשים תואר 1]]/טבלה14[[#This Row],[מספר סטודנטים בתואר 1]],"")</f>
        <v>0.58959537572254339</v>
      </c>
      <c r="Q156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6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64" s="13">
        <f>SUMIFS(T:T,D:D,"2007/08",B:B,B1564)-טבלה14[[#This Row],[דירוג]]</f>
        <v>-82</v>
      </c>
      <c r="T1564" s="9">
        <v>82</v>
      </c>
    </row>
    <row r="1565" spans="2:20" s="6" customFormat="1" ht="13.8" hidden="1" x14ac:dyDescent="0.3">
      <c r="B1565" s="7" t="s">
        <v>263</v>
      </c>
      <c r="C1565" s="8" t="s">
        <v>34</v>
      </c>
      <c r="D1565" s="9" t="s">
        <v>23</v>
      </c>
      <c r="E1565" s="10">
        <v>25</v>
      </c>
      <c r="F1565" s="10">
        <v>4</v>
      </c>
      <c r="G1565" s="10">
        <v>12</v>
      </c>
      <c r="H1565" s="10"/>
      <c r="I1565" s="10">
        <v>5</v>
      </c>
      <c r="J1565" s="10" t="s">
        <v>21</v>
      </c>
      <c r="K1565" s="9"/>
      <c r="L1565" s="9" t="s">
        <v>18</v>
      </c>
      <c r="M1565" s="9" t="str">
        <f>IF(טבלה14[[#This Row],[מספר סטודנטים בתואר 1]]&gt;500,"yes","no")</f>
        <v>no</v>
      </c>
      <c r="N1565" s="12">
        <f>טבלה14[[#This Row],[מספר סטודנטים בתואר 1]]/SUBTOTAL(109,טבלה14[מספר סטודנטים בתואר 1])</f>
        <v>3.6365223209740061E-4</v>
      </c>
      <c r="O1565" s="11">
        <f>IFERROR(((טבלה14[[#This Row],[מספר סטודנטים בתואר 1]]-טבלה14[[#This Row],[נשים תואר 1]])/טבלה14[[#This Row],[מספר סטודנטים בתואר 1]]),"")</f>
        <v>0.84</v>
      </c>
      <c r="P1565" s="11">
        <f>IFERROR(טבלה14[[#This Row],[נשים תואר 1]]/טבלה14[[#This Row],[מספר סטודנטים בתואר 1]],"")</f>
        <v>0.16</v>
      </c>
      <c r="Q156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65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565" s="13">
        <f>SUMIFS(T:T,D:D,"2007/08",B:B,B1565)-טבלה14[[#This Row],[דירוג]]</f>
        <v>-24</v>
      </c>
      <c r="T1565" s="9">
        <v>128</v>
      </c>
    </row>
    <row r="1566" spans="2:20" s="6" customFormat="1" ht="13.8" hidden="1" x14ac:dyDescent="0.3">
      <c r="B1566" s="7" t="s">
        <v>206</v>
      </c>
      <c r="C1566" s="8" t="s">
        <v>48</v>
      </c>
      <c r="D1566" s="10" t="s">
        <v>23</v>
      </c>
      <c r="E1566" s="10">
        <v>21</v>
      </c>
      <c r="F1566" s="10">
        <v>9</v>
      </c>
      <c r="G1566" s="10"/>
      <c r="H1566" s="10"/>
      <c r="I1566" s="10"/>
      <c r="J1566" s="10" t="s">
        <v>21</v>
      </c>
      <c r="K1566" s="9"/>
      <c r="L1566" s="9" t="s">
        <v>18</v>
      </c>
      <c r="M1566" s="9" t="str">
        <f>IF(טבלה14[[#This Row],[מספר סטודנטים בתואר 1]]&gt;500,"yes","no")</f>
        <v>no</v>
      </c>
      <c r="N1566" s="12">
        <f>טבלה14[[#This Row],[מספר סטודנטים בתואר 1]]/SUBTOTAL(109,טבלה14[מספר סטודנטים בתואר 1])</f>
        <v>3.0546787496181651E-4</v>
      </c>
      <c r="O1566" s="11">
        <f>IFERROR(((טבלה14[[#This Row],[מספר סטודנטים בתואר 1]]-טבלה14[[#This Row],[נשים תואר 1]])/טבלה14[[#This Row],[מספר סטודנטים בתואר 1]]),"")</f>
        <v>0.5714285714285714</v>
      </c>
      <c r="P1566" s="11">
        <f>IFERROR(טבלה14[[#This Row],[נשים תואר 1]]/טבלה14[[#This Row],[מספר סטודנטים בתואר 1]],"")</f>
        <v>0.42857142857142855</v>
      </c>
      <c r="Q156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6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66" s="13">
        <f>SUMIFS(T:T,D:D,"2007/08",B:B,B1566)-טבלה14[[#This Row],[דירוג]]</f>
        <v>-3</v>
      </c>
      <c r="T1566" s="9">
        <v>129</v>
      </c>
    </row>
    <row r="1567" spans="2:20" s="6" customFormat="1" ht="13.8" hidden="1" x14ac:dyDescent="0.3">
      <c r="B1567" s="7" t="s">
        <v>159</v>
      </c>
      <c r="C1567" s="8" t="s">
        <v>25</v>
      </c>
      <c r="D1567" s="9" t="s">
        <v>23</v>
      </c>
      <c r="E1567" s="10">
        <v>11</v>
      </c>
      <c r="F1567" s="10">
        <v>6</v>
      </c>
      <c r="G1567" s="10">
        <v>137</v>
      </c>
      <c r="H1567" s="10">
        <v>85</v>
      </c>
      <c r="I1567" s="10"/>
      <c r="J1567" s="10" t="s">
        <v>21</v>
      </c>
      <c r="K1567" s="9"/>
      <c r="L1567" s="9" t="s">
        <v>18</v>
      </c>
      <c r="M1567" s="9" t="str">
        <f>IF(טבלה14[[#This Row],[מספר סטודנטים בתואר 1]]&gt;500,"yes","no")</f>
        <v>no</v>
      </c>
      <c r="N1567" s="12">
        <f>טבלה14[[#This Row],[מספר סטודנטים בתואר 1]]/SUBTOTAL(109,טבלה14[מספר סטודנטים בתואר 1])</f>
        <v>1.6000698212285627E-4</v>
      </c>
      <c r="O1567" s="11">
        <f>IFERROR(((טבלה14[[#This Row],[מספר סטודנטים בתואר 1]]-טבלה14[[#This Row],[נשים תואר 1]])/טבלה14[[#This Row],[מספר סטודנטים בתואר 1]]),"")</f>
        <v>0.45454545454545453</v>
      </c>
      <c r="P1567" s="11">
        <f>IFERROR(טבלה14[[#This Row],[נשים תואר 1]]/טבלה14[[#This Row],[מספר סטודנטים בתואר 1]],"")</f>
        <v>0.54545454545454541</v>
      </c>
      <c r="Q156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6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67" s="13">
        <f>SUMIFS(T:T,D:D,"2007/08",B:B,B1567)-טבלה14[[#This Row],[דירוג]]</f>
        <v>-42</v>
      </c>
      <c r="T1567" s="9">
        <v>130</v>
      </c>
    </row>
    <row r="1568" spans="2:20" s="6" customFormat="1" ht="13.8" hidden="1" x14ac:dyDescent="0.3">
      <c r="B1568" s="7" t="s">
        <v>241</v>
      </c>
      <c r="C1568" s="8" t="s">
        <v>45</v>
      </c>
      <c r="D1568" s="10" t="s">
        <v>23</v>
      </c>
      <c r="E1568" s="10">
        <v>10</v>
      </c>
      <c r="F1568" s="10">
        <v>5</v>
      </c>
      <c r="G1568" s="10"/>
      <c r="H1568" s="10"/>
      <c r="I1568" s="10"/>
      <c r="J1568" s="10" t="s">
        <v>21</v>
      </c>
      <c r="K1568" s="9"/>
      <c r="L1568" s="9" t="s">
        <v>18</v>
      </c>
      <c r="M1568" s="9" t="str">
        <f>IF(טבלה14[[#This Row],[מספר סטודנטים בתואר 1]]&gt;500,"yes","no")</f>
        <v>no</v>
      </c>
      <c r="N1568" s="12">
        <f>טבלה14[[#This Row],[מספר סטודנטים בתואר 1]]/SUBTOTAL(109,טבלה14[מספר סטודנטים בתואר 1])</f>
        <v>1.4546089283896024E-4</v>
      </c>
      <c r="O1568" s="11">
        <f>IFERROR(((טבלה14[[#This Row],[מספר סטודנטים בתואר 1]]-טבלה14[[#This Row],[נשים תואר 1]])/טבלה14[[#This Row],[מספר סטודנטים בתואר 1]]),"")</f>
        <v>0.5</v>
      </c>
      <c r="P1568" s="11">
        <f>IFERROR(טבלה14[[#This Row],[נשים תואר 1]]/טבלה14[[#This Row],[מספר סטודנטים בתואר 1]],"")</f>
        <v>0.5</v>
      </c>
      <c r="Q156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56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68" s="13">
        <f>SUMIFS(T:T,D:D,"2007/08",B:B,B1568)-טבלה14[[#This Row],[דירוג]]</f>
        <v>-19</v>
      </c>
      <c r="T1568" s="9">
        <v>131</v>
      </c>
    </row>
    <row r="1569" spans="2:20" s="6" customFormat="1" ht="13.8" hidden="1" x14ac:dyDescent="0.3">
      <c r="B1569" s="7" t="s">
        <v>186</v>
      </c>
      <c r="C1569" s="8" t="s">
        <v>39</v>
      </c>
      <c r="D1569" s="9" t="s">
        <v>23</v>
      </c>
      <c r="E1569" s="10">
        <v>4</v>
      </c>
      <c r="F1569" s="10">
        <v>3</v>
      </c>
      <c r="G1569" s="10">
        <v>18</v>
      </c>
      <c r="H1569" s="10">
        <v>14</v>
      </c>
      <c r="I1569" s="10">
        <v>4</v>
      </c>
      <c r="J1569" s="10">
        <v>4</v>
      </c>
      <c r="K1569" s="9"/>
      <c r="L1569" s="9" t="s">
        <v>18</v>
      </c>
      <c r="M1569" s="9" t="str">
        <f>IF(טבלה14[[#This Row],[מספר סטודנטים בתואר 1]]&gt;500,"yes","no")</f>
        <v>no</v>
      </c>
      <c r="N1569" s="12">
        <f>טבלה14[[#This Row],[מספר סטודנטים בתואר 1]]/SUBTOTAL(109,טבלה14[מספר סטודנטים בתואר 1])</f>
        <v>5.8184357135584097E-5</v>
      </c>
      <c r="O1569" s="11">
        <f>IFERROR(((טבלה14[[#This Row],[מספר סטודנטים בתואר 1]]-טבלה14[[#This Row],[נשים תואר 1]])/טבלה14[[#This Row],[מספר סטודנטים בתואר 1]]),"")</f>
        <v>0.25</v>
      </c>
      <c r="P1569" s="11">
        <f>IFERROR(טבלה14[[#This Row],[נשים תואר 1]]/טבלה14[[#This Row],[מספר סטודנטים בתואר 1]],"")</f>
        <v>0.75</v>
      </c>
      <c r="Q156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56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569" s="13">
        <f>SUMIFS(T:T,D:D,"2007/08",B:B,B1569)-טבלה14[[#This Row],[דירוג]]</f>
        <v>-132</v>
      </c>
      <c r="T1569" s="9">
        <v>132</v>
      </c>
    </row>
    <row r="1570" spans="2:20" s="6" customFormat="1" ht="13.8" hidden="1" x14ac:dyDescent="0.3">
      <c r="B1570" s="7" t="s">
        <v>128</v>
      </c>
      <c r="C1570" s="8" t="s">
        <v>45</v>
      </c>
      <c r="D1570" s="10" t="s">
        <v>23</v>
      </c>
      <c r="E1570" s="10"/>
      <c r="F1570" s="10"/>
      <c r="G1570" s="10">
        <v>8</v>
      </c>
      <c r="H1570" s="10">
        <v>4</v>
      </c>
      <c r="I1570" s="10">
        <v>8</v>
      </c>
      <c r="J1570" s="10">
        <v>4</v>
      </c>
      <c r="K1570" s="9"/>
      <c r="L1570" s="9"/>
      <c r="M1570" s="9" t="str">
        <f>IF(טבלה14[[#This Row],[מספר סטודנטים בתואר 1]]&gt;500,"yes","no")</f>
        <v>no</v>
      </c>
      <c r="N1570" s="12">
        <f>טבלה14[[#This Row],[מספר סטודנטים בתואר 1]]/SUBTOTAL(109,טבלה14[מספר סטודנטים בתואר 1])</f>
        <v>0</v>
      </c>
      <c r="O1570" s="11" t="str">
        <f>IFERROR(((טבלה14[[#This Row],[מספר סטודנטים בתואר 1]]-טבלה14[[#This Row],[נשים תואר 1]])/טבלה14[[#This Row],[מספר סטודנטים בתואר 1]]),"")</f>
        <v/>
      </c>
      <c r="P1570" s="11" t="str">
        <f>IFERROR(טבלה14[[#This Row],[נשים תואר 1]]/טבלה14[[#This Row],[מספר סטודנטים בתואר 1]],"")</f>
        <v/>
      </c>
      <c r="Q157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57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570" s="13">
        <f>SUMIFS(T:T,D:D,"2007/08",B:B,B1570)-טבלה14[[#This Row],[דירוג]]</f>
        <v>-148</v>
      </c>
      <c r="T1570" s="9">
        <v>148</v>
      </c>
    </row>
    <row r="1571" spans="2:20" s="6" customFormat="1" ht="13.8" hidden="1" x14ac:dyDescent="0.3">
      <c r="B1571" s="7" t="s">
        <v>249</v>
      </c>
      <c r="C1571" s="8" t="s">
        <v>39</v>
      </c>
      <c r="D1571" s="9" t="s">
        <v>23</v>
      </c>
      <c r="E1571" s="10"/>
      <c r="F1571" s="10"/>
      <c r="G1571" s="10">
        <v>13</v>
      </c>
      <c r="H1571" s="10">
        <v>5</v>
      </c>
      <c r="I1571" s="10">
        <v>3</v>
      </c>
      <c r="J1571" s="10" t="s">
        <v>21</v>
      </c>
      <c r="K1571" s="9"/>
      <c r="L1571" s="9"/>
      <c r="M1571" s="9" t="str">
        <f>IF(טבלה14[[#This Row],[מספר סטודנטים בתואר 1]]&gt;500,"yes","no")</f>
        <v>no</v>
      </c>
      <c r="N1571" s="12">
        <f>טבלה14[[#This Row],[מספר סטודנטים בתואר 1]]/SUBTOTAL(109,טבלה14[מספר סטודנטים בתואר 1])</f>
        <v>0</v>
      </c>
      <c r="O1571" s="11" t="str">
        <f>IFERROR(((טבלה14[[#This Row],[מספר סטודנטים בתואר 1]]-טבלה14[[#This Row],[נשים תואר 1]])/טבלה14[[#This Row],[מספר סטודנטים בתואר 1]]),"")</f>
        <v/>
      </c>
      <c r="P1571" s="11" t="str">
        <f>IFERROR(טבלה14[[#This Row],[נשים תואר 1]]/טבלה14[[#This Row],[מספר סטודנטים בתואר 1]],"")</f>
        <v/>
      </c>
      <c r="Q157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57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571" s="13">
        <f>SUMIFS(T:T,D:D,"2007/08",B:B,B1571)-טבלה14[[#This Row],[דירוג]]</f>
        <v>-195</v>
      </c>
      <c r="T1571" s="9">
        <v>195</v>
      </c>
    </row>
    <row r="1572" spans="2:20" s="6" customFormat="1" ht="13.8" hidden="1" x14ac:dyDescent="0.3">
      <c r="B1572" s="7" t="s">
        <v>129</v>
      </c>
      <c r="C1572" s="8" t="s">
        <v>48</v>
      </c>
      <c r="D1572" s="10" t="s">
        <v>23</v>
      </c>
      <c r="E1572" s="10"/>
      <c r="F1572" s="10"/>
      <c r="G1572" s="10">
        <v>30</v>
      </c>
      <c r="H1572" s="10">
        <v>12</v>
      </c>
      <c r="I1572" s="10"/>
      <c r="J1572" s="10" t="s">
        <v>21</v>
      </c>
      <c r="K1572" s="9"/>
      <c r="L1572" s="9"/>
      <c r="M1572" s="9" t="str">
        <f>IF(טבלה14[[#This Row],[מספר סטודנטים בתואר 1]]&gt;500,"yes","no")</f>
        <v>no</v>
      </c>
      <c r="N1572" s="12">
        <f>טבלה14[[#This Row],[מספר סטודנטים בתואר 1]]/SUBTOTAL(109,טבלה14[מספר סטודנטים בתואר 1])</f>
        <v>0</v>
      </c>
      <c r="O1572" s="11" t="str">
        <f>IFERROR(((טבלה14[[#This Row],[מספר סטודנטים בתואר 1]]-טבלה14[[#This Row],[נשים תואר 1]])/טבלה14[[#This Row],[מספר סטודנטים בתואר 1]]),"")</f>
        <v/>
      </c>
      <c r="P1572" s="11" t="str">
        <f>IFERROR(טבלה14[[#This Row],[נשים תואר 1]]/טבלה14[[#This Row],[מספר סטודנטים בתואר 1]],"")</f>
        <v/>
      </c>
      <c r="Q157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57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572" s="13">
        <f>SUMIFS(T:T,D:D,"2007/08",B:B,B1572)-טבלה14[[#This Row],[דירוג]]</f>
        <v>-4</v>
      </c>
      <c r="T1572" s="9">
        <v>133</v>
      </c>
    </row>
    <row r="1573" spans="2:20" s="6" customFormat="1" ht="13.8" hidden="1" x14ac:dyDescent="0.3">
      <c r="B1573" s="7" t="s">
        <v>130</v>
      </c>
      <c r="C1573" s="8" t="s">
        <v>48</v>
      </c>
      <c r="D1573" s="9" t="s">
        <v>23</v>
      </c>
      <c r="E1573" s="10"/>
      <c r="F1573" s="10"/>
      <c r="G1573" s="10">
        <v>12</v>
      </c>
      <c r="H1573" s="10">
        <v>9</v>
      </c>
      <c r="I1573" s="10">
        <v>14</v>
      </c>
      <c r="J1573" s="10">
        <v>13</v>
      </c>
      <c r="K1573" s="9"/>
      <c r="L1573" s="9"/>
      <c r="M1573" s="9" t="str">
        <f>IF(טבלה14[[#This Row],[מספר סטודנטים בתואר 1]]&gt;500,"yes","no")</f>
        <v>no</v>
      </c>
      <c r="N1573" s="12">
        <f>טבלה14[[#This Row],[מספר סטודנטים בתואר 1]]/SUBTOTAL(109,טבלה14[מספר סטודנטים בתואר 1])</f>
        <v>0</v>
      </c>
      <c r="O1573" s="11" t="str">
        <f>IFERROR(((טבלה14[[#This Row],[מספר סטודנטים בתואר 1]]-טבלה14[[#This Row],[נשים תואר 1]])/טבלה14[[#This Row],[מספר סטודנטים בתואר 1]]),"")</f>
        <v/>
      </c>
      <c r="P1573" s="11" t="str">
        <f>IFERROR(טבלה14[[#This Row],[נשים תואר 1]]/טבלה14[[#This Row],[מספר סטודנטים בתואר 1]],"")</f>
        <v/>
      </c>
      <c r="Q157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57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573" s="13">
        <f>SUMIFS(T:T,D:D,"2007/08",B:B,B1573)-טבלה14[[#This Row],[דירוג]]</f>
        <v>-4</v>
      </c>
      <c r="T1573" s="9">
        <v>134</v>
      </c>
    </row>
    <row r="1574" spans="2:20" s="6" customFormat="1" ht="13.8" hidden="1" x14ac:dyDescent="0.3">
      <c r="B1574" s="7" t="s">
        <v>131</v>
      </c>
      <c r="C1574" s="8" t="s">
        <v>48</v>
      </c>
      <c r="D1574" s="10" t="s">
        <v>23</v>
      </c>
      <c r="E1574" s="10"/>
      <c r="F1574" s="10"/>
      <c r="G1574" s="10">
        <v>43</v>
      </c>
      <c r="H1574" s="10">
        <v>26</v>
      </c>
      <c r="I1574" s="10">
        <v>36</v>
      </c>
      <c r="J1574" s="10">
        <v>17</v>
      </c>
      <c r="K1574" s="9"/>
      <c r="L1574" s="9"/>
      <c r="M1574" s="9" t="str">
        <f>IF(טבלה14[[#This Row],[מספר סטודנטים בתואר 1]]&gt;500,"yes","no")</f>
        <v>no</v>
      </c>
      <c r="N1574" s="12">
        <f>טבלה14[[#This Row],[מספר סטודנטים בתואר 1]]/SUBTOTAL(109,טבלה14[מספר סטודנטים בתואר 1])</f>
        <v>0</v>
      </c>
      <c r="O1574" s="11" t="str">
        <f>IFERROR(((טבלה14[[#This Row],[מספר סטודנטים בתואר 1]]-טבלה14[[#This Row],[נשים תואר 1]])/טבלה14[[#This Row],[מספר סטודנטים בתואר 1]]),"")</f>
        <v/>
      </c>
      <c r="P1574" s="11" t="str">
        <f>IFERROR(טבלה14[[#This Row],[נשים תואר 1]]/טבלה14[[#This Row],[מספר סטודנטים בתואר 1]],"")</f>
        <v/>
      </c>
      <c r="Q157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57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574" s="13">
        <f>SUMIFS(T:T,D:D,"2007/08",B:B,B1574)-טבלה14[[#This Row],[דירוג]]</f>
        <v>-4</v>
      </c>
      <c r="T1574" s="9">
        <v>135</v>
      </c>
    </row>
    <row r="1575" spans="2:20" s="6" customFormat="1" ht="13.8" hidden="1" x14ac:dyDescent="0.3">
      <c r="B1575" s="7" t="s">
        <v>133</v>
      </c>
      <c r="C1575" s="8" t="s">
        <v>48</v>
      </c>
      <c r="D1575" s="9" t="s">
        <v>23</v>
      </c>
      <c r="E1575" s="10"/>
      <c r="F1575" s="10"/>
      <c r="G1575" s="10">
        <v>22</v>
      </c>
      <c r="H1575" s="10">
        <v>10</v>
      </c>
      <c r="I1575" s="10"/>
      <c r="J1575" s="10" t="s">
        <v>21</v>
      </c>
      <c r="K1575" s="9"/>
      <c r="L1575" s="9"/>
      <c r="M1575" s="9" t="str">
        <f>IF(טבלה14[[#This Row],[מספר סטודנטים בתואר 1]]&gt;500,"yes","no")</f>
        <v>no</v>
      </c>
      <c r="N1575" s="12">
        <f>טבלה14[[#This Row],[מספר סטודנטים בתואר 1]]/SUBTOTAL(109,טבלה14[מספר סטודנטים בתואר 1])</f>
        <v>0</v>
      </c>
      <c r="O1575" s="11" t="str">
        <f>IFERROR(((טבלה14[[#This Row],[מספר סטודנטים בתואר 1]]-טבלה14[[#This Row],[נשים תואר 1]])/טבלה14[[#This Row],[מספר סטודנטים בתואר 1]]),"")</f>
        <v/>
      </c>
      <c r="P1575" s="11" t="str">
        <f>IFERROR(טבלה14[[#This Row],[נשים תואר 1]]/טבלה14[[#This Row],[מספר סטודנטים בתואר 1]],"")</f>
        <v/>
      </c>
      <c r="Q157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57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575" s="13">
        <f>SUMIFS(T:T,D:D,"2007/08",B:B,B1575)-טבלה14[[#This Row],[דירוג]]</f>
        <v>-136</v>
      </c>
      <c r="T1575" s="9">
        <v>136</v>
      </c>
    </row>
    <row r="1576" spans="2:20" s="6" customFormat="1" ht="13.8" hidden="1" x14ac:dyDescent="0.3">
      <c r="B1576" s="7" t="s">
        <v>264</v>
      </c>
      <c r="C1576" s="8" t="s">
        <v>34</v>
      </c>
      <c r="D1576" s="10" t="s">
        <v>23</v>
      </c>
      <c r="E1576" s="10"/>
      <c r="F1576" s="10"/>
      <c r="G1576" s="10">
        <v>26</v>
      </c>
      <c r="H1576" s="10">
        <v>7</v>
      </c>
      <c r="I1576" s="10"/>
      <c r="J1576" s="10" t="s">
        <v>21</v>
      </c>
      <c r="K1576" s="9"/>
      <c r="L1576" s="9"/>
      <c r="M1576" s="9" t="str">
        <f>IF(טבלה14[[#This Row],[מספר סטודנטים בתואר 1]]&gt;500,"yes","no")</f>
        <v>no</v>
      </c>
      <c r="N1576" s="12">
        <f>טבלה14[[#This Row],[מספר סטודנטים בתואר 1]]/SUBTOTAL(109,טבלה14[מספר סטודנטים בתואר 1])</f>
        <v>0</v>
      </c>
      <c r="O1576" s="11" t="str">
        <f>IFERROR(((טבלה14[[#This Row],[מספר סטודנטים בתואר 1]]-טבלה14[[#This Row],[נשים תואר 1]])/טבלה14[[#This Row],[מספר סטודנטים בתואר 1]]),"")</f>
        <v/>
      </c>
      <c r="P1576" s="11" t="str">
        <f>IFERROR(טבלה14[[#This Row],[נשים תואר 1]]/טבלה14[[#This Row],[מספר סטודנטים בתואר 1]],"")</f>
        <v/>
      </c>
      <c r="Q157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57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576" s="13">
        <f>SUMIFS(T:T,D:D,"2007/08",B:B,B1576)-טבלה14[[#This Row],[דירוג]]</f>
        <v>-10</v>
      </c>
      <c r="T1576" s="9">
        <v>155</v>
      </c>
    </row>
    <row r="1577" spans="2:20" s="6" customFormat="1" ht="13.8" hidden="1" x14ac:dyDescent="0.3">
      <c r="B1577" s="7" t="s">
        <v>259</v>
      </c>
      <c r="C1577" s="8" t="s">
        <v>39</v>
      </c>
      <c r="D1577" s="9" t="s">
        <v>23</v>
      </c>
      <c r="E1577" s="10"/>
      <c r="F1577" s="10"/>
      <c r="G1577" s="10">
        <v>31</v>
      </c>
      <c r="H1577" s="10">
        <v>18</v>
      </c>
      <c r="I1577" s="10">
        <v>133</v>
      </c>
      <c r="J1577" s="10">
        <v>81</v>
      </c>
      <c r="K1577" s="9"/>
      <c r="L1577" s="9"/>
      <c r="M1577" s="9" t="str">
        <f>IF(טבלה14[[#This Row],[מספר סטודנטים בתואר 1]]&gt;500,"yes","no")</f>
        <v>no</v>
      </c>
      <c r="N1577" s="12">
        <f>טבלה14[[#This Row],[מספר סטודנטים בתואר 1]]/SUBTOTAL(109,טבלה14[מספר סטודנטים בתואר 1])</f>
        <v>0</v>
      </c>
      <c r="O1577" s="11" t="str">
        <f>IFERROR(((טבלה14[[#This Row],[מספר סטודנטים בתואר 1]]-טבלה14[[#This Row],[נשים תואר 1]])/טבלה14[[#This Row],[מספר סטודנטים בתואר 1]]),"")</f>
        <v/>
      </c>
      <c r="P1577" s="11" t="str">
        <f>IFERROR(טבלה14[[#This Row],[נשים תואר 1]]/טבלה14[[#This Row],[מספר סטודנטים בתואר 1]],"")</f>
        <v/>
      </c>
      <c r="Q157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57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577" s="13">
        <f>SUMIFS(T:T,D:D,"2007/08",B:B,B1577)-טבלה14[[#This Row],[דירוג]]</f>
        <v>-196</v>
      </c>
      <c r="T1577" s="9">
        <v>196</v>
      </c>
    </row>
    <row r="1578" spans="2:20" s="6" customFormat="1" ht="13.8" hidden="1" x14ac:dyDescent="0.3">
      <c r="B1578" s="7" t="s">
        <v>134</v>
      </c>
      <c r="C1578" s="8" t="s">
        <v>58</v>
      </c>
      <c r="D1578" s="10" t="s">
        <v>23</v>
      </c>
      <c r="E1578" s="10"/>
      <c r="F1578" s="10"/>
      <c r="G1578" s="10">
        <v>37</v>
      </c>
      <c r="H1578" s="10">
        <v>24</v>
      </c>
      <c r="I1578" s="10"/>
      <c r="J1578" s="10" t="s">
        <v>21</v>
      </c>
      <c r="K1578" s="9"/>
      <c r="L1578" s="9"/>
      <c r="M1578" s="9" t="str">
        <f>IF(טבלה14[[#This Row],[מספר סטודנטים בתואר 1]]&gt;500,"yes","no")</f>
        <v>no</v>
      </c>
      <c r="N1578" s="12">
        <f>טבלה14[[#This Row],[מספר סטודנטים בתואר 1]]/SUBTOTAL(109,טבלה14[מספר סטודנטים בתואר 1])</f>
        <v>0</v>
      </c>
      <c r="O1578" s="11" t="str">
        <f>IFERROR(((טבלה14[[#This Row],[מספר סטודנטים בתואר 1]]-טבלה14[[#This Row],[נשים תואר 1]])/טבלה14[[#This Row],[מספר סטודנטים בתואר 1]]),"")</f>
        <v/>
      </c>
      <c r="P1578" s="11" t="str">
        <f>IFERROR(טבלה14[[#This Row],[נשים תואר 1]]/טבלה14[[#This Row],[מספר סטודנטים בתואר 1]],"")</f>
        <v/>
      </c>
      <c r="Q157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57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578" s="13">
        <f>SUMIFS(T:T,D:D,"2007/08",B:B,B1578)-טבלה14[[#This Row],[דירוג]]</f>
        <v>-31</v>
      </c>
      <c r="T1578" s="9">
        <v>183</v>
      </c>
    </row>
    <row r="1579" spans="2:20" s="6" customFormat="1" ht="13.8" hidden="1" x14ac:dyDescent="0.3">
      <c r="B1579" s="7" t="s">
        <v>135</v>
      </c>
      <c r="C1579" s="8" t="s">
        <v>58</v>
      </c>
      <c r="D1579" s="9" t="s">
        <v>23</v>
      </c>
      <c r="E1579" s="10"/>
      <c r="F1579" s="10"/>
      <c r="G1579" s="10">
        <v>681</v>
      </c>
      <c r="H1579" s="10">
        <v>538</v>
      </c>
      <c r="I1579" s="10">
        <v>51</v>
      </c>
      <c r="J1579" s="10">
        <v>38</v>
      </c>
      <c r="K1579" s="9"/>
      <c r="L1579" s="9"/>
      <c r="M1579" s="9" t="str">
        <f>IF(טבלה14[[#This Row],[מספר סטודנטים בתואר 1]]&gt;500,"yes","no")</f>
        <v>no</v>
      </c>
      <c r="N1579" s="12">
        <f>טבלה14[[#This Row],[מספר סטודנטים בתואר 1]]/SUBTOTAL(109,טבלה14[מספר סטודנטים בתואר 1])</f>
        <v>0</v>
      </c>
      <c r="O1579" s="11" t="str">
        <f>IFERROR(((טבלה14[[#This Row],[מספר סטודנטים בתואר 1]]-טבלה14[[#This Row],[נשים תואר 1]])/טבלה14[[#This Row],[מספר סטודנטים בתואר 1]]),"")</f>
        <v/>
      </c>
      <c r="P1579" s="11" t="str">
        <f>IFERROR(טבלה14[[#This Row],[נשים תואר 1]]/טבלה14[[#This Row],[מספר סטודנטים בתואר 1]],"")</f>
        <v/>
      </c>
      <c r="Q157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57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579" s="13">
        <f>SUMIFS(T:T,D:D,"2007/08",B:B,B1579)-טבלה14[[#This Row],[דירוג]]</f>
        <v>-31</v>
      </c>
      <c r="T1579" s="9">
        <v>184</v>
      </c>
    </row>
    <row r="1580" spans="2:20" s="6" customFormat="1" ht="13.8" hidden="1" x14ac:dyDescent="0.3">
      <c r="B1580" s="7" t="s">
        <v>136</v>
      </c>
      <c r="C1580" s="8" t="s">
        <v>58</v>
      </c>
      <c r="D1580" s="10" t="s">
        <v>23</v>
      </c>
      <c r="E1580" s="10"/>
      <c r="F1580" s="10"/>
      <c r="G1580" s="10">
        <v>112</v>
      </c>
      <c r="H1580" s="10">
        <v>100</v>
      </c>
      <c r="I1580" s="10"/>
      <c r="J1580" s="10" t="s">
        <v>21</v>
      </c>
      <c r="K1580" s="9"/>
      <c r="L1580" s="9"/>
      <c r="M1580" s="9" t="str">
        <f>IF(טבלה14[[#This Row],[מספר סטודנטים בתואר 1]]&gt;500,"yes","no")</f>
        <v>no</v>
      </c>
      <c r="N1580" s="12">
        <f>טבלה14[[#This Row],[מספר סטודנטים בתואר 1]]/SUBTOTAL(109,טבלה14[מספר סטודנטים בתואר 1])</f>
        <v>0</v>
      </c>
      <c r="O1580" s="11" t="str">
        <f>IFERROR(((טבלה14[[#This Row],[מספר סטודנטים בתואר 1]]-טבלה14[[#This Row],[נשים תואר 1]])/טבלה14[[#This Row],[מספר סטודנטים בתואר 1]]),"")</f>
        <v/>
      </c>
      <c r="P1580" s="11" t="str">
        <f>IFERROR(טבלה14[[#This Row],[נשים תואר 1]]/טבלה14[[#This Row],[מספר סטודנטים בתואר 1]],"")</f>
        <v/>
      </c>
      <c r="Q158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58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580" s="13">
        <f>SUMIFS(T:T,D:D,"2007/08",B:B,B1580)-טבלה14[[#This Row],[דירוג]]</f>
        <v>-31</v>
      </c>
      <c r="T1580" s="9">
        <v>185</v>
      </c>
    </row>
    <row r="1581" spans="2:20" s="6" customFormat="1" ht="13.8" hidden="1" x14ac:dyDescent="0.3">
      <c r="B1581" s="7" t="s">
        <v>137</v>
      </c>
      <c r="C1581" s="8" t="s">
        <v>34</v>
      </c>
      <c r="D1581" s="9" t="s">
        <v>23</v>
      </c>
      <c r="E1581" s="10"/>
      <c r="F1581" s="10"/>
      <c r="G1581" s="10">
        <v>17</v>
      </c>
      <c r="H1581" s="10"/>
      <c r="I1581" s="10"/>
      <c r="J1581" s="10"/>
      <c r="K1581" s="9"/>
      <c r="L1581" s="9"/>
      <c r="M1581" s="9" t="str">
        <f>IF(טבלה14[[#This Row],[מספר סטודנטים בתואר 1]]&gt;500,"yes","no")</f>
        <v>no</v>
      </c>
      <c r="N1581" s="12">
        <f>טבלה14[[#This Row],[מספר סטודנטים בתואר 1]]/SUBTOTAL(109,טבלה14[מספר סטודנטים בתואר 1])</f>
        <v>0</v>
      </c>
      <c r="O1581" s="11" t="str">
        <f>IFERROR(((טבלה14[[#This Row],[מספר סטודנטים בתואר 1]]-טבלה14[[#This Row],[נשים תואר 1]])/טבלה14[[#This Row],[מספר סטודנטים בתואר 1]]),"")</f>
        <v/>
      </c>
      <c r="P1581" s="11" t="str">
        <f>IFERROR(טבלה14[[#This Row],[נשים תואר 1]]/טבלה14[[#This Row],[מספר סטודנטים בתואר 1]],"")</f>
        <v/>
      </c>
      <c r="Q158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58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581" s="13">
        <f>SUMIFS(T:T,D:D,"2007/08",B:B,B1581)-טבלה14[[#This Row],[דירוג]]</f>
        <v>-156</v>
      </c>
      <c r="T1581" s="9">
        <v>156</v>
      </c>
    </row>
    <row r="1582" spans="2:20" s="6" customFormat="1" ht="13.8" hidden="1" x14ac:dyDescent="0.3">
      <c r="B1582" s="7" t="s">
        <v>138</v>
      </c>
      <c r="C1582" s="8" t="s">
        <v>45</v>
      </c>
      <c r="D1582" s="10" t="s">
        <v>23</v>
      </c>
      <c r="E1582" s="10"/>
      <c r="F1582" s="10"/>
      <c r="G1582" s="10">
        <v>23</v>
      </c>
      <c r="H1582" s="10">
        <v>6</v>
      </c>
      <c r="I1582" s="10"/>
      <c r="J1582" s="10" t="s">
        <v>21</v>
      </c>
      <c r="K1582" s="9"/>
      <c r="L1582" s="9"/>
      <c r="M1582" s="9" t="str">
        <f>IF(טבלה14[[#This Row],[מספר סטודנטים בתואר 1]]&gt;500,"yes","no")</f>
        <v>no</v>
      </c>
      <c r="N1582" s="12">
        <f>טבלה14[[#This Row],[מספר סטודנטים בתואר 1]]/SUBTOTAL(109,טבלה14[מספר סטודנטים בתואר 1])</f>
        <v>0</v>
      </c>
      <c r="O1582" s="11" t="str">
        <f>IFERROR(((טבלה14[[#This Row],[מספר סטודנטים בתואר 1]]-טבלה14[[#This Row],[נשים תואר 1]])/טבלה14[[#This Row],[מספר סטודנטים בתואר 1]]),"")</f>
        <v/>
      </c>
      <c r="P1582" s="11" t="str">
        <f>IFERROR(טבלה14[[#This Row],[נשים תואר 1]]/טבלה14[[#This Row],[מספר סטודנטים בתואר 1]],"")</f>
        <v/>
      </c>
      <c r="Q158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58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582" s="13">
        <f>SUMIFS(T:T,D:D,"2007/08",B:B,B1582)-טבלה14[[#This Row],[דירוג]]</f>
        <v>-149</v>
      </c>
      <c r="T1582" s="9">
        <v>149</v>
      </c>
    </row>
    <row r="1583" spans="2:20" s="6" customFormat="1" ht="13.8" hidden="1" x14ac:dyDescent="0.3">
      <c r="B1583" s="7" t="s">
        <v>139</v>
      </c>
      <c r="C1583" s="8" t="s">
        <v>48</v>
      </c>
      <c r="D1583" s="9" t="s">
        <v>23</v>
      </c>
      <c r="E1583" s="10"/>
      <c r="F1583" s="10"/>
      <c r="G1583" s="10">
        <v>27</v>
      </c>
      <c r="H1583" s="10">
        <v>4</v>
      </c>
      <c r="I1583" s="10">
        <v>16</v>
      </c>
      <c r="J1583" s="10">
        <v>10</v>
      </c>
      <c r="K1583" s="9"/>
      <c r="L1583" s="9"/>
      <c r="M1583" s="9" t="str">
        <f>IF(טבלה14[[#This Row],[מספר סטודנטים בתואר 1]]&gt;500,"yes","no")</f>
        <v>no</v>
      </c>
      <c r="N1583" s="12">
        <f>טבלה14[[#This Row],[מספר סטודנטים בתואר 1]]/SUBTOTAL(109,טבלה14[מספר סטודנטים בתואר 1])</f>
        <v>0</v>
      </c>
      <c r="O1583" s="11" t="str">
        <f>IFERROR(((טבלה14[[#This Row],[מספר סטודנטים בתואר 1]]-טבלה14[[#This Row],[נשים תואר 1]])/טבלה14[[#This Row],[מספר סטודנטים בתואר 1]]),"")</f>
        <v/>
      </c>
      <c r="P1583" s="11" t="str">
        <f>IFERROR(טבלה14[[#This Row],[נשים תואר 1]]/טבלה14[[#This Row],[מספר סטודנטים בתואר 1]],"")</f>
        <v/>
      </c>
      <c r="Q158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58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583" s="13">
        <f>SUMIFS(T:T,D:D,"2007/08",B:B,B1583)-טבלה14[[#This Row],[דירוג]]</f>
        <v>-5</v>
      </c>
      <c r="T1583" s="9">
        <v>137</v>
      </c>
    </row>
    <row r="1584" spans="2:20" s="6" customFormat="1" ht="13.8" hidden="1" x14ac:dyDescent="0.3">
      <c r="B1584" s="7" t="s">
        <v>140</v>
      </c>
      <c r="C1584" s="8" t="s">
        <v>48</v>
      </c>
      <c r="D1584" s="10" t="s">
        <v>23</v>
      </c>
      <c r="E1584" s="10"/>
      <c r="F1584" s="10"/>
      <c r="G1584" s="10">
        <v>58</v>
      </c>
      <c r="H1584" s="10">
        <v>37</v>
      </c>
      <c r="I1584" s="10"/>
      <c r="J1584" s="10" t="s">
        <v>21</v>
      </c>
      <c r="K1584" s="9"/>
      <c r="L1584" s="9"/>
      <c r="M1584" s="9" t="str">
        <f>IF(טבלה14[[#This Row],[מספר סטודנטים בתואר 1]]&gt;500,"yes","no")</f>
        <v>no</v>
      </c>
      <c r="N1584" s="12">
        <f>טבלה14[[#This Row],[מספר סטודנטים בתואר 1]]/SUBTOTAL(109,טבלה14[מספר סטודנטים בתואר 1])</f>
        <v>0</v>
      </c>
      <c r="O1584" s="11" t="str">
        <f>IFERROR(((טבלה14[[#This Row],[מספר סטודנטים בתואר 1]]-טבלה14[[#This Row],[נשים תואר 1]])/טבלה14[[#This Row],[מספר סטודנטים בתואר 1]]),"")</f>
        <v/>
      </c>
      <c r="P1584" s="11" t="str">
        <f>IFERROR(טבלה14[[#This Row],[נשים תואר 1]]/טבלה14[[#This Row],[מספר סטודנטים בתואר 1]],"")</f>
        <v/>
      </c>
      <c r="Q158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58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584" s="13">
        <f>SUMIFS(T:T,D:D,"2007/08",B:B,B1584)-טבלה14[[#This Row],[דירוג]]</f>
        <v>-138</v>
      </c>
      <c r="T1584" s="9">
        <v>138</v>
      </c>
    </row>
    <row r="1585" spans="2:20" s="6" customFormat="1" ht="13.8" hidden="1" x14ac:dyDescent="0.3">
      <c r="B1585" s="7" t="s">
        <v>141</v>
      </c>
      <c r="C1585" s="8" t="s">
        <v>48</v>
      </c>
      <c r="D1585" s="9" t="s">
        <v>23</v>
      </c>
      <c r="E1585" s="10"/>
      <c r="F1585" s="10"/>
      <c r="G1585" s="10">
        <v>74</v>
      </c>
      <c r="H1585" s="10">
        <v>51</v>
      </c>
      <c r="I1585" s="10">
        <v>206</v>
      </c>
      <c r="J1585" s="10">
        <v>118</v>
      </c>
      <c r="K1585" s="9"/>
      <c r="L1585" s="9"/>
      <c r="M1585" s="9" t="str">
        <f>IF(טבלה14[[#This Row],[מספר סטודנטים בתואר 1]]&gt;500,"yes","no")</f>
        <v>no</v>
      </c>
      <c r="N1585" s="12">
        <f>טבלה14[[#This Row],[מספר סטודנטים בתואר 1]]/SUBTOTAL(109,טבלה14[מספר סטודנטים בתואר 1])</f>
        <v>0</v>
      </c>
      <c r="O1585" s="11" t="str">
        <f>IFERROR(((טבלה14[[#This Row],[מספר סטודנטים בתואר 1]]-טבלה14[[#This Row],[נשים תואר 1]])/טבלה14[[#This Row],[מספר סטודנטים בתואר 1]]),"")</f>
        <v/>
      </c>
      <c r="P1585" s="11" t="str">
        <f>IFERROR(טבלה14[[#This Row],[נשים תואר 1]]/טבלה14[[#This Row],[מספר סטודנטים בתואר 1]],"")</f>
        <v/>
      </c>
      <c r="Q158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58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585" s="13">
        <f>SUMIFS(T:T,D:D,"2007/08",B:B,B1585)-טבלה14[[#This Row],[דירוג]]</f>
        <v>-6</v>
      </c>
      <c r="T1585" s="9">
        <v>139</v>
      </c>
    </row>
    <row r="1586" spans="2:20" s="6" customFormat="1" ht="13.8" hidden="1" x14ac:dyDescent="0.3">
      <c r="B1586" s="7" t="s">
        <v>142</v>
      </c>
      <c r="C1586" s="8" t="s">
        <v>48</v>
      </c>
      <c r="D1586" s="10" t="s">
        <v>23</v>
      </c>
      <c r="E1586" s="10"/>
      <c r="F1586" s="10"/>
      <c r="G1586" s="10">
        <v>29</v>
      </c>
      <c r="H1586" s="10">
        <v>14</v>
      </c>
      <c r="I1586" s="10">
        <v>28</v>
      </c>
      <c r="J1586" s="10">
        <v>13</v>
      </c>
      <c r="K1586" s="9"/>
      <c r="L1586" s="9"/>
      <c r="M1586" s="9" t="str">
        <f>IF(טבלה14[[#This Row],[מספר סטודנטים בתואר 1]]&gt;500,"yes","no")</f>
        <v>no</v>
      </c>
      <c r="N1586" s="12">
        <f>טבלה14[[#This Row],[מספר סטודנטים בתואר 1]]/SUBTOTAL(109,טבלה14[מספר סטודנטים בתואר 1])</f>
        <v>0</v>
      </c>
      <c r="O1586" s="11" t="str">
        <f>IFERROR(((טבלה14[[#This Row],[מספר סטודנטים בתואר 1]]-טבלה14[[#This Row],[נשים תואר 1]])/טבלה14[[#This Row],[מספר סטודנטים בתואר 1]]),"")</f>
        <v/>
      </c>
      <c r="P1586" s="11" t="str">
        <f>IFERROR(טבלה14[[#This Row],[נשים תואר 1]]/טבלה14[[#This Row],[מספר סטודנטים בתואר 1]],"")</f>
        <v/>
      </c>
      <c r="Q158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58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586" s="13">
        <f>SUMIFS(T:T,D:D,"2007/08",B:B,B1586)-טבלה14[[#This Row],[דירוג]]</f>
        <v>-6</v>
      </c>
      <c r="T1586" s="9">
        <v>140</v>
      </c>
    </row>
    <row r="1587" spans="2:20" s="6" customFormat="1" ht="13.8" hidden="1" x14ac:dyDescent="0.3">
      <c r="B1587" s="7" t="s">
        <v>143</v>
      </c>
      <c r="C1587" s="8" t="s">
        <v>52</v>
      </c>
      <c r="D1587" s="9" t="s">
        <v>23</v>
      </c>
      <c r="E1587" s="10"/>
      <c r="F1587" s="10"/>
      <c r="G1587" s="10">
        <v>136</v>
      </c>
      <c r="H1587" s="10">
        <v>111</v>
      </c>
      <c r="I1587" s="10">
        <v>24</v>
      </c>
      <c r="J1587" s="10">
        <v>18</v>
      </c>
      <c r="K1587" s="9"/>
      <c r="L1587" s="9"/>
      <c r="M1587" s="9" t="str">
        <f>IF(טבלה14[[#This Row],[מספר סטודנטים בתואר 1]]&gt;500,"yes","no")</f>
        <v>no</v>
      </c>
      <c r="N1587" s="12">
        <f>טבלה14[[#This Row],[מספר סטודנטים בתואר 1]]/SUBTOTAL(109,טבלה14[מספר סטודנטים בתואר 1])</f>
        <v>0</v>
      </c>
      <c r="O1587" s="11" t="str">
        <f>IFERROR(((טבלה14[[#This Row],[מספר סטודנטים בתואר 1]]-טבלה14[[#This Row],[נשים תואר 1]])/טבלה14[[#This Row],[מספר סטודנטים בתואר 1]]),"")</f>
        <v/>
      </c>
      <c r="P1587" s="11" t="str">
        <f>IFERROR(טבלה14[[#This Row],[נשים תואר 1]]/טבלה14[[#This Row],[מספר סטודנטים בתואר 1]],"")</f>
        <v/>
      </c>
      <c r="Q158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58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587" s="13">
        <f>SUMIFS(T:T,D:D,"2007/08",B:B,B1587)-טבלה14[[#This Row],[דירוג]]</f>
        <v>-19</v>
      </c>
      <c r="T1587" s="9">
        <v>167</v>
      </c>
    </row>
    <row r="1588" spans="2:20" s="6" customFormat="1" ht="13.8" hidden="1" x14ac:dyDescent="0.3">
      <c r="B1588" s="7" t="s">
        <v>144</v>
      </c>
      <c r="C1588" s="8" t="s">
        <v>52</v>
      </c>
      <c r="D1588" s="10" t="s">
        <v>23</v>
      </c>
      <c r="E1588" s="10"/>
      <c r="F1588" s="10"/>
      <c r="G1588" s="10">
        <v>62</v>
      </c>
      <c r="H1588" s="10">
        <v>39</v>
      </c>
      <c r="I1588" s="10">
        <v>12</v>
      </c>
      <c r="J1588" s="10">
        <v>5</v>
      </c>
      <c r="K1588" s="9"/>
      <c r="L1588" s="9"/>
      <c r="M1588" s="9" t="str">
        <f>IF(טבלה14[[#This Row],[מספר סטודנטים בתואר 1]]&gt;500,"yes","no")</f>
        <v>no</v>
      </c>
      <c r="N1588" s="12">
        <f>טבלה14[[#This Row],[מספר סטודנטים בתואר 1]]/SUBTOTAL(109,טבלה14[מספר סטודנטים בתואר 1])</f>
        <v>0</v>
      </c>
      <c r="O1588" s="11" t="str">
        <f>IFERROR(((טבלה14[[#This Row],[מספר סטודנטים בתואר 1]]-טבלה14[[#This Row],[נשים תואר 1]])/טבלה14[[#This Row],[מספר סטודנטים בתואר 1]]),"")</f>
        <v/>
      </c>
      <c r="P1588" s="11" t="str">
        <f>IFERROR(טבלה14[[#This Row],[נשים תואר 1]]/טבלה14[[#This Row],[מספר סטודנטים בתואר 1]],"")</f>
        <v/>
      </c>
      <c r="Q158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58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588" s="13">
        <f>SUMIFS(T:T,D:D,"2007/08",B:B,B1588)-טבלה14[[#This Row],[דירוג]]</f>
        <v>-168</v>
      </c>
      <c r="T1588" s="9">
        <v>168</v>
      </c>
    </row>
    <row r="1589" spans="2:20" s="6" customFormat="1" ht="13.8" hidden="1" x14ac:dyDescent="0.3">
      <c r="B1589" s="7" t="s">
        <v>145</v>
      </c>
      <c r="C1589" s="8" t="s">
        <v>52</v>
      </c>
      <c r="D1589" s="9" t="s">
        <v>23</v>
      </c>
      <c r="E1589" s="10"/>
      <c r="F1589" s="10"/>
      <c r="G1589" s="10">
        <v>43</v>
      </c>
      <c r="H1589" s="10">
        <v>40</v>
      </c>
      <c r="I1589" s="10"/>
      <c r="J1589" s="10" t="s">
        <v>21</v>
      </c>
      <c r="K1589" s="9"/>
      <c r="L1589" s="9"/>
      <c r="M1589" s="9" t="str">
        <f>IF(טבלה14[[#This Row],[מספר סטודנטים בתואר 1]]&gt;500,"yes","no")</f>
        <v>no</v>
      </c>
      <c r="N1589" s="12">
        <f>טבלה14[[#This Row],[מספר סטודנטים בתואר 1]]/SUBTOTAL(109,טבלה14[מספר סטודנטים בתואר 1])</f>
        <v>0</v>
      </c>
      <c r="O1589" s="11" t="str">
        <f>IFERROR(((טבלה14[[#This Row],[מספר סטודנטים בתואר 1]]-טבלה14[[#This Row],[נשים תואר 1]])/טבלה14[[#This Row],[מספר סטודנטים בתואר 1]]),"")</f>
        <v/>
      </c>
      <c r="P1589" s="11" t="str">
        <f>IFERROR(טבלה14[[#This Row],[נשים תואר 1]]/טבלה14[[#This Row],[מספר סטודנטים בתואר 1]],"")</f>
        <v/>
      </c>
      <c r="Q158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58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589" s="13">
        <f>SUMIFS(T:T,D:D,"2007/08",B:B,B1589)-טבלה14[[#This Row],[דירוג]]</f>
        <v>-169</v>
      </c>
      <c r="T1589" s="9">
        <v>169</v>
      </c>
    </row>
    <row r="1590" spans="2:20" s="6" customFormat="1" ht="13.8" hidden="1" x14ac:dyDescent="0.3">
      <c r="B1590" s="7" t="s">
        <v>146</v>
      </c>
      <c r="C1590" s="8" t="s">
        <v>45</v>
      </c>
      <c r="D1590" s="10" t="s">
        <v>23</v>
      </c>
      <c r="E1590" s="10"/>
      <c r="F1590" s="10"/>
      <c r="G1590" s="10">
        <v>32</v>
      </c>
      <c r="H1590" s="10">
        <v>14</v>
      </c>
      <c r="I1590" s="10">
        <v>6</v>
      </c>
      <c r="J1590" s="10"/>
      <c r="K1590" s="9"/>
      <c r="L1590" s="9"/>
      <c r="M1590" s="9" t="str">
        <f>IF(טבלה14[[#This Row],[מספר סטודנטים בתואר 1]]&gt;500,"yes","no")</f>
        <v>no</v>
      </c>
      <c r="N1590" s="12">
        <f>טבלה14[[#This Row],[מספר סטודנטים בתואר 1]]/SUBTOTAL(109,טבלה14[מספר סטודנטים בתואר 1])</f>
        <v>0</v>
      </c>
      <c r="O1590" s="11" t="str">
        <f>IFERROR(((טבלה14[[#This Row],[מספר סטודנטים בתואר 1]]-טבלה14[[#This Row],[נשים תואר 1]])/טבלה14[[#This Row],[מספר סטודנטים בתואר 1]]),"")</f>
        <v/>
      </c>
      <c r="P1590" s="11" t="str">
        <f>IFERROR(טבלה14[[#This Row],[נשים תואר 1]]/טבלה14[[#This Row],[מספר סטודנטים בתואר 1]],"")</f>
        <v/>
      </c>
      <c r="Q159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59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590" s="13">
        <f>SUMIFS(T:T,D:D,"2007/08",B:B,B1590)-טבלה14[[#This Row],[דירוג]]</f>
        <v>-150</v>
      </c>
      <c r="T1590" s="9">
        <v>150</v>
      </c>
    </row>
    <row r="1591" spans="2:20" s="6" customFormat="1" ht="13.8" hidden="1" x14ac:dyDescent="0.3">
      <c r="B1591" s="7" t="s">
        <v>147</v>
      </c>
      <c r="C1591" s="8" t="s">
        <v>16</v>
      </c>
      <c r="D1591" s="9" t="s">
        <v>23</v>
      </c>
      <c r="E1591" s="10"/>
      <c r="F1591" s="10"/>
      <c r="G1591" s="10">
        <v>118</v>
      </c>
      <c r="H1591" s="10">
        <v>90</v>
      </c>
      <c r="I1591" s="10"/>
      <c r="J1591" s="10" t="s">
        <v>21</v>
      </c>
      <c r="K1591" s="9"/>
      <c r="L1591" s="9"/>
      <c r="M1591" s="9" t="str">
        <f>IF(טבלה14[[#This Row],[מספר סטודנטים בתואר 1]]&gt;500,"yes","no")</f>
        <v>no</v>
      </c>
      <c r="N1591" s="12">
        <f>טבלה14[[#This Row],[מספר סטודנטים בתואר 1]]/SUBTOTAL(109,טבלה14[מספר סטודנטים בתואר 1])</f>
        <v>0</v>
      </c>
      <c r="O1591" s="11" t="str">
        <f>IFERROR(((טבלה14[[#This Row],[מספר סטודנטים בתואר 1]]-טבלה14[[#This Row],[נשים תואר 1]])/טבלה14[[#This Row],[מספר סטודנטים בתואר 1]]),"")</f>
        <v/>
      </c>
      <c r="P1591" s="11" t="str">
        <f>IFERROR(טבלה14[[#This Row],[נשים תואר 1]]/טבלה14[[#This Row],[מספר סטודנטים בתואר 1]],"")</f>
        <v/>
      </c>
      <c r="Q159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59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591" s="13">
        <f>SUMIFS(T:T,D:D,"2007/08",B:B,B1591)-טבלה14[[#This Row],[דירוג]]</f>
        <v>-172</v>
      </c>
      <c r="T1591" s="9">
        <v>172</v>
      </c>
    </row>
    <row r="1592" spans="2:20" s="6" customFormat="1" ht="13.8" hidden="1" x14ac:dyDescent="0.3">
      <c r="B1592" s="7" t="s">
        <v>148</v>
      </c>
      <c r="C1592" s="8" t="s">
        <v>34</v>
      </c>
      <c r="D1592" s="10" t="s">
        <v>23</v>
      </c>
      <c r="E1592" s="10"/>
      <c r="F1592" s="10"/>
      <c r="G1592" s="10">
        <v>21</v>
      </c>
      <c r="H1592" s="10"/>
      <c r="I1592" s="10">
        <v>14</v>
      </c>
      <c r="J1592" s="10"/>
      <c r="K1592" s="9"/>
      <c r="L1592" s="9"/>
      <c r="M1592" s="9" t="str">
        <f>IF(טבלה14[[#This Row],[מספר סטודנטים בתואר 1]]&gt;500,"yes","no")</f>
        <v>no</v>
      </c>
      <c r="N1592" s="12">
        <f>טבלה14[[#This Row],[מספר סטודנטים בתואר 1]]/SUBTOTAL(109,טבלה14[מספר סטודנטים בתואר 1])</f>
        <v>0</v>
      </c>
      <c r="O1592" s="11" t="str">
        <f>IFERROR(((טבלה14[[#This Row],[מספר סטודנטים בתואר 1]]-טבלה14[[#This Row],[נשים תואר 1]])/טבלה14[[#This Row],[מספר סטודנטים בתואר 1]]),"")</f>
        <v/>
      </c>
      <c r="P1592" s="11" t="str">
        <f>IFERROR(טבלה14[[#This Row],[נשים תואר 1]]/טבלה14[[#This Row],[מספר סטודנטים בתואר 1]],"")</f>
        <v/>
      </c>
      <c r="Q159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59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592" s="13">
        <f>SUMIFS(T:T,D:D,"2007/08",B:B,B1592)-טבלה14[[#This Row],[דירוג]]</f>
        <v>-43</v>
      </c>
      <c r="T1592" s="9">
        <v>157</v>
      </c>
    </row>
    <row r="1593" spans="2:20" s="6" customFormat="1" ht="13.8" hidden="1" x14ac:dyDescent="0.3">
      <c r="B1593" s="7" t="s">
        <v>149</v>
      </c>
      <c r="C1593" s="8" t="s">
        <v>34</v>
      </c>
      <c r="D1593" s="9" t="s">
        <v>23</v>
      </c>
      <c r="E1593" s="10"/>
      <c r="F1593" s="10"/>
      <c r="G1593" s="10">
        <v>8</v>
      </c>
      <c r="H1593" s="10"/>
      <c r="I1593" s="10"/>
      <c r="J1593" s="10" t="s">
        <v>21</v>
      </c>
      <c r="K1593" s="9"/>
      <c r="L1593" s="9"/>
      <c r="M1593" s="9" t="str">
        <f>IF(טבלה14[[#This Row],[מספר סטודנטים בתואר 1]]&gt;500,"yes","no")</f>
        <v>no</v>
      </c>
      <c r="N1593" s="12">
        <f>טבלה14[[#This Row],[מספר סטודנטים בתואר 1]]/SUBTOTAL(109,טבלה14[מספר סטודנטים בתואר 1])</f>
        <v>0</v>
      </c>
      <c r="O1593" s="11" t="str">
        <f>IFERROR(((טבלה14[[#This Row],[מספר סטודנטים בתואר 1]]-טבלה14[[#This Row],[נשים תואר 1]])/טבלה14[[#This Row],[מספר סטודנטים בתואר 1]]),"")</f>
        <v/>
      </c>
      <c r="P1593" s="11" t="str">
        <f>IFERROR(טבלה14[[#This Row],[נשים תואר 1]]/טבלה14[[#This Row],[מספר סטודנטים בתואר 1]],"")</f>
        <v/>
      </c>
      <c r="Q159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59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593" s="13">
        <f>SUMIFS(T:T,D:D,"2007/08",B:B,B1593)-טבלה14[[#This Row],[דירוג]]</f>
        <v>-158</v>
      </c>
      <c r="T1593" s="9">
        <v>158</v>
      </c>
    </row>
    <row r="1594" spans="2:20" s="6" customFormat="1" ht="13.8" hidden="1" x14ac:dyDescent="0.3">
      <c r="B1594" s="7" t="s">
        <v>151</v>
      </c>
      <c r="C1594" s="8" t="s">
        <v>34</v>
      </c>
      <c r="D1594" s="10" t="s">
        <v>23</v>
      </c>
      <c r="E1594" s="10"/>
      <c r="F1594" s="10"/>
      <c r="G1594" s="10">
        <v>44</v>
      </c>
      <c r="H1594" s="10">
        <v>11</v>
      </c>
      <c r="I1594" s="10">
        <v>11</v>
      </c>
      <c r="J1594" s="10">
        <v>4</v>
      </c>
      <c r="K1594" s="9"/>
      <c r="L1594" s="9"/>
      <c r="M1594" s="9" t="str">
        <f>IF(טבלה14[[#This Row],[מספר סטודנטים בתואר 1]]&gt;500,"yes","no")</f>
        <v>no</v>
      </c>
      <c r="N1594" s="12">
        <f>טבלה14[[#This Row],[מספר סטודנטים בתואר 1]]/SUBTOTAL(109,טבלה14[מספר סטודנטים בתואר 1])</f>
        <v>0</v>
      </c>
      <c r="O1594" s="11" t="str">
        <f>IFERROR(((טבלה14[[#This Row],[מספר סטודנטים בתואר 1]]-טבלה14[[#This Row],[נשים תואר 1]])/טבלה14[[#This Row],[מספר סטודנטים בתואר 1]]),"")</f>
        <v/>
      </c>
      <c r="P1594" s="11" t="str">
        <f>IFERROR(טבלה14[[#This Row],[נשים תואר 1]]/טבלה14[[#This Row],[מספר סטודנטים בתואר 1]],"")</f>
        <v/>
      </c>
      <c r="Q159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59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594" s="13">
        <f>SUMIFS(T:T,D:D,"2007/08",B:B,B1594)-טבלה14[[#This Row],[דירוג]]</f>
        <v>-159</v>
      </c>
      <c r="T1594" s="9">
        <v>159</v>
      </c>
    </row>
    <row r="1595" spans="2:20" s="6" customFormat="1" ht="13.8" hidden="1" x14ac:dyDescent="0.3">
      <c r="B1595" s="7" t="s">
        <v>152</v>
      </c>
      <c r="C1595" s="8" t="s">
        <v>34</v>
      </c>
      <c r="D1595" s="9" t="s">
        <v>23</v>
      </c>
      <c r="E1595" s="10"/>
      <c r="F1595" s="10"/>
      <c r="G1595" s="10">
        <v>136</v>
      </c>
      <c r="H1595" s="10">
        <v>9</v>
      </c>
      <c r="I1595" s="10"/>
      <c r="J1595" s="10" t="s">
        <v>21</v>
      </c>
      <c r="K1595" s="9"/>
      <c r="L1595" s="9"/>
      <c r="M1595" s="9" t="str">
        <f>IF(טבלה14[[#This Row],[מספר סטודנטים בתואר 1]]&gt;500,"yes","no")</f>
        <v>no</v>
      </c>
      <c r="N1595" s="12">
        <f>טבלה14[[#This Row],[מספר סטודנטים בתואר 1]]/SUBTOTAL(109,טבלה14[מספר סטודנטים בתואר 1])</f>
        <v>0</v>
      </c>
      <c r="O1595" s="11" t="str">
        <f>IFERROR(((טבלה14[[#This Row],[מספר סטודנטים בתואר 1]]-טבלה14[[#This Row],[נשים תואר 1]])/טבלה14[[#This Row],[מספר סטודנטים בתואר 1]]),"")</f>
        <v/>
      </c>
      <c r="P1595" s="11" t="str">
        <f>IFERROR(טבלה14[[#This Row],[נשים תואר 1]]/טבלה14[[#This Row],[מספר סטודנטים בתואר 1]],"")</f>
        <v/>
      </c>
      <c r="Q159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59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595" s="13">
        <f>SUMIFS(T:T,D:D,"2007/08",B:B,B1595)-טבלה14[[#This Row],[דירוג]]</f>
        <v>-160</v>
      </c>
      <c r="T1595" s="9">
        <v>160</v>
      </c>
    </row>
    <row r="1596" spans="2:20" s="6" customFormat="1" ht="13.8" hidden="1" x14ac:dyDescent="0.3">
      <c r="B1596" s="7" t="s">
        <v>153</v>
      </c>
      <c r="C1596" s="8" t="s">
        <v>34</v>
      </c>
      <c r="D1596" s="10" t="s">
        <v>23</v>
      </c>
      <c r="E1596" s="10"/>
      <c r="F1596" s="10"/>
      <c r="G1596" s="10">
        <v>13</v>
      </c>
      <c r="H1596" s="10">
        <v>9</v>
      </c>
      <c r="I1596" s="10">
        <v>4</v>
      </c>
      <c r="J1596" s="10">
        <v>4</v>
      </c>
      <c r="K1596" s="9"/>
      <c r="L1596" s="9"/>
      <c r="M1596" s="9" t="str">
        <f>IF(טבלה14[[#This Row],[מספר סטודנטים בתואר 1]]&gt;500,"yes","no")</f>
        <v>no</v>
      </c>
      <c r="N1596" s="12">
        <f>טבלה14[[#This Row],[מספר סטודנטים בתואר 1]]/SUBTOTAL(109,טבלה14[מספר סטודנטים בתואר 1])</f>
        <v>0</v>
      </c>
      <c r="O1596" s="11" t="str">
        <f>IFERROR(((טבלה14[[#This Row],[מספר סטודנטים בתואר 1]]-טבלה14[[#This Row],[נשים תואר 1]])/טבלה14[[#This Row],[מספר סטודנטים בתואר 1]]),"")</f>
        <v/>
      </c>
      <c r="P1596" s="11" t="str">
        <f>IFERROR(טבלה14[[#This Row],[נשים תואר 1]]/טבלה14[[#This Row],[מספר סטודנטים בתואר 1]],"")</f>
        <v/>
      </c>
      <c r="Q159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59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596" s="13">
        <f>SUMIFS(T:T,D:D,"2007/08",B:B,B1596)-טבלה14[[#This Row],[דירוג]]</f>
        <v>-161</v>
      </c>
      <c r="T1596" s="9">
        <v>161</v>
      </c>
    </row>
    <row r="1597" spans="2:20" s="6" customFormat="1" ht="13.8" hidden="1" x14ac:dyDescent="0.3">
      <c r="B1597" s="7" t="s">
        <v>154</v>
      </c>
      <c r="C1597" s="8" t="s">
        <v>34</v>
      </c>
      <c r="D1597" s="9" t="s">
        <v>23</v>
      </c>
      <c r="E1597" s="10"/>
      <c r="F1597" s="10"/>
      <c r="G1597" s="10">
        <v>35</v>
      </c>
      <c r="H1597" s="10">
        <v>3</v>
      </c>
      <c r="I1597" s="10">
        <v>4</v>
      </c>
      <c r="J1597" s="10" t="s">
        <v>21</v>
      </c>
      <c r="K1597" s="9"/>
      <c r="L1597" s="9"/>
      <c r="M1597" s="9" t="str">
        <f>IF(טבלה14[[#This Row],[מספר סטודנטים בתואר 1]]&gt;500,"yes","no")</f>
        <v>no</v>
      </c>
      <c r="N1597" s="12">
        <f>טבלה14[[#This Row],[מספר סטודנטים בתואר 1]]/SUBTOTAL(109,טבלה14[מספר סטודנטים בתואר 1])</f>
        <v>0</v>
      </c>
      <c r="O1597" s="11" t="str">
        <f>IFERROR(((טבלה14[[#This Row],[מספר סטודנטים בתואר 1]]-טבלה14[[#This Row],[נשים תואר 1]])/טבלה14[[#This Row],[מספר סטודנטים בתואר 1]]),"")</f>
        <v/>
      </c>
      <c r="P1597" s="11" t="str">
        <f>IFERROR(טבלה14[[#This Row],[נשים תואר 1]]/טבלה14[[#This Row],[מספר סטודנטים בתואר 1]],"")</f>
        <v/>
      </c>
      <c r="Q159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59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597" s="13">
        <f>SUMIFS(T:T,D:D,"2007/08",B:B,B1597)-טבלה14[[#This Row],[דירוג]]</f>
        <v>-162</v>
      </c>
      <c r="T1597" s="9">
        <v>162</v>
      </c>
    </row>
    <row r="1598" spans="2:20" s="6" customFormat="1" ht="13.8" hidden="1" x14ac:dyDescent="0.3">
      <c r="B1598" s="7" t="s">
        <v>155</v>
      </c>
      <c r="C1598" s="8" t="s">
        <v>34</v>
      </c>
      <c r="D1598" s="10" t="s">
        <v>23</v>
      </c>
      <c r="E1598" s="10"/>
      <c r="F1598" s="10"/>
      <c r="G1598" s="10">
        <v>36</v>
      </c>
      <c r="H1598" s="10">
        <v>3</v>
      </c>
      <c r="I1598" s="10"/>
      <c r="J1598" s="10" t="s">
        <v>21</v>
      </c>
      <c r="K1598" s="9"/>
      <c r="L1598" s="9"/>
      <c r="M1598" s="9" t="str">
        <f>IF(טבלה14[[#This Row],[מספר סטודנטים בתואר 1]]&gt;500,"yes","no")</f>
        <v>no</v>
      </c>
      <c r="N1598" s="12">
        <f>טבלה14[[#This Row],[מספר סטודנטים בתואר 1]]/SUBTOTAL(109,טבלה14[מספר סטודנטים בתואר 1])</f>
        <v>0</v>
      </c>
      <c r="O1598" s="11" t="str">
        <f>IFERROR(((טבלה14[[#This Row],[מספר סטודנטים בתואר 1]]-טבלה14[[#This Row],[נשים תואר 1]])/טבלה14[[#This Row],[מספר סטודנטים בתואר 1]]),"")</f>
        <v/>
      </c>
      <c r="P1598" s="11" t="str">
        <f>IFERROR(טבלה14[[#This Row],[נשים תואר 1]]/טבלה14[[#This Row],[מספר סטודנטים בתואר 1]],"")</f>
        <v/>
      </c>
      <c r="Q159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59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598" s="13">
        <f>SUMIFS(T:T,D:D,"2007/08",B:B,B1598)-טבלה14[[#This Row],[דירוג]]</f>
        <v>-163</v>
      </c>
      <c r="T1598" s="9">
        <v>163</v>
      </c>
    </row>
    <row r="1599" spans="2:20" s="6" customFormat="1" ht="13.8" hidden="1" x14ac:dyDescent="0.3">
      <c r="B1599" s="7" t="s">
        <v>156</v>
      </c>
      <c r="C1599" s="8" t="s">
        <v>48</v>
      </c>
      <c r="D1599" s="9" t="s">
        <v>23</v>
      </c>
      <c r="E1599" s="10"/>
      <c r="F1599" s="10"/>
      <c r="G1599" s="10">
        <v>69</v>
      </c>
      <c r="H1599" s="10">
        <v>33</v>
      </c>
      <c r="I1599" s="10">
        <v>73</v>
      </c>
      <c r="J1599" s="10">
        <v>38</v>
      </c>
      <c r="K1599" s="9"/>
      <c r="L1599" s="9"/>
      <c r="M1599" s="9" t="str">
        <f>IF(טבלה14[[#This Row],[מספר סטודנטים בתואר 1]]&gt;500,"yes","no")</f>
        <v>no</v>
      </c>
      <c r="N1599" s="12">
        <f>טבלה14[[#This Row],[מספר סטודנטים בתואר 1]]/SUBTOTAL(109,טבלה14[מספר סטודנטים בתואר 1])</f>
        <v>0</v>
      </c>
      <c r="O1599" s="11" t="str">
        <f>IFERROR(((טבלה14[[#This Row],[מספר סטודנטים בתואר 1]]-טבלה14[[#This Row],[נשים תואר 1]])/טבלה14[[#This Row],[מספר סטודנטים בתואר 1]]),"")</f>
        <v/>
      </c>
      <c r="P1599" s="11" t="str">
        <f>IFERROR(טבלה14[[#This Row],[נשים תואר 1]]/טבלה14[[#This Row],[מספר סטודנטים בתואר 1]],"")</f>
        <v/>
      </c>
      <c r="Q159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59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599" s="13">
        <f>SUMIFS(T:T,D:D,"2007/08",B:B,B1599)-טבלה14[[#This Row],[דירוג]]</f>
        <v>-6</v>
      </c>
      <c r="T1599" s="9">
        <v>141</v>
      </c>
    </row>
    <row r="1600" spans="2:20" s="6" customFormat="1" ht="13.8" hidden="1" x14ac:dyDescent="0.3">
      <c r="B1600" s="7" t="s">
        <v>157</v>
      </c>
      <c r="C1600" s="8" t="s">
        <v>16</v>
      </c>
      <c r="D1600" s="10" t="s">
        <v>23</v>
      </c>
      <c r="E1600" s="10"/>
      <c r="F1600" s="10"/>
      <c r="G1600" s="10">
        <v>291</v>
      </c>
      <c r="H1600" s="10">
        <v>199</v>
      </c>
      <c r="I1600" s="10">
        <v>29</v>
      </c>
      <c r="J1600" s="10">
        <v>16</v>
      </c>
      <c r="K1600" s="9"/>
      <c r="L1600" s="9"/>
      <c r="M1600" s="9" t="str">
        <f>IF(טבלה14[[#This Row],[מספר סטודנטים בתואר 1]]&gt;500,"yes","no")</f>
        <v>no</v>
      </c>
      <c r="N1600" s="12">
        <f>טבלה14[[#This Row],[מספר סטודנטים בתואר 1]]/SUBTOTAL(109,טבלה14[מספר סטודנטים בתואר 1])</f>
        <v>0</v>
      </c>
      <c r="O1600" s="11" t="str">
        <f>IFERROR(((טבלה14[[#This Row],[מספר סטודנטים בתואר 1]]-טבלה14[[#This Row],[נשים תואר 1]])/טבלה14[[#This Row],[מספר סטודנטים בתואר 1]]),"")</f>
        <v/>
      </c>
      <c r="P1600" s="11" t="str">
        <f>IFERROR(טבלה14[[#This Row],[נשים תואר 1]]/טבלה14[[#This Row],[מספר סטודנטים בתואר 1]],"")</f>
        <v/>
      </c>
      <c r="Q160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0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00" s="13">
        <f>SUMIFS(T:T,D:D,"2007/08",B:B,B1600)-טבלה14[[#This Row],[דירוג]]</f>
        <v>-173</v>
      </c>
      <c r="T1600" s="9">
        <v>173</v>
      </c>
    </row>
    <row r="1601" spans="2:20" s="6" customFormat="1" ht="13.8" hidden="1" x14ac:dyDescent="0.3">
      <c r="B1601" s="7" t="s">
        <v>158</v>
      </c>
      <c r="C1601" s="8" t="s">
        <v>58</v>
      </c>
      <c r="D1601" s="9" t="s">
        <v>23</v>
      </c>
      <c r="E1601" s="10"/>
      <c r="F1601" s="10"/>
      <c r="G1601" s="10">
        <v>621</v>
      </c>
      <c r="H1601" s="10">
        <v>577</v>
      </c>
      <c r="I1601" s="10"/>
      <c r="J1601" s="10"/>
      <c r="K1601" s="9"/>
      <c r="L1601" s="9"/>
      <c r="M1601" s="9" t="str">
        <f>IF(טבלה14[[#This Row],[מספר סטודנטים בתואר 1]]&gt;500,"yes","no")</f>
        <v>no</v>
      </c>
      <c r="N1601" s="12">
        <f>טבלה14[[#This Row],[מספר סטודנטים בתואר 1]]/SUBTOTAL(109,טבלה14[מספר סטודנטים בתואר 1])</f>
        <v>0</v>
      </c>
      <c r="O1601" s="11" t="str">
        <f>IFERROR(((טבלה14[[#This Row],[מספר סטודנטים בתואר 1]]-טבלה14[[#This Row],[נשים תואר 1]])/טבלה14[[#This Row],[מספר סטודנטים בתואר 1]]),"")</f>
        <v/>
      </c>
      <c r="P1601" s="11" t="str">
        <f>IFERROR(טבלה14[[#This Row],[נשים תואר 1]]/טבלה14[[#This Row],[מספר סטודנטים בתואר 1]],"")</f>
        <v/>
      </c>
      <c r="Q160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0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01" s="13">
        <f>SUMIFS(T:T,D:D,"2007/08",B:B,B1601)-טבלה14[[#This Row],[דירוג]]</f>
        <v>-186</v>
      </c>
      <c r="T1601" s="9">
        <v>186</v>
      </c>
    </row>
    <row r="1602" spans="2:20" s="6" customFormat="1" ht="13.8" hidden="1" x14ac:dyDescent="0.3">
      <c r="B1602" s="7" t="s">
        <v>160</v>
      </c>
      <c r="C1602" s="8" t="s">
        <v>25</v>
      </c>
      <c r="D1602" s="10" t="s">
        <v>23</v>
      </c>
      <c r="E1602" s="10"/>
      <c r="F1602" s="10"/>
      <c r="G1602" s="10">
        <v>27</v>
      </c>
      <c r="H1602" s="10">
        <v>20</v>
      </c>
      <c r="I1602" s="10">
        <v>15</v>
      </c>
      <c r="J1602" s="10">
        <v>10</v>
      </c>
      <c r="K1602" s="9"/>
      <c r="L1602" s="9"/>
      <c r="M1602" s="9" t="str">
        <f>IF(טבלה14[[#This Row],[מספר סטודנטים בתואר 1]]&gt;500,"yes","no")</f>
        <v>no</v>
      </c>
      <c r="N1602" s="12">
        <f>טבלה14[[#This Row],[מספר סטודנטים בתואר 1]]/SUBTOTAL(109,טבלה14[מספר סטודנטים בתואר 1])</f>
        <v>0</v>
      </c>
      <c r="O1602" s="11" t="str">
        <f>IFERROR(((טבלה14[[#This Row],[מספר סטודנטים בתואר 1]]-טבלה14[[#This Row],[נשים תואר 1]])/טבלה14[[#This Row],[מספר סטודנטים בתואר 1]]),"")</f>
        <v/>
      </c>
      <c r="P1602" s="11" t="str">
        <f>IFERROR(טבלה14[[#This Row],[נשים תואר 1]]/טבלה14[[#This Row],[מספר סטודנטים בתואר 1]],"")</f>
        <v/>
      </c>
      <c r="Q160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0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02" s="13">
        <f>SUMIFS(T:T,D:D,"2007/08",B:B,B1602)-טבלה14[[#This Row],[דירוג]]</f>
        <v>-178</v>
      </c>
      <c r="T1602" s="9">
        <v>178</v>
      </c>
    </row>
    <row r="1603" spans="2:20" s="6" customFormat="1" ht="13.8" hidden="1" x14ac:dyDescent="0.3">
      <c r="B1603" s="7" t="s">
        <v>250</v>
      </c>
      <c r="C1603" s="8" t="s">
        <v>45</v>
      </c>
      <c r="D1603" s="9" t="s">
        <v>23</v>
      </c>
      <c r="E1603" s="10"/>
      <c r="F1603" s="10"/>
      <c r="G1603" s="10">
        <v>7</v>
      </c>
      <c r="H1603" s="10">
        <v>3</v>
      </c>
      <c r="I1603" s="10">
        <v>30</v>
      </c>
      <c r="J1603" s="10">
        <v>16</v>
      </c>
      <c r="K1603" s="9"/>
      <c r="L1603" s="9"/>
      <c r="M1603" s="9" t="str">
        <f>IF(טבלה14[[#This Row],[מספר סטודנטים בתואר 1]]&gt;500,"yes","no")</f>
        <v>no</v>
      </c>
      <c r="N1603" s="12">
        <f>טבלה14[[#This Row],[מספר סטודנטים בתואר 1]]/SUBTOTAL(109,טבלה14[מספר סטודנטים בתואר 1])</f>
        <v>0</v>
      </c>
      <c r="O1603" s="11" t="str">
        <f>IFERROR(((טבלה14[[#This Row],[מספר סטודנטים בתואר 1]]-טבלה14[[#This Row],[נשים תואר 1]])/טבלה14[[#This Row],[מספר סטודנטים בתואר 1]]),"")</f>
        <v/>
      </c>
      <c r="P1603" s="11" t="str">
        <f>IFERROR(טבלה14[[#This Row],[נשים תואר 1]]/טבלה14[[#This Row],[מספר סטודנטים בתואר 1]],"")</f>
        <v/>
      </c>
      <c r="Q160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0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03" s="13">
        <f>SUMIFS(T:T,D:D,"2007/08",B:B,B1603)-טבלה14[[#This Row],[דירוג]]</f>
        <v>-151</v>
      </c>
      <c r="T1603" s="9">
        <v>151</v>
      </c>
    </row>
    <row r="1604" spans="2:20" s="6" customFormat="1" ht="13.8" hidden="1" x14ac:dyDescent="0.3">
      <c r="B1604" s="7" t="s">
        <v>161</v>
      </c>
      <c r="C1604" s="8" t="s">
        <v>16</v>
      </c>
      <c r="D1604" s="10" t="s">
        <v>23</v>
      </c>
      <c r="E1604" s="10"/>
      <c r="F1604" s="10"/>
      <c r="G1604" s="10">
        <v>52</v>
      </c>
      <c r="H1604" s="10">
        <v>20</v>
      </c>
      <c r="I1604" s="10"/>
      <c r="J1604" s="10" t="s">
        <v>21</v>
      </c>
      <c r="K1604" s="9"/>
      <c r="L1604" s="9"/>
      <c r="M1604" s="9" t="str">
        <f>IF(טבלה14[[#This Row],[מספר סטודנטים בתואר 1]]&gt;500,"yes","no")</f>
        <v>no</v>
      </c>
      <c r="N1604" s="12">
        <f>טבלה14[[#This Row],[מספר סטודנטים בתואר 1]]/SUBTOTAL(109,טבלה14[מספר סטודנטים בתואר 1])</f>
        <v>0</v>
      </c>
      <c r="O1604" s="11" t="str">
        <f>IFERROR(((טבלה14[[#This Row],[מספר סטודנטים בתואר 1]]-טבלה14[[#This Row],[נשים תואר 1]])/טבלה14[[#This Row],[מספר סטודנטים בתואר 1]]),"")</f>
        <v/>
      </c>
      <c r="P1604" s="11" t="str">
        <f>IFERROR(טבלה14[[#This Row],[נשים תואר 1]]/טבלה14[[#This Row],[מספר סטודנטים בתואר 1]],"")</f>
        <v/>
      </c>
      <c r="Q160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0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04" s="13">
        <f>SUMIFS(T:T,D:D,"2007/08",B:B,B1604)-טבלה14[[#This Row],[דירוג]]</f>
        <v>-174</v>
      </c>
      <c r="T1604" s="9">
        <v>174</v>
      </c>
    </row>
    <row r="1605" spans="2:20" s="6" customFormat="1" ht="13.8" hidden="1" x14ac:dyDescent="0.3">
      <c r="B1605" s="7" t="s">
        <v>162</v>
      </c>
      <c r="C1605" s="8" t="s">
        <v>16</v>
      </c>
      <c r="D1605" s="9" t="s">
        <v>23</v>
      </c>
      <c r="E1605" s="10"/>
      <c r="F1605" s="10"/>
      <c r="G1605" s="10">
        <v>16</v>
      </c>
      <c r="H1605" s="10">
        <v>13</v>
      </c>
      <c r="I1605" s="10"/>
      <c r="J1605" s="10" t="s">
        <v>21</v>
      </c>
      <c r="K1605" s="9"/>
      <c r="L1605" s="9"/>
      <c r="M1605" s="9" t="str">
        <f>IF(טבלה14[[#This Row],[מספר סטודנטים בתואר 1]]&gt;500,"yes","no")</f>
        <v>no</v>
      </c>
      <c r="N1605" s="12">
        <f>טבלה14[[#This Row],[מספר סטודנטים בתואר 1]]/SUBTOTAL(109,טבלה14[מספר סטודנטים בתואר 1])</f>
        <v>0</v>
      </c>
      <c r="O1605" s="11" t="str">
        <f>IFERROR(((טבלה14[[#This Row],[מספר סטודנטים בתואר 1]]-טבלה14[[#This Row],[נשים תואר 1]])/טבלה14[[#This Row],[מספר סטודנטים בתואר 1]]),"")</f>
        <v/>
      </c>
      <c r="P1605" s="11" t="str">
        <f>IFERROR(טבלה14[[#This Row],[נשים תואר 1]]/טבלה14[[#This Row],[מספר סטודנטים בתואר 1]],"")</f>
        <v/>
      </c>
      <c r="Q160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0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05" s="13">
        <f>SUMIFS(T:T,D:D,"2007/08",B:B,B1605)-טבלה14[[#This Row],[דירוג]]</f>
        <v>-175</v>
      </c>
      <c r="T1605" s="9">
        <v>175</v>
      </c>
    </row>
    <row r="1606" spans="2:20" s="6" customFormat="1" ht="13.8" hidden="1" x14ac:dyDescent="0.3">
      <c r="B1606" s="7" t="s">
        <v>163</v>
      </c>
      <c r="C1606" s="8" t="s">
        <v>48</v>
      </c>
      <c r="D1606" s="10" t="s">
        <v>23</v>
      </c>
      <c r="E1606" s="10"/>
      <c r="F1606" s="10"/>
      <c r="G1606" s="10">
        <v>72</v>
      </c>
      <c r="H1606" s="10">
        <v>32</v>
      </c>
      <c r="I1606" s="10">
        <v>106</v>
      </c>
      <c r="J1606" s="10">
        <v>51</v>
      </c>
      <c r="K1606" s="9"/>
      <c r="L1606" s="9"/>
      <c r="M1606" s="9" t="str">
        <f>IF(טבלה14[[#This Row],[מספר סטודנטים בתואר 1]]&gt;500,"yes","no")</f>
        <v>no</v>
      </c>
      <c r="N1606" s="12">
        <f>טבלה14[[#This Row],[מספר סטודנטים בתואר 1]]/SUBTOTAL(109,טבלה14[מספר סטודנטים בתואר 1])</f>
        <v>0</v>
      </c>
      <c r="O1606" s="11" t="str">
        <f>IFERROR(((טבלה14[[#This Row],[מספר סטודנטים בתואר 1]]-טבלה14[[#This Row],[נשים תואר 1]])/טבלה14[[#This Row],[מספר סטודנטים בתואר 1]]),"")</f>
        <v/>
      </c>
      <c r="P1606" s="11" t="str">
        <f>IFERROR(טבלה14[[#This Row],[נשים תואר 1]]/טבלה14[[#This Row],[מספר סטודנטים בתואר 1]],"")</f>
        <v/>
      </c>
      <c r="Q160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0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06" s="13">
        <f>SUMIFS(T:T,D:D,"2007/08",B:B,B1606)-טבלה14[[#This Row],[דירוג]]</f>
        <v>-6</v>
      </c>
      <c r="T1606" s="9">
        <v>142</v>
      </c>
    </row>
    <row r="1607" spans="2:20" s="6" customFormat="1" ht="13.8" hidden="1" x14ac:dyDescent="0.3">
      <c r="B1607" s="7" t="s">
        <v>254</v>
      </c>
      <c r="C1607" s="8" t="s">
        <v>58</v>
      </c>
      <c r="D1607" s="9" t="s">
        <v>23</v>
      </c>
      <c r="E1607" s="10"/>
      <c r="F1607" s="10"/>
      <c r="G1607" s="10">
        <v>209</v>
      </c>
      <c r="H1607" s="10">
        <v>169</v>
      </c>
      <c r="I1607" s="10">
        <v>21</v>
      </c>
      <c r="J1607" s="10">
        <v>21</v>
      </c>
      <c r="K1607" s="9"/>
      <c r="L1607" s="9"/>
      <c r="M1607" s="9" t="str">
        <f>IF(טבלה14[[#This Row],[מספר סטודנטים בתואר 1]]&gt;500,"yes","no")</f>
        <v>no</v>
      </c>
      <c r="N1607" s="12">
        <f>טבלה14[[#This Row],[מספר סטודנטים בתואר 1]]/SUBTOTAL(109,טבלה14[מספר סטודנטים בתואר 1])</f>
        <v>0</v>
      </c>
      <c r="O1607" s="11" t="str">
        <f>IFERROR(((טבלה14[[#This Row],[מספר סטודנטים בתואר 1]]-טבלה14[[#This Row],[נשים תואר 1]])/טבלה14[[#This Row],[מספר סטודנטים בתואר 1]]),"")</f>
        <v/>
      </c>
      <c r="P1607" s="11" t="str">
        <f>IFERROR(טבלה14[[#This Row],[נשים תואר 1]]/טבלה14[[#This Row],[מספר סטודנטים בתואר 1]],"")</f>
        <v/>
      </c>
      <c r="Q160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0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07" s="13">
        <f>SUMIFS(T:T,D:D,"2007/08",B:B,B1607)-טבלה14[[#This Row],[דירוג]]</f>
        <v>-32</v>
      </c>
      <c r="T1607" s="9">
        <v>187</v>
      </c>
    </row>
    <row r="1608" spans="2:20" s="6" customFormat="1" ht="13.8" hidden="1" x14ac:dyDescent="0.3">
      <c r="B1608" s="7" t="s">
        <v>166</v>
      </c>
      <c r="C1608" s="8" t="s">
        <v>16</v>
      </c>
      <c r="D1608" s="10" t="s">
        <v>23</v>
      </c>
      <c r="E1608" s="10"/>
      <c r="F1608" s="10"/>
      <c r="G1608" s="10">
        <v>173</v>
      </c>
      <c r="H1608" s="10">
        <v>167</v>
      </c>
      <c r="I1608" s="10"/>
      <c r="J1608" s="10" t="s">
        <v>21</v>
      </c>
      <c r="K1608" s="9"/>
      <c r="L1608" s="9"/>
      <c r="M1608" s="9" t="str">
        <f>IF(טבלה14[[#This Row],[מספר סטודנטים בתואר 1]]&gt;500,"yes","no")</f>
        <v>no</v>
      </c>
      <c r="N1608" s="12">
        <f>טבלה14[[#This Row],[מספר סטודנטים בתואר 1]]/SUBTOTAL(109,טבלה14[מספר סטודנטים בתואר 1])</f>
        <v>0</v>
      </c>
      <c r="O1608" s="11" t="str">
        <f>IFERROR(((טבלה14[[#This Row],[מספר סטודנטים בתואר 1]]-טבלה14[[#This Row],[נשים תואר 1]])/טבלה14[[#This Row],[מספר סטודנטים בתואר 1]]),"")</f>
        <v/>
      </c>
      <c r="P1608" s="11" t="str">
        <f>IFERROR(טבלה14[[#This Row],[נשים תואר 1]]/טבלה14[[#This Row],[מספר סטודנטים בתואר 1]],"")</f>
        <v/>
      </c>
      <c r="Q160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0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08" s="13">
        <f>SUMIFS(T:T,D:D,"2007/08",B:B,B1608)-טבלה14[[#This Row],[דירוג]]</f>
        <v>-176</v>
      </c>
      <c r="T1608" s="9">
        <v>176</v>
      </c>
    </row>
    <row r="1609" spans="2:20" s="6" customFormat="1" ht="13.8" hidden="1" x14ac:dyDescent="0.3">
      <c r="B1609" s="7" t="s">
        <v>168</v>
      </c>
      <c r="C1609" s="8" t="s">
        <v>25</v>
      </c>
      <c r="D1609" s="9" t="s">
        <v>23</v>
      </c>
      <c r="E1609" s="10"/>
      <c r="F1609" s="10"/>
      <c r="G1609" s="10">
        <v>53</v>
      </c>
      <c r="H1609" s="10">
        <v>41</v>
      </c>
      <c r="I1609" s="10"/>
      <c r="J1609" s="10" t="s">
        <v>21</v>
      </c>
      <c r="K1609" s="9"/>
      <c r="L1609" s="9"/>
      <c r="M1609" s="9" t="str">
        <f>IF(טבלה14[[#This Row],[מספר סטודנטים בתואר 1]]&gt;500,"yes","no")</f>
        <v>no</v>
      </c>
      <c r="N1609" s="12">
        <f>טבלה14[[#This Row],[מספר סטודנטים בתואר 1]]/SUBTOTAL(109,טבלה14[מספר סטודנטים בתואר 1])</f>
        <v>0</v>
      </c>
      <c r="O1609" s="11" t="str">
        <f>IFERROR(((טבלה14[[#This Row],[מספר סטודנטים בתואר 1]]-טבלה14[[#This Row],[נשים תואר 1]])/טבלה14[[#This Row],[מספר סטודנטים בתואר 1]]),"")</f>
        <v/>
      </c>
      <c r="P1609" s="11" t="str">
        <f>IFERROR(טבלה14[[#This Row],[נשים תואר 1]]/טבלה14[[#This Row],[מספר סטודנטים בתואר 1]],"")</f>
        <v/>
      </c>
      <c r="Q160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0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09" s="13">
        <f>SUMIFS(T:T,D:D,"2007/08",B:B,B1609)-טבלה14[[#This Row],[דירוג]]</f>
        <v>-179</v>
      </c>
      <c r="T1609" s="9">
        <v>179</v>
      </c>
    </row>
    <row r="1610" spans="2:20" s="6" customFormat="1" ht="13.8" hidden="1" x14ac:dyDescent="0.3">
      <c r="B1610" s="7" t="s">
        <v>169</v>
      </c>
      <c r="C1610" s="8" t="s">
        <v>39</v>
      </c>
      <c r="D1610" s="10" t="s">
        <v>23</v>
      </c>
      <c r="E1610" s="10"/>
      <c r="F1610" s="10"/>
      <c r="G1610" s="10">
        <v>56</v>
      </c>
      <c r="H1610" s="10">
        <v>39</v>
      </c>
      <c r="I1610" s="10">
        <v>5</v>
      </c>
      <c r="J1610" s="10">
        <v>3</v>
      </c>
      <c r="K1610" s="9"/>
      <c r="L1610" s="9"/>
      <c r="M1610" s="9" t="str">
        <f>IF(טבלה14[[#This Row],[מספר סטודנטים בתואר 1]]&gt;500,"yes","no")</f>
        <v>no</v>
      </c>
      <c r="N1610" s="12">
        <f>טבלה14[[#This Row],[מספר סטודנטים בתואר 1]]/SUBTOTAL(109,טבלה14[מספר סטודנטים בתואר 1])</f>
        <v>0</v>
      </c>
      <c r="O1610" s="11" t="str">
        <f>IFERROR(((טבלה14[[#This Row],[מספר סטודנטים בתואר 1]]-טבלה14[[#This Row],[נשים תואר 1]])/טבלה14[[#This Row],[מספר סטודנטים בתואר 1]]),"")</f>
        <v/>
      </c>
      <c r="P1610" s="11" t="str">
        <f>IFERROR(טבלה14[[#This Row],[נשים תואר 1]]/טבלה14[[#This Row],[מספר סטודנטים בתואר 1]],"")</f>
        <v/>
      </c>
      <c r="Q161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1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10" s="13">
        <f>SUMIFS(T:T,D:D,"2007/08",B:B,B1610)-טבלה14[[#This Row],[דירוג]]</f>
        <v>-197</v>
      </c>
      <c r="T1610" s="9">
        <v>197</v>
      </c>
    </row>
    <row r="1611" spans="2:20" s="6" customFormat="1" ht="13.8" hidden="1" x14ac:dyDescent="0.3">
      <c r="B1611" s="7" t="s">
        <v>170</v>
      </c>
      <c r="C1611" s="8" t="s">
        <v>16</v>
      </c>
      <c r="D1611" s="9" t="s">
        <v>23</v>
      </c>
      <c r="E1611" s="10"/>
      <c r="F1611" s="10"/>
      <c r="G1611" s="10">
        <v>95</v>
      </c>
      <c r="H1611" s="10">
        <v>51</v>
      </c>
      <c r="I1611" s="10">
        <v>18</v>
      </c>
      <c r="J1611" s="10">
        <v>15</v>
      </c>
      <c r="K1611" s="9"/>
      <c r="L1611" s="9"/>
      <c r="M1611" s="9" t="str">
        <f>IF(טבלה14[[#This Row],[מספר סטודנטים בתואר 1]]&gt;500,"yes","no")</f>
        <v>no</v>
      </c>
      <c r="N1611" s="12">
        <f>טבלה14[[#This Row],[מספר סטודנטים בתואר 1]]/SUBTOTAL(109,טבלה14[מספר סטודנטים בתואר 1])</f>
        <v>0</v>
      </c>
      <c r="O1611" s="11" t="str">
        <f>IFERROR(((טבלה14[[#This Row],[מספר סטודנטים בתואר 1]]-טבלה14[[#This Row],[נשים תואר 1]])/טבלה14[[#This Row],[מספר סטודנטים בתואר 1]]),"")</f>
        <v/>
      </c>
      <c r="P1611" s="11" t="str">
        <f>IFERROR(טבלה14[[#This Row],[נשים תואר 1]]/טבלה14[[#This Row],[מספר סטודנטים בתואר 1]],"")</f>
        <v/>
      </c>
      <c r="Q161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1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11" s="13">
        <f>SUMIFS(T:T,D:D,"2007/08",B:B,B1611)-טבלה14[[#This Row],[דירוג]]</f>
        <v>-26</v>
      </c>
      <c r="T1611" s="9">
        <v>177</v>
      </c>
    </row>
    <row r="1612" spans="2:20" s="6" customFormat="1" ht="13.8" hidden="1" x14ac:dyDescent="0.3">
      <c r="B1612" s="7" t="s">
        <v>251</v>
      </c>
      <c r="C1612" s="8" t="s">
        <v>45</v>
      </c>
      <c r="D1612" s="10" t="s">
        <v>23</v>
      </c>
      <c r="E1612" s="10"/>
      <c r="F1612" s="10"/>
      <c r="G1612" s="10"/>
      <c r="H1612" s="10"/>
      <c r="I1612" s="10">
        <v>9</v>
      </c>
      <c r="J1612" s="10"/>
      <c r="K1612" s="9"/>
      <c r="L1612" s="9"/>
      <c r="M1612" s="9" t="str">
        <f>IF(טבלה14[[#This Row],[מספר סטודנטים בתואר 1]]&gt;500,"yes","no")</f>
        <v>no</v>
      </c>
      <c r="N1612" s="12">
        <f>טבלה14[[#This Row],[מספר סטודנטים בתואר 1]]/SUBTOTAL(109,טבלה14[מספר סטודנטים בתואר 1])</f>
        <v>0</v>
      </c>
      <c r="O1612" s="11" t="str">
        <f>IFERROR(((טבלה14[[#This Row],[מספר סטודנטים בתואר 1]]-טבלה14[[#This Row],[נשים תואר 1]])/טבלה14[[#This Row],[מספר סטודנטים בתואר 1]]),"")</f>
        <v/>
      </c>
      <c r="P1612" s="11" t="str">
        <f>IFERROR(טבלה14[[#This Row],[נשים תואר 1]]/טבלה14[[#This Row],[מספר סטודנטים בתואר 1]],"")</f>
        <v/>
      </c>
      <c r="Q161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1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12" s="13">
        <f>SUMIFS(T:T,D:D,"2007/08",B:B,B1612)-טבלה14[[#This Row],[דירוג]]</f>
        <v>-25</v>
      </c>
      <c r="T1612" s="9">
        <v>152</v>
      </c>
    </row>
    <row r="1613" spans="2:20" s="6" customFormat="1" ht="13.8" hidden="1" x14ac:dyDescent="0.3">
      <c r="B1613" s="7" t="s">
        <v>20</v>
      </c>
      <c r="C1613" s="8" t="s">
        <v>20</v>
      </c>
      <c r="D1613" s="9" t="s">
        <v>23</v>
      </c>
      <c r="E1613" s="10"/>
      <c r="F1613" s="10"/>
      <c r="G1613" s="10">
        <v>26</v>
      </c>
      <c r="H1613" s="10">
        <v>15</v>
      </c>
      <c r="I1613" s="10"/>
      <c r="J1613" s="10" t="s">
        <v>21</v>
      </c>
      <c r="K1613" s="9"/>
      <c r="L1613" s="9"/>
      <c r="M1613" s="9" t="str">
        <f>IF(טבלה14[[#This Row],[מספר סטודנטים בתואר 1]]&gt;500,"yes","no")</f>
        <v>no</v>
      </c>
      <c r="N1613" s="12">
        <f>טבלה14[[#This Row],[מספר סטודנטים בתואר 1]]/SUBTOTAL(109,טבלה14[מספר סטודנטים בתואר 1])</f>
        <v>0</v>
      </c>
      <c r="O1613" s="11" t="str">
        <f>IFERROR(((טבלה14[[#This Row],[מספר סטודנטים בתואר 1]]-טבלה14[[#This Row],[נשים תואר 1]])/טבלה14[[#This Row],[מספר סטודנטים בתואר 1]]),"")</f>
        <v/>
      </c>
      <c r="P1613" s="11" t="str">
        <f>IFERROR(טבלה14[[#This Row],[נשים תואר 1]]/טבלה14[[#This Row],[מספר סטודנטים בתואר 1]],"")</f>
        <v/>
      </c>
      <c r="Q161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1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13" s="13">
        <f>SUMIFS(T:T,D:D,"2007/08",B:B,B1613)-טבלה14[[#This Row],[דירוג]]</f>
        <v>-171</v>
      </c>
      <c r="T1613" s="9">
        <v>171</v>
      </c>
    </row>
    <row r="1614" spans="2:20" s="6" customFormat="1" ht="13.8" hidden="1" x14ac:dyDescent="0.3">
      <c r="B1614" s="7" t="s">
        <v>172</v>
      </c>
      <c r="C1614" s="8" t="s">
        <v>69</v>
      </c>
      <c r="D1614" s="10" t="s">
        <v>23</v>
      </c>
      <c r="E1614" s="10"/>
      <c r="F1614" s="10"/>
      <c r="G1614" s="10">
        <v>189</v>
      </c>
      <c r="H1614" s="10">
        <v>145</v>
      </c>
      <c r="I1614" s="10">
        <v>33</v>
      </c>
      <c r="J1614" s="10">
        <v>17</v>
      </c>
      <c r="K1614" s="9"/>
      <c r="L1614" s="9"/>
      <c r="M1614" s="9" t="str">
        <f>IF(טבלה14[[#This Row],[מספר סטודנטים בתואר 1]]&gt;500,"yes","no")</f>
        <v>no</v>
      </c>
      <c r="N1614" s="12">
        <f>טבלה14[[#This Row],[מספר סטודנטים בתואר 1]]/SUBTOTAL(109,טבלה14[מספר סטודנטים בתואר 1])</f>
        <v>0</v>
      </c>
      <c r="O1614" s="11" t="str">
        <f>IFERROR(((טבלה14[[#This Row],[מספר סטודנטים בתואר 1]]-טבלה14[[#This Row],[נשים תואר 1]])/טבלה14[[#This Row],[מספר סטודנטים בתואר 1]]),"")</f>
        <v/>
      </c>
      <c r="P1614" s="11" t="str">
        <f>IFERROR(טבלה14[[#This Row],[נשים תואר 1]]/טבלה14[[#This Row],[מספר סטודנטים בתואר 1]],"")</f>
        <v/>
      </c>
      <c r="Q161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1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14" s="13">
        <f>SUMIFS(T:T,D:D,"2007/08",B:B,B1614)-טבלה14[[#This Row],[דירוג]]</f>
        <v>-31</v>
      </c>
      <c r="T1614" s="9">
        <v>188</v>
      </c>
    </row>
    <row r="1615" spans="2:20" s="6" customFormat="1" ht="13.8" hidden="1" x14ac:dyDescent="0.3">
      <c r="B1615" s="7" t="s">
        <v>261</v>
      </c>
      <c r="C1615" s="8" t="s">
        <v>69</v>
      </c>
      <c r="D1615" s="9" t="s">
        <v>23</v>
      </c>
      <c r="E1615" s="10"/>
      <c r="F1615" s="10"/>
      <c r="G1615" s="10">
        <v>15</v>
      </c>
      <c r="H1615" s="10">
        <v>6</v>
      </c>
      <c r="I1615" s="10">
        <v>11</v>
      </c>
      <c r="J1615" s="10">
        <v>3</v>
      </c>
      <c r="K1615" s="9"/>
      <c r="L1615" s="9"/>
      <c r="M1615" s="9" t="str">
        <f>IF(טבלה14[[#This Row],[מספר סטודנטים בתואר 1]]&gt;500,"yes","no")</f>
        <v>no</v>
      </c>
      <c r="N1615" s="12">
        <f>טבלה14[[#This Row],[מספר סטודנטים בתואר 1]]/SUBTOTAL(109,טבלה14[מספר סטודנטים בתואר 1])</f>
        <v>0</v>
      </c>
      <c r="O1615" s="11" t="str">
        <f>IFERROR(((טבלה14[[#This Row],[מספר סטודנטים בתואר 1]]-טבלה14[[#This Row],[נשים תואר 1]])/טבלה14[[#This Row],[מספר סטודנטים בתואר 1]]),"")</f>
        <v/>
      </c>
      <c r="P1615" s="11" t="str">
        <f>IFERROR(טבלה14[[#This Row],[נשים תואר 1]]/טבלה14[[#This Row],[מספר סטודנטים בתואר 1]],"")</f>
        <v/>
      </c>
      <c r="Q161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1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15" s="13">
        <f>SUMIFS(T:T,D:D,"2007/08",B:B,B1615)-טבלה14[[#This Row],[דירוג]]</f>
        <v>-31</v>
      </c>
      <c r="T1615" s="9">
        <v>189</v>
      </c>
    </row>
    <row r="1616" spans="2:20" s="6" customFormat="1" ht="13.8" hidden="1" x14ac:dyDescent="0.3">
      <c r="B1616" s="7" t="s">
        <v>265</v>
      </c>
      <c r="C1616" s="8" t="s">
        <v>69</v>
      </c>
      <c r="D1616" s="10" t="s">
        <v>23</v>
      </c>
      <c r="E1616" s="10"/>
      <c r="F1616" s="10"/>
      <c r="G1616" s="10">
        <v>71</v>
      </c>
      <c r="H1616" s="10">
        <v>14</v>
      </c>
      <c r="I1616" s="10">
        <v>11</v>
      </c>
      <c r="J1616" s="10">
        <v>3</v>
      </c>
      <c r="K1616" s="9"/>
      <c r="L1616" s="9"/>
      <c r="M1616" s="9" t="str">
        <f>IF(טבלה14[[#This Row],[מספר סטודנטים בתואר 1]]&gt;500,"yes","no")</f>
        <v>no</v>
      </c>
      <c r="N1616" s="12">
        <f>טבלה14[[#This Row],[מספר סטודנטים בתואר 1]]/SUBTOTAL(109,טבלה14[מספר סטודנטים בתואר 1])</f>
        <v>0</v>
      </c>
      <c r="O1616" s="11" t="str">
        <f>IFERROR(((טבלה14[[#This Row],[מספר סטודנטים בתואר 1]]-טבלה14[[#This Row],[נשים תואר 1]])/טבלה14[[#This Row],[מספר סטודנטים בתואר 1]]),"")</f>
        <v/>
      </c>
      <c r="P1616" s="11" t="str">
        <f>IFERROR(טבלה14[[#This Row],[נשים תואר 1]]/טבלה14[[#This Row],[מספר סטודנטים בתואר 1]],"")</f>
        <v/>
      </c>
      <c r="Q161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1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16" s="13">
        <f>SUMIFS(T:T,D:D,"2007/08",B:B,B1616)-טבלה14[[#This Row],[דירוג]]</f>
        <v>-31</v>
      </c>
      <c r="T1616" s="9">
        <v>190</v>
      </c>
    </row>
    <row r="1617" spans="2:20" s="6" customFormat="1" ht="13.8" hidden="1" x14ac:dyDescent="0.3">
      <c r="B1617" s="7" t="s">
        <v>120</v>
      </c>
      <c r="C1617" s="8" t="s">
        <v>69</v>
      </c>
      <c r="D1617" s="9" t="s">
        <v>23</v>
      </c>
      <c r="E1617" s="10"/>
      <c r="F1617" s="10"/>
      <c r="G1617" s="10">
        <v>63</v>
      </c>
      <c r="H1617" s="10">
        <v>24</v>
      </c>
      <c r="I1617" s="10">
        <v>3</v>
      </c>
      <c r="J1617" s="10"/>
      <c r="K1617" s="9"/>
      <c r="L1617" s="9"/>
      <c r="M1617" s="9" t="str">
        <f>IF(טבלה14[[#This Row],[מספר סטודנטים בתואר 1]]&gt;500,"yes","no")</f>
        <v>no</v>
      </c>
      <c r="N1617" s="12">
        <f>טבלה14[[#This Row],[מספר סטודנטים בתואר 1]]/SUBTOTAL(109,טבלה14[מספר סטודנטים בתואר 1])</f>
        <v>0</v>
      </c>
      <c r="O1617" s="11" t="str">
        <f>IFERROR(((טבלה14[[#This Row],[מספר סטודנטים בתואר 1]]-טבלה14[[#This Row],[נשים תואר 1]])/טבלה14[[#This Row],[מספר סטודנטים בתואר 1]]),"")</f>
        <v/>
      </c>
      <c r="P1617" s="11" t="str">
        <f>IFERROR(טבלה14[[#This Row],[נשים תואר 1]]/טבלה14[[#This Row],[מספר סטודנטים בתואר 1]],"")</f>
        <v/>
      </c>
      <c r="Q161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1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17" s="13">
        <f>SUMIFS(T:T,D:D,"2007/08",B:B,B1617)-טבלה14[[#This Row],[דירוג]]</f>
        <v>-31</v>
      </c>
      <c r="T1617" s="9">
        <v>191</v>
      </c>
    </row>
    <row r="1618" spans="2:20" s="6" customFormat="1" ht="13.8" hidden="1" x14ac:dyDescent="0.3">
      <c r="B1618" s="7" t="s">
        <v>244</v>
      </c>
      <c r="C1618" s="8" t="s">
        <v>39</v>
      </c>
      <c r="D1618" s="10" t="s">
        <v>23</v>
      </c>
      <c r="E1618" s="10"/>
      <c r="F1618" s="10"/>
      <c r="G1618" s="10">
        <v>78</v>
      </c>
      <c r="H1618" s="10">
        <v>73</v>
      </c>
      <c r="I1618" s="10">
        <v>75</v>
      </c>
      <c r="J1618" s="10">
        <v>44</v>
      </c>
      <c r="K1618" s="9"/>
      <c r="L1618" s="9"/>
      <c r="M1618" s="9" t="str">
        <f>IF(טבלה14[[#This Row],[מספר סטודנטים בתואר 1]]&gt;500,"yes","no")</f>
        <v>no</v>
      </c>
      <c r="N1618" s="12">
        <f>טבלה14[[#This Row],[מספר סטודנטים בתואר 1]]/SUBTOTAL(109,טבלה14[מספר סטודנטים בתואר 1])</f>
        <v>0</v>
      </c>
      <c r="O1618" s="11" t="str">
        <f>IFERROR(((טבלה14[[#This Row],[מספר סטודנטים בתואר 1]]-טבלה14[[#This Row],[נשים תואר 1]])/טבלה14[[#This Row],[מספר סטודנטים בתואר 1]]),"")</f>
        <v/>
      </c>
      <c r="P1618" s="11" t="str">
        <f>IFERROR(טבלה14[[#This Row],[נשים תואר 1]]/טבלה14[[#This Row],[מספר סטודנטים בתואר 1]],"")</f>
        <v/>
      </c>
      <c r="Q161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1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18" s="13">
        <f>SUMIFS(T:T,D:D,"2007/08",B:B,B1618)-טבלה14[[#This Row],[דירוג]]</f>
        <v>-198</v>
      </c>
      <c r="T1618" s="9">
        <v>198</v>
      </c>
    </row>
    <row r="1619" spans="2:20" s="6" customFormat="1" ht="13.8" hidden="1" x14ac:dyDescent="0.3">
      <c r="B1619" s="7" t="s">
        <v>174</v>
      </c>
      <c r="C1619" s="8" t="s">
        <v>39</v>
      </c>
      <c r="D1619" s="9" t="s">
        <v>23</v>
      </c>
      <c r="E1619" s="10"/>
      <c r="F1619" s="10"/>
      <c r="G1619" s="10">
        <v>39</v>
      </c>
      <c r="H1619" s="10">
        <v>28</v>
      </c>
      <c r="I1619" s="10"/>
      <c r="J1619" s="10" t="s">
        <v>21</v>
      </c>
      <c r="K1619" s="9"/>
      <c r="L1619" s="9"/>
      <c r="M1619" s="9" t="str">
        <f>IF(טבלה14[[#This Row],[מספר סטודנטים בתואר 1]]&gt;500,"yes","no")</f>
        <v>no</v>
      </c>
      <c r="N1619" s="12">
        <f>טבלה14[[#This Row],[מספר סטודנטים בתואר 1]]/SUBTOTAL(109,טבלה14[מספר סטודנטים בתואר 1])</f>
        <v>0</v>
      </c>
      <c r="O1619" s="11" t="str">
        <f>IFERROR(((טבלה14[[#This Row],[מספר סטודנטים בתואר 1]]-טבלה14[[#This Row],[נשים תואר 1]])/טבלה14[[#This Row],[מספר סטודנטים בתואר 1]]),"")</f>
        <v/>
      </c>
      <c r="P1619" s="11" t="str">
        <f>IFERROR(טבלה14[[#This Row],[נשים תואר 1]]/טבלה14[[#This Row],[מספר סטודנטים בתואר 1]],"")</f>
        <v/>
      </c>
      <c r="Q161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1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19" s="13">
        <f>SUMIFS(T:T,D:D,"2007/08",B:B,B1619)-טבלה14[[#This Row],[דירוג]]</f>
        <v>-199</v>
      </c>
      <c r="T1619" s="9">
        <v>199</v>
      </c>
    </row>
    <row r="1620" spans="2:20" s="6" customFormat="1" ht="13.8" hidden="1" x14ac:dyDescent="0.3">
      <c r="B1620" s="7" t="s">
        <v>175</v>
      </c>
      <c r="C1620" s="8" t="s">
        <v>48</v>
      </c>
      <c r="D1620" s="10" t="s">
        <v>23</v>
      </c>
      <c r="E1620" s="10"/>
      <c r="F1620" s="10"/>
      <c r="G1620" s="10">
        <v>32</v>
      </c>
      <c r="H1620" s="10">
        <v>17</v>
      </c>
      <c r="I1620" s="10">
        <v>26</v>
      </c>
      <c r="J1620" s="10">
        <v>8</v>
      </c>
      <c r="K1620" s="9"/>
      <c r="L1620" s="9"/>
      <c r="M1620" s="9" t="str">
        <f>IF(טבלה14[[#This Row],[מספר סטודנטים בתואר 1]]&gt;500,"yes","no")</f>
        <v>no</v>
      </c>
      <c r="N1620" s="12">
        <f>טבלה14[[#This Row],[מספר סטודנטים בתואר 1]]/SUBTOTAL(109,טבלה14[מספר סטודנטים בתואר 1])</f>
        <v>0</v>
      </c>
      <c r="O1620" s="11" t="str">
        <f>IFERROR(((טבלה14[[#This Row],[מספר סטודנטים בתואר 1]]-טבלה14[[#This Row],[נשים תואר 1]])/טבלה14[[#This Row],[מספר סטודנטים בתואר 1]]),"")</f>
        <v/>
      </c>
      <c r="P1620" s="11" t="str">
        <f>IFERROR(טבלה14[[#This Row],[נשים תואר 1]]/טבלה14[[#This Row],[מספר סטודנטים בתואר 1]],"")</f>
        <v/>
      </c>
      <c r="Q162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2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20" s="13">
        <f>SUMIFS(T:T,D:D,"2007/08",B:B,B1620)-טבלה14[[#This Row],[דירוג]]</f>
        <v>-6</v>
      </c>
      <c r="T1620" s="9">
        <v>143</v>
      </c>
    </row>
    <row r="1621" spans="2:20" s="6" customFormat="1" ht="13.8" hidden="1" x14ac:dyDescent="0.3">
      <c r="B1621" s="7" t="s">
        <v>176</v>
      </c>
      <c r="C1621" s="8" t="s">
        <v>48</v>
      </c>
      <c r="D1621" s="9" t="s">
        <v>23</v>
      </c>
      <c r="E1621" s="10"/>
      <c r="F1621" s="10"/>
      <c r="G1621" s="10">
        <v>129</v>
      </c>
      <c r="H1621" s="10">
        <v>88</v>
      </c>
      <c r="I1621" s="10">
        <v>275</v>
      </c>
      <c r="J1621" s="10">
        <v>187</v>
      </c>
      <c r="K1621" s="9"/>
      <c r="L1621" s="9"/>
      <c r="M1621" s="9" t="str">
        <f>IF(טבלה14[[#This Row],[מספר סטודנטים בתואר 1]]&gt;500,"yes","no")</f>
        <v>no</v>
      </c>
      <c r="N1621" s="12">
        <f>טבלה14[[#This Row],[מספר סטודנטים בתואר 1]]/SUBTOTAL(109,טבלה14[מספר סטודנטים בתואר 1])</f>
        <v>0</v>
      </c>
      <c r="O1621" s="11" t="str">
        <f>IFERROR(((טבלה14[[#This Row],[מספר סטודנטים בתואר 1]]-טבלה14[[#This Row],[נשים תואר 1]])/טבלה14[[#This Row],[מספר סטודנטים בתואר 1]]),"")</f>
        <v/>
      </c>
      <c r="P1621" s="11" t="str">
        <f>IFERROR(טבלה14[[#This Row],[נשים תואר 1]]/טבלה14[[#This Row],[מספר סטודנטים בתואר 1]],"")</f>
        <v/>
      </c>
      <c r="Q162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2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21" s="13">
        <f>SUMIFS(T:T,D:D,"2007/08",B:B,B1621)-טבלה14[[#This Row],[דירוג]]</f>
        <v>-6</v>
      </c>
      <c r="T1621" s="9">
        <v>144</v>
      </c>
    </row>
    <row r="1622" spans="2:20" s="6" customFormat="1" ht="13.8" hidden="1" x14ac:dyDescent="0.3">
      <c r="B1622" s="7" t="s">
        <v>258</v>
      </c>
      <c r="C1622" s="8" t="s">
        <v>34</v>
      </c>
      <c r="D1622" s="10" t="s">
        <v>23</v>
      </c>
      <c r="E1622" s="10"/>
      <c r="F1622" s="10"/>
      <c r="G1622" s="10">
        <v>127</v>
      </c>
      <c r="H1622" s="10">
        <v>23</v>
      </c>
      <c r="I1622" s="10">
        <v>34</v>
      </c>
      <c r="J1622" s="10">
        <v>9</v>
      </c>
      <c r="K1622" s="9"/>
      <c r="L1622" s="9"/>
      <c r="M1622" s="9" t="str">
        <f>IF(טבלה14[[#This Row],[מספר סטודנטים בתואר 1]]&gt;500,"yes","no")</f>
        <v>no</v>
      </c>
      <c r="N1622" s="12">
        <f>טבלה14[[#This Row],[מספר סטודנטים בתואר 1]]/SUBTOTAL(109,טבלה14[מספר סטודנטים בתואר 1])</f>
        <v>0</v>
      </c>
      <c r="O1622" s="11" t="str">
        <f>IFERROR(((טבלה14[[#This Row],[מספר סטודנטים בתואר 1]]-טבלה14[[#This Row],[נשים תואר 1]])/טבלה14[[#This Row],[מספר סטודנטים בתואר 1]]),"")</f>
        <v/>
      </c>
      <c r="P1622" s="11" t="str">
        <f>IFERROR(טבלה14[[#This Row],[נשים תואר 1]]/טבלה14[[#This Row],[מספר סטודנטים בתואר 1]],"")</f>
        <v/>
      </c>
      <c r="Q162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2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22" s="13">
        <f>SUMIFS(T:T,D:D,"2007/08",B:B,B1622)-טבלה14[[#This Row],[דירוג]]</f>
        <v>-18</v>
      </c>
      <c r="T1622" s="9">
        <v>164</v>
      </c>
    </row>
    <row r="1623" spans="2:20" s="6" customFormat="1" ht="13.8" hidden="1" x14ac:dyDescent="0.3">
      <c r="B1623" s="7" t="s">
        <v>178</v>
      </c>
      <c r="C1623" s="8" t="s">
        <v>69</v>
      </c>
      <c r="D1623" s="9" t="s">
        <v>23</v>
      </c>
      <c r="E1623" s="10"/>
      <c r="F1623" s="10"/>
      <c r="G1623" s="10">
        <v>714</v>
      </c>
      <c r="H1623" s="10">
        <v>422</v>
      </c>
      <c r="I1623" s="10">
        <v>30</v>
      </c>
      <c r="J1623" s="10">
        <v>12</v>
      </c>
      <c r="K1623" s="9"/>
      <c r="L1623" s="9"/>
      <c r="M1623" s="9" t="str">
        <f>IF(טבלה14[[#This Row],[מספר סטודנטים בתואר 1]]&gt;500,"yes","no")</f>
        <v>no</v>
      </c>
      <c r="N1623" s="12">
        <f>טבלה14[[#This Row],[מספר סטודנטים בתואר 1]]/SUBTOTAL(109,טבלה14[מספר סטודנטים בתואר 1])</f>
        <v>0</v>
      </c>
      <c r="O1623" s="11" t="str">
        <f>IFERROR(((טבלה14[[#This Row],[מספר סטודנטים בתואר 1]]-טבלה14[[#This Row],[נשים תואר 1]])/טבלה14[[#This Row],[מספר סטודנטים בתואר 1]]),"")</f>
        <v/>
      </c>
      <c r="P1623" s="11" t="str">
        <f>IFERROR(טבלה14[[#This Row],[נשים תואר 1]]/טבלה14[[#This Row],[מספר סטודנטים בתואר 1]],"")</f>
        <v/>
      </c>
      <c r="Q162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2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23" s="13">
        <f>SUMIFS(T:T,D:D,"2007/08",B:B,B1623)-טבלה14[[#This Row],[דירוג]]</f>
        <v>-31</v>
      </c>
      <c r="T1623" s="9">
        <v>192</v>
      </c>
    </row>
    <row r="1624" spans="2:20" s="6" customFormat="1" ht="13.8" hidden="1" x14ac:dyDescent="0.3">
      <c r="B1624" s="7" t="s">
        <v>179</v>
      </c>
      <c r="C1624" s="8" t="s">
        <v>48</v>
      </c>
      <c r="D1624" s="10" t="s">
        <v>23</v>
      </c>
      <c r="E1624" s="10"/>
      <c r="F1624" s="10"/>
      <c r="G1624" s="10">
        <v>25</v>
      </c>
      <c r="H1624" s="10">
        <v>17</v>
      </c>
      <c r="I1624" s="10">
        <v>43</v>
      </c>
      <c r="J1624" s="10">
        <v>29</v>
      </c>
      <c r="K1624" s="9"/>
      <c r="L1624" s="9"/>
      <c r="M1624" s="9" t="str">
        <f>IF(טבלה14[[#This Row],[מספר סטודנטים בתואר 1]]&gt;500,"yes","no")</f>
        <v>no</v>
      </c>
      <c r="N1624" s="12">
        <f>טבלה14[[#This Row],[מספר סטודנטים בתואר 1]]/SUBTOTAL(109,טבלה14[מספר סטודנטים בתואר 1])</f>
        <v>0</v>
      </c>
      <c r="O1624" s="11" t="str">
        <f>IFERROR(((טבלה14[[#This Row],[מספר סטודנטים בתואר 1]]-טבלה14[[#This Row],[נשים תואר 1]])/טבלה14[[#This Row],[מספר סטודנטים בתואר 1]]),"")</f>
        <v/>
      </c>
      <c r="P1624" s="11" t="str">
        <f>IFERROR(טבלה14[[#This Row],[נשים תואר 1]]/טבלה14[[#This Row],[מספר סטודנטים בתואר 1]],"")</f>
        <v/>
      </c>
      <c r="Q162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2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24" s="13">
        <f>SUMIFS(T:T,D:D,"2007/08",B:B,B1624)-טבלה14[[#This Row],[דירוג]]</f>
        <v>-6</v>
      </c>
      <c r="T1624" s="9">
        <v>145</v>
      </c>
    </row>
    <row r="1625" spans="2:20" s="6" customFormat="1" ht="13.8" hidden="1" x14ac:dyDescent="0.3">
      <c r="B1625" s="7" t="s">
        <v>181</v>
      </c>
      <c r="C1625" s="8" t="s">
        <v>34</v>
      </c>
      <c r="D1625" s="9" t="s">
        <v>23</v>
      </c>
      <c r="E1625" s="10"/>
      <c r="F1625" s="10"/>
      <c r="G1625" s="10">
        <v>58</v>
      </c>
      <c r="H1625" s="10">
        <v>11</v>
      </c>
      <c r="I1625" s="10"/>
      <c r="J1625" s="10" t="s">
        <v>21</v>
      </c>
      <c r="K1625" s="9"/>
      <c r="L1625" s="9"/>
      <c r="M1625" s="9" t="str">
        <f>IF(טבלה14[[#This Row],[מספר סטודנטים בתואר 1]]&gt;500,"yes","no")</f>
        <v>no</v>
      </c>
      <c r="N1625" s="12">
        <f>טבלה14[[#This Row],[מספר סטודנטים בתואר 1]]/SUBTOTAL(109,טבלה14[מספר סטודנטים בתואר 1])</f>
        <v>0</v>
      </c>
      <c r="O1625" s="11" t="str">
        <f>IFERROR(((טבלה14[[#This Row],[מספר סטודנטים בתואר 1]]-טבלה14[[#This Row],[נשים תואר 1]])/טבלה14[[#This Row],[מספר סטודנטים בתואר 1]]),"")</f>
        <v/>
      </c>
      <c r="P1625" s="11" t="str">
        <f>IFERROR(טבלה14[[#This Row],[נשים תואר 1]]/טבלה14[[#This Row],[מספר סטודנטים בתואר 1]],"")</f>
        <v/>
      </c>
      <c r="Q162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2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25" s="13">
        <f>SUMIFS(T:T,D:D,"2007/08",B:B,B1625)-טבלה14[[#This Row],[דירוג]]</f>
        <v>-165</v>
      </c>
      <c r="T1625" s="9">
        <v>165</v>
      </c>
    </row>
    <row r="1626" spans="2:20" s="6" customFormat="1" ht="13.8" hidden="1" x14ac:dyDescent="0.3">
      <c r="B1626" s="7" t="s">
        <v>182</v>
      </c>
      <c r="C1626" s="8" t="s">
        <v>69</v>
      </c>
      <c r="D1626" s="10" t="s">
        <v>23</v>
      </c>
      <c r="E1626" s="10"/>
      <c r="F1626" s="10"/>
      <c r="G1626" s="10">
        <v>151</v>
      </c>
      <c r="H1626" s="10">
        <v>65</v>
      </c>
      <c r="I1626" s="10">
        <v>25</v>
      </c>
      <c r="J1626" s="10">
        <v>11</v>
      </c>
      <c r="K1626" s="9"/>
      <c r="L1626" s="9"/>
      <c r="M1626" s="9" t="str">
        <f>IF(טבלה14[[#This Row],[מספר סטודנטים בתואר 1]]&gt;500,"yes","no")</f>
        <v>no</v>
      </c>
      <c r="N1626" s="12">
        <f>טבלה14[[#This Row],[מספר סטודנטים בתואר 1]]/SUBTOTAL(109,טבלה14[מספר סטודנטים בתואר 1])</f>
        <v>0</v>
      </c>
      <c r="O1626" s="11" t="str">
        <f>IFERROR(((טבלה14[[#This Row],[מספר סטודנטים בתואר 1]]-טבלה14[[#This Row],[נשים תואר 1]])/טבלה14[[#This Row],[מספר סטודנטים בתואר 1]]),"")</f>
        <v/>
      </c>
      <c r="P1626" s="11" t="str">
        <f>IFERROR(טבלה14[[#This Row],[נשים תואר 1]]/טבלה14[[#This Row],[מספר סטודנטים בתואר 1]],"")</f>
        <v/>
      </c>
      <c r="Q162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2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26" s="13">
        <f>SUMIFS(T:T,D:D,"2007/08",B:B,B1626)-טבלה14[[#This Row],[דירוג]]</f>
        <v>-30</v>
      </c>
      <c r="T1626" s="9">
        <v>193</v>
      </c>
    </row>
    <row r="1627" spans="2:20" s="6" customFormat="1" ht="13.8" hidden="1" x14ac:dyDescent="0.3">
      <c r="B1627" s="7" t="s">
        <v>184</v>
      </c>
      <c r="C1627" s="8" t="s">
        <v>45</v>
      </c>
      <c r="D1627" s="9" t="s">
        <v>23</v>
      </c>
      <c r="E1627" s="10"/>
      <c r="F1627" s="10"/>
      <c r="G1627" s="10">
        <v>30</v>
      </c>
      <c r="H1627" s="10">
        <v>17</v>
      </c>
      <c r="I1627" s="10">
        <v>40</v>
      </c>
      <c r="J1627" s="10">
        <v>17</v>
      </c>
      <c r="K1627" s="9"/>
      <c r="L1627" s="9"/>
      <c r="M1627" s="9" t="str">
        <f>IF(טבלה14[[#This Row],[מספר סטודנטים בתואר 1]]&gt;500,"yes","no")</f>
        <v>no</v>
      </c>
      <c r="N1627" s="12">
        <f>טבלה14[[#This Row],[מספר סטודנטים בתואר 1]]/SUBTOTAL(109,טבלה14[מספר סטודנטים בתואר 1])</f>
        <v>0</v>
      </c>
      <c r="O1627" s="11" t="str">
        <f>IFERROR(((טבלה14[[#This Row],[מספר סטודנטים בתואר 1]]-טבלה14[[#This Row],[נשים תואר 1]])/טבלה14[[#This Row],[מספר סטודנטים בתואר 1]]),"")</f>
        <v/>
      </c>
      <c r="P1627" s="11" t="str">
        <f>IFERROR(טבלה14[[#This Row],[נשים תואר 1]]/טבלה14[[#This Row],[מספר סטודנטים בתואר 1]],"")</f>
        <v/>
      </c>
      <c r="Q162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2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27" s="13">
        <f>SUMIFS(T:T,D:D,"2007/08",B:B,B1627)-טבלה14[[#This Row],[דירוג]]</f>
        <v>-11</v>
      </c>
      <c r="T1627" s="9">
        <v>153</v>
      </c>
    </row>
    <row r="1628" spans="2:20" s="6" customFormat="1" ht="13.8" hidden="1" x14ac:dyDescent="0.3">
      <c r="B1628" s="7" t="s">
        <v>185</v>
      </c>
      <c r="C1628" s="8" t="s">
        <v>34</v>
      </c>
      <c r="D1628" s="10" t="s">
        <v>23</v>
      </c>
      <c r="E1628" s="10"/>
      <c r="F1628" s="10"/>
      <c r="G1628" s="10">
        <v>58</v>
      </c>
      <c r="H1628" s="10">
        <v>31</v>
      </c>
      <c r="I1628" s="10"/>
      <c r="J1628" s="10" t="s">
        <v>21</v>
      </c>
      <c r="K1628" s="9"/>
      <c r="L1628" s="9"/>
      <c r="M1628" s="9" t="str">
        <f>IF(טבלה14[[#This Row],[מספר סטודנטים בתואר 1]]&gt;500,"yes","no")</f>
        <v>no</v>
      </c>
      <c r="N1628" s="12">
        <f>טבלה14[[#This Row],[מספר סטודנטים בתואר 1]]/SUBTOTAL(109,טבלה14[מספר סטודנטים בתואר 1])</f>
        <v>0</v>
      </c>
      <c r="O1628" s="11" t="str">
        <f>IFERROR(((טבלה14[[#This Row],[מספר סטודנטים בתואר 1]]-טבלה14[[#This Row],[נשים תואר 1]])/טבלה14[[#This Row],[מספר סטודנטים בתואר 1]]),"")</f>
        <v/>
      </c>
      <c r="P1628" s="11" t="str">
        <f>IFERROR(טבלה14[[#This Row],[נשים תואר 1]]/טבלה14[[#This Row],[מספר סטודנטים בתואר 1]],"")</f>
        <v/>
      </c>
      <c r="Q162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2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28" s="13">
        <f>SUMIFS(T:T,D:D,"2007/08",B:B,B1628)-טבלה14[[#This Row],[דירוג]]</f>
        <v>-19</v>
      </c>
      <c r="T1628" s="9">
        <v>166</v>
      </c>
    </row>
    <row r="1629" spans="2:20" s="6" customFormat="1" ht="13.8" hidden="1" x14ac:dyDescent="0.3">
      <c r="B1629" s="7" t="s">
        <v>187</v>
      </c>
      <c r="C1629" s="8" t="s">
        <v>48</v>
      </c>
      <c r="D1629" s="9" t="s">
        <v>23</v>
      </c>
      <c r="E1629" s="10"/>
      <c r="F1629" s="10"/>
      <c r="G1629" s="10">
        <v>28</v>
      </c>
      <c r="H1629" s="10">
        <v>14</v>
      </c>
      <c r="I1629" s="10">
        <v>26</v>
      </c>
      <c r="J1629" s="10">
        <v>10</v>
      </c>
      <c r="K1629" s="9"/>
      <c r="L1629" s="9"/>
      <c r="M1629" s="9" t="str">
        <f>IF(טבלה14[[#This Row],[מספר סטודנטים בתואר 1]]&gt;500,"yes","no")</f>
        <v>no</v>
      </c>
      <c r="N1629" s="12">
        <f>טבלה14[[#This Row],[מספר סטודנטים בתואר 1]]/SUBTOTAL(109,טבלה14[מספר סטודנטים בתואר 1])</f>
        <v>0</v>
      </c>
      <c r="O1629" s="11" t="str">
        <f>IFERROR(((טבלה14[[#This Row],[מספר סטודנטים בתואר 1]]-טבלה14[[#This Row],[נשים תואר 1]])/טבלה14[[#This Row],[מספר סטודנטים בתואר 1]]),"")</f>
        <v/>
      </c>
      <c r="P1629" s="11" t="str">
        <f>IFERROR(טבלה14[[#This Row],[נשים תואר 1]]/טבלה14[[#This Row],[מספר סטודנטים בתואר 1]],"")</f>
        <v/>
      </c>
      <c r="Q162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2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29" s="13">
        <f>SUMIFS(T:T,D:D,"2007/08",B:B,B1629)-טבלה14[[#This Row],[דירוג]]</f>
        <v>-6</v>
      </c>
      <c r="T1629" s="9">
        <v>146</v>
      </c>
    </row>
    <row r="1630" spans="2:20" s="6" customFormat="1" ht="13.8" hidden="1" x14ac:dyDescent="0.3">
      <c r="B1630" s="7" t="s">
        <v>188</v>
      </c>
      <c r="C1630" s="8" t="s">
        <v>45</v>
      </c>
      <c r="D1630" s="10" t="s">
        <v>23</v>
      </c>
      <c r="E1630" s="10"/>
      <c r="F1630" s="10"/>
      <c r="G1630" s="10">
        <v>25</v>
      </c>
      <c r="H1630" s="10"/>
      <c r="I1630" s="10">
        <v>32</v>
      </c>
      <c r="J1630" s="10">
        <v>6</v>
      </c>
      <c r="K1630" s="9"/>
      <c r="L1630" s="9"/>
      <c r="M1630" s="9" t="str">
        <f>IF(טבלה14[[#This Row],[מספר סטודנטים בתואר 1]]&gt;500,"yes","no")</f>
        <v>no</v>
      </c>
      <c r="N1630" s="12">
        <f>טבלה14[[#This Row],[מספר סטודנטים בתואר 1]]/SUBTOTAL(109,טבלה14[מספר סטודנטים בתואר 1])</f>
        <v>0</v>
      </c>
      <c r="O1630" s="11" t="str">
        <f>IFERROR(((טבלה14[[#This Row],[מספר סטודנטים בתואר 1]]-טבלה14[[#This Row],[נשים תואר 1]])/טבלה14[[#This Row],[מספר סטודנטים בתואר 1]]),"")</f>
        <v/>
      </c>
      <c r="P1630" s="11" t="str">
        <f>IFERROR(טבלה14[[#This Row],[נשים תואר 1]]/טבלה14[[#This Row],[מספר סטודנטים בתואר 1]],"")</f>
        <v/>
      </c>
      <c r="Q163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3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30" s="13">
        <f>SUMIFS(T:T,D:D,"2007/08",B:B,B1630)-טבלה14[[#This Row],[דירוג]]</f>
        <v>-11</v>
      </c>
      <c r="T1630" s="9">
        <v>154</v>
      </c>
    </row>
    <row r="1631" spans="2:20" s="6" customFormat="1" ht="13.8" hidden="1" x14ac:dyDescent="0.3">
      <c r="B1631" s="7" t="s">
        <v>189</v>
      </c>
      <c r="C1631" s="8" t="s">
        <v>25</v>
      </c>
      <c r="D1631" s="9" t="s">
        <v>23</v>
      </c>
      <c r="E1631" s="10"/>
      <c r="F1631" s="10"/>
      <c r="G1631" s="10">
        <v>43</v>
      </c>
      <c r="H1631" s="10">
        <v>14</v>
      </c>
      <c r="I1631" s="10"/>
      <c r="J1631" s="10" t="s">
        <v>21</v>
      </c>
      <c r="K1631" s="9"/>
      <c r="L1631" s="9"/>
      <c r="M1631" s="9" t="str">
        <f>IF(טבלה14[[#This Row],[מספר סטודנטים בתואר 1]]&gt;500,"yes","no")</f>
        <v>no</v>
      </c>
      <c r="N1631" s="12">
        <f>טבלה14[[#This Row],[מספר סטודנטים בתואר 1]]/SUBTOTAL(109,טבלה14[מספר סטודנטים בתואר 1])</f>
        <v>0</v>
      </c>
      <c r="O1631" s="11" t="str">
        <f>IFERROR(((טבלה14[[#This Row],[מספר סטודנטים בתואר 1]]-טבלה14[[#This Row],[נשים תואר 1]])/טבלה14[[#This Row],[מספר סטודנטים בתואר 1]]),"")</f>
        <v/>
      </c>
      <c r="P1631" s="11" t="str">
        <f>IFERROR(טבלה14[[#This Row],[נשים תואר 1]]/טבלה14[[#This Row],[מספר סטודנטים בתואר 1]],"")</f>
        <v/>
      </c>
      <c r="Q163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3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31" s="13">
        <f>SUMIFS(T:T,D:D,"2007/08",B:B,B1631)-טבלה14[[#This Row],[דירוג]]</f>
        <v>-180</v>
      </c>
      <c r="T1631" s="9">
        <v>180</v>
      </c>
    </row>
    <row r="1632" spans="2:20" s="6" customFormat="1" ht="13.8" hidden="1" x14ac:dyDescent="0.3">
      <c r="B1632" s="7" t="s">
        <v>189</v>
      </c>
      <c r="C1632" s="8" t="s">
        <v>25</v>
      </c>
      <c r="D1632" s="10" t="s">
        <v>23</v>
      </c>
      <c r="E1632" s="10"/>
      <c r="F1632" s="10"/>
      <c r="G1632" s="10">
        <v>116</v>
      </c>
      <c r="H1632" s="10">
        <v>52</v>
      </c>
      <c r="I1632" s="10">
        <v>38</v>
      </c>
      <c r="J1632" s="10">
        <v>16</v>
      </c>
      <c r="K1632" s="9"/>
      <c r="L1632" s="9"/>
      <c r="M1632" s="9" t="str">
        <f>IF(טבלה14[[#This Row],[מספר סטודנטים בתואר 1]]&gt;500,"yes","no")</f>
        <v>no</v>
      </c>
      <c r="N1632" s="12">
        <f>טבלה14[[#This Row],[מספר סטודנטים בתואר 1]]/SUBTOTAL(109,טבלה14[מספר סטודנטים בתואר 1])</f>
        <v>0</v>
      </c>
      <c r="O1632" s="11" t="str">
        <f>IFERROR(((טבלה14[[#This Row],[מספר סטודנטים בתואר 1]]-טבלה14[[#This Row],[נשים תואר 1]])/טבלה14[[#This Row],[מספר סטודנטים בתואר 1]]),"")</f>
        <v/>
      </c>
      <c r="P1632" s="11" t="str">
        <f>IFERROR(טבלה14[[#This Row],[נשים תואר 1]]/טבלה14[[#This Row],[מספר סטודנטים בתואר 1]],"")</f>
        <v/>
      </c>
      <c r="Q163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3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32" s="13">
        <f>SUMIFS(T:T,D:D,"2007/08",B:B,B1632)-טבלה14[[#This Row],[דירוג]]</f>
        <v>-181</v>
      </c>
      <c r="T1632" s="9">
        <v>181</v>
      </c>
    </row>
    <row r="1633" spans="2:20" s="6" customFormat="1" ht="13.8" hidden="1" x14ac:dyDescent="0.3">
      <c r="B1633" s="7" t="s">
        <v>191</v>
      </c>
      <c r="C1633" s="8" t="s">
        <v>52</v>
      </c>
      <c r="D1633" s="9" t="s">
        <v>23</v>
      </c>
      <c r="E1633" s="10"/>
      <c r="F1633" s="10"/>
      <c r="G1633" s="10">
        <v>68</v>
      </c>
      <c r="H1633" s="10">
        <v>53</v>
      </c>
      <c r="I1633" s="10"/>
      <c r="J1633" s="10" t="s">
        <v>21</v>
      </c>
      <c r="K1633" s="9"/>
      <c r="L1633" s="9"/>
      <c r="M1633" s="9" t="str">
        <f>IF(טבלה14[[#This Row],[מספר סטודנטים בתואר 1]]&gt;500,"yes","no")</f>
        <v>no</v>
      </c>
      <c r="N1633" s="12">
        <f>טבלה14[[#This Row],[מספר סטודנטים בתואר 1]]/SUBTOTAL(109,טבלה14[מספר סטודנטים בתואר 1])</f>
        <v>0</v>
      </c>
      <c r="O1633" s="11" t="str">
        <f>IFERROR(((טבלה14[[#This Row],[מספר סטודנטים בתואר 1]]-טבלה14[[#This Row],[נשים תואר 1]])/טבלה14[[#This Row],[מספר סטודנטים בתואר 1]]),"")</f>
        <v/>
      </c>
      <c r="P1633" s="11" t="str">
        <f>IFERROR(טבלה14[[#This Row],[נשים תואר 1]]/טבלה14[[#This Row],[מספר סטודנטים בתואר 1]],"")</f>
        <v/>
      </c>
      <c r="Q163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3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33" s="13">
        <f>SUMIFS(T:T,D:D,"2007/08",B:B,B1633)-טבלה14[[#This Row],[דירוג]]</f>
        <v>-20</v>
      </c>
      <c r="T1633" s="9">
        <v>170</v>
      </c>
    </row>
    <row r="1634" spans="2:20" s="6" customFormat="1" ht="13.8" hidden="1" x14ac:dyDescent="0.3">
      <c r="B1634" s="7" t="s">
        <v>192</v>
      </c>
      <c r="C1634" s="8" t="s">
        <v>48</v>
      </c>
      <c r="D1634" s="10" t="s">
        <v>23</v>
      </c>
      <c r="E1634" s="10"/>
      <c r="F1634" s="10"/>
      <c r="G1634" s="10">
        <v>250</v>
      </c>
      <c r="H1634" s="10">
        <v>169</v>
      </c>
      <c r="I1634" s="10">
        <v>7</v>
      </c>
      <c r="J1634" s="10">
        <v>5</v>
      </c>
      <c r="K1634" s="9"/>
      <c r="L1634" s="9"/>
      <c r="M1634" s="9" t="str">
        <f>IF(טבלה14[[#This Row],[מספר סטודנטים בתואר 1]]&gt;500,"yes","no")</f>
        <v>no</v>
      </c>
      <c r="N1634" s="12">
        <f>טבלה14[[#This Row],[מספר סטודנטים בתואר 1]]/SUBTOTAL(109,טבלה14[מספר סטודנטים בתואר 1])</f>
        <v>0</v>
      </c>
      <c r="O1634" s="11" t="str">
        <f>IFERROR(((טבלה14[[#This Row],[מספר סטודנטים בתואר 1]]-טבלה14[[#This Row],[נשים תואר 1]])/טבלה14[[#This Row],[מספר סטודנטים בתואר 1]]),"")</f>
        <v/>
      </c>
      <c r="P1634" s="11" t="str">
        <f>IFERROR(טבלה14[[#This Row],[נשים תואר 1]]/טבלה14[[#This Row],[מספר סטודנטים בתואר 1]],"")</f>
        <v/>
      </c>
      <c r="Q163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3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34" s="13">
        <f>SUMIFS(T:T,D:D,"2007/08",B:B,B1634)-טבלה14[[#This Row],[דירוג]]</f>
        <v>-6</v>
      </c>
      <c r="T1634" s="9">
        <v>147</v>
      </c>
    </row>
    <row r="1635" spans="2:20" s="6" customFormat="1" ht="13.8" hidden="1" x14ac:dyDescent="0.3">
      <c r="B1635" s="7" t="s">
        <v>193</v>
      </c>
      <c r="C1635" s="8" t="s">
        <v>69</v>
      </c>
      <c r="D1635" s="9" t="s">
        <v>23</v>
      </c>
      <c r="E1635" s="10"/>
      <c r="F1635" s="10"/>
      <c r="G1635" s="10">
        <v>104</v>
      </c>
      <c r="H1635" s="10">
        <v>24</v>
      </c>
      <c r="I1635" s="10"/>
      <c r="J1635" s="10" t="s">
        <v>21</v>
      </c>
      <c r="K1635" s="9"/>
      <c r="L1635" s="9"/>
      <c r="M1635" s="9" t="str">
        <f>IF(טבלה14[[#This Row],[מספר סטודנטים בתואר 1]]&gt;500,"yes","no")</f>
        <v>no</v>
      </c>
      <c r="N1635" s="12">
        <f>טבלה14[[#This Row],[מספר סטודנטים בתואר 1]]/SUBTOTAL(109,טבלה14[מספר סטודנטים בתואר 1])</f>
        <v>0</v>
      </c>
      <c r="O1635" s="11" t="str">
        <f>IFERROR(((טבלה14[[#This Row],[מספר סטודנטים בתואר 1]]-טבלה14[[#This Row],[נשים תואר 1]])/טבלה14[[#This Row],[מספר סטודנטים בתואר 1]]),"")</f>
        <v/>
      </c>
      <c r="P1635" s="11" t="str">
        <f>IFERROR(טבלה14[[#This Row],[נשים תואר 1]]/טבלה14[[#This Row],[מספר סטודנטים בתואר 1]],"")</f>
        <v/>
      </c>
      <c r="Q163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3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35" s="13">
        <f>SUMIFS(T:T,D:D,"2007/08",B:B,B1635)-טבלה14[[#This Row],[דירוג]]</f>
        <v>-194</v>
      </c>
      <c r="T1635" s="9">
        <v>194</v>
      </c>
    </row>
    <row r="1636" spans="2:20" s="6" customFormat="1" ht="13.8" hidden="1" x14ac:dyDescent="0.3">
      <c r="B1636" s="7" t="s">
        <v>194</v>
      </c>
      <c r="C1636" s="8" t="s">
        <v>39</v>
      </c>
      <c r="D1636" s="10" t="s">
        <v>23</v>
      </c>
      <c r="E1636" s="10"/>
      <c r="F1636" s="10"/>
      <c r="G1636" s="10">
        <v>34</v>
      </c>
      <c r="H1636" s="10">
        <v>28</v>
      </c>
      <c r="I1636" s="10"/>
      <c r="J1636" s="10" t="s">
        <v>21</v>
      </c>
      <c r="K1636" s="9"/>
      <c r="L1636" s="9"/>
      <c r="M1636" s="9" t="str">
        <f>IF(טבלה14[[#This Row],[מספר סטודנטים בתואר 1]]&gt;500,"yes","no")</f>
        <v>no</v>
      </c>
      <c r="N1636" s="12">
        <f>טבלה14[[#This Row],[מספר סטודנטים בתואר 1]]/SUBTOTAL(109,טבלה14[מספר סטודנטים בתואר 1])</f>
        <v>0</v>
      </c>
      <c r="O1636" s="11" t="str">
        <f>IFERROR(((טבלה14[[#This Row],[מספר סטודנטים בתואר 1]]-טבלה14[[#This Row],[נשים תואר 1]])/טבלה14[[#This Row],[מספר סטודנטים בתואר 1]]),"")</f>
        <v/>
      </c>
      <c r="P1636" s="11" t="str">
        <f>IFERROR(טבלה14[[#This Row],[נשים תואר 1]]/טבלה14[[#This Row],[מספר סטודנטים בתואר 1]],"")</f>
        <v/>
      </c>
      <c r="Q163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3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36" s="13">
        <f>SUMIFS(T:T,D:D,"2007/08",B:B,B1636)-טבלה14[[#This Row],[דירוג]]</f>
        <v>-200</v>
      </c>
      <c r="T1636" s="9">
        <v>200</v>
      </c>
    </row>
    <row r="1637" spans="2:20" s="6" customFormat="1" ht="13.8" hidden="1" x14ac:dyDescent="0.3">
      <c r="B1637" s="7" t="s">
        <v>195</v>
      </c>
      <c r="C1637" s="8" t="s">
        <v>25</v>
      </c>
      <c r="D1637" s="9" t="s">
        <v>23</v>
      </c>
      <c r="E1637" s="10"/>
      <c r="F1637" s="10"/>
      <c r="G1637" s="10">
        <v>53</v>
      </c>
      <c r="H1637" s="10">
        <v>14</v>
      </c>
      <c r="I1637" s="10">
        <v>22</v>
      </c>
      <c r="J1637" s="10">
        <v>8</v>
      </c>
      <c r="K1637" s="9"/>
      <c r="L1637" s="9"/>
      <c r="M1637" s="9" t="str">
        <f>IF(טבלה14[[#This Row],[מספר סטודנטים בתואר 1]]&gt;500,"yes","no")</f>
        <v>no</v>
      </c>
      <c r="N1637" s="12">
        <f>טבלה14[[#This Row],[מספר סטודנטים בתואר 1]]/SUBTOTAL(109,טבלה14[מספר סטודנטים בתואר 1])</f>
        <v>0</v>
      </c>
      <c r="O1637" s="11" t="str">
        <f>IFERROR(((טבלה14[[#This Row],[מספר סטודנטים בתואר 1]]-טבלה14[[#This Row],[נשים תואר 1]])/טבלה14[[#This Row],[מספר סטודנטים בתואר 1]]),"")</f>
        <v/>
      </c>
      <c r="P1637" s="11" t="str">
        <f>IFERROR(טבלה14[[#This Row],[נשים תואר 1]]/טבלה14[[#This Row],[מספר סטודנטים בתואר 1]],"")</f>
        <v/>
      </c>
      <c r="Q163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3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37" s="13">
        <f>SUMIFS(T:T,D:D,"2007/08",B:B,B1637)-טבלה14[[#This Row],[דירוג]]</f>
        <v>-182</v>
      </c>
      <c r="T1637" s="9">
        <v>182</v>
      </c>
    </row>
    <row r="1638" spans="2:20" s="6" customFormat="1" ht="13.8" hidden="1" x14ac:dyDescent="0.3">
      <c r="B1638" s="7" t="s">
        <v>196</v>
      </c>
      <c r="C1638" s="8" t="s">
        <v>39</v>
      </c>
      <c r="D1638" s="10" t="s">
        <v>23</v>
      </c>
      <c r="E1638" s="10"/>
      <c r="F1638" s="10"/>
      <c r="G1638" s="10">
        <v>46</v>
      </c>
      <c r="H1638" s="10">
        <v>39</v>
      </c>
      <c r="I1638" s="10">
        <v>7</v>
      </c>
      <c r="J1638" s="10">
        <v>6</v>
      </c>
      <c r="K1638" s="9"/>
      <c r="L1638" s="9"/>
      <c r="M1638" s="9" t="str">
        <f>IF(טבלה14[[#This Row],[מספר סטודנטים בתואר 1]]&gt;500,"yes","no")</f>
        <v>no</v>
      </c>
      <c r="N1638" s="12">
        <f>טבלה14[[#This Row],[מספר סטודנטים בתואר 1]]/SUBTOTAL(109,טבלה14[מספר סטודנטים בתואר 1])</f>
        <v>0</v>
      </c>
      <c r="O1638" s="11" t="str">
        <f>IFERROR(((טבלה14[[#This Row],[מספר סטודנטים בתואר 1]]-טבלה14[[#This Row],[נשים תואר 1]])/טבלה14[[#This Row],[מספר סטודנטים בתואר 1]]),"")</f>
        <v/>
      </c>
      <c r="P1638" s="11" t="str">
        <f>IFERROR(טבלה14[[#This Row],[נשים תואר 1]]/טבלה14[[#This Row],[מספר סטודנטים בתואר 1]],"")</f>
        <v/>
      </c>
      <c r="Q163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63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638" s="13">
        <f>SUMIFS(T:T,D:D,"2007/08",B:B,B1638)-טבלה14[[#This Row],[דירוג]]</f>
        <v>-201</v>
      </c>
      <c r="T1638" s="9">
        <v>201</v>
      </c>
    </row>
    <row r="1639" spans="2:20" s="6" customFormat="1" ht="13.8" hidden="1" x14ac:dyDescent="0.3">
      <c r="B1639" s="7" t="s">
        <v>75</v>
      </c>
      <c r="C1639" s="8" t="s">
        <v>69</v>
      </c>
      <c r="D1639" s="10" t="s">
        <v>42</v>
      </c>
      <c r="E1639" s="10">
        <v>1526</v>
      </c>
      <c r="F1639" s="10">
        <v>629</v>
      </c>
      <c r="G1639" s="10">
        <v>0</v>
      </c>
      <c r="H1639" s="10">
        <v>0</v>
      </c>
      <c r="I1639" s="10">
        <v>0</v>
      </c>
      <c r="J1639" s="10">
        <v>0</v>
      </c>
      <c r="K1639" s="9"/>
      <c r="L1639" s="9" t="s">
        <v>18</v>
      </c>
      <c r="M1639" s="9" t="str">
        <f>IF(טבלה14[[#This Row],[מספר סטודנטים בתואר 1]]&gt;500,"yes","no")</f>
        <v>yes</v>
      </c>
      <c r="N1639" s="12">
        <f>טבלה14[[#This Row],[מספר סטודנטים בתואר 1]]/SUBTOTAL(109,טבלה14[מספר סטודנטים בתואר 1])</f>
        <v>2.2197332247225334E-2</v>
      </c>
      <c r="O1639" s="11">
        <f>IFERROR(((טבלה14[[#This Row],[מספר סטודנטים בתואר 1]]-טבלה14[[#This Row],[נשים תואר 1]])/טבלה14[[#This Row],[מספר סטודנטים בתואר 1]]),"")</f>
        <v>0.58781127129750987</v>
      </c>
      <c r="P1639" s="11">
        <f>IFERROR(טבלה14[[#This Row],[נשים תואר 1]]/טבלה14[[#This Row],[מספר סטודנטים בתואר 1]],"")</f>
        <v>0.41218872870249018</v>
      </c>
      <c r="Q163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63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39" s="13">
        <f>SUMIFS(T:T,D:D,"2007/08",B:B,B1639)-טבלה14[[#This Row],[דירוג]]</f>
        <v>2</v>
      </c>
      <c r="T1639" s="9">
        <v>16</v>
      </c>
    </row>
    <row r="1640" spans="2:20" s="6" customFormat="1" ht="13.8" hidden="1" x14ac:dyDescent="0.3">
      <c r="B1640" s="7" t="s">
        <v>75</v>
      </c>
      <c r="C1640" s="8" t="s">
        <v>69</v>
      </c>
      <c r="D1640" s="10" t="s">
        <v>32</v>
      </c>
      <c r="E1640" s="10">
        <v>1492</v>
      </c>
      <c r="F1640" s="10">
        <v>617</v>
      </c>
      <c r="G1640" s="10">
        <v>0</v>
      </c>
      <c r="H1640" s="10">
        <v>0</v>
      </c>
      <c r="I1640" s="10">
        <v>0</v>
      </c>
      <c r="J1640" s="10" t="s">
        <v>21</v>
      </c>
      <c r="K1640" s="9"/>
      <c r="L1640" s="9" t="s">
        <v>18</v>
      </c>
      <c r="M1640" s="9" t="str">
        <f>IF(טבלה14[[#This Row],[מספר סטודנטים בתואר 1]]&gt;500,"yes","no")</f>
        <v>yes</v>
      </c>
      <c r="N1640" s="12">
        <f>טבלה14[[#This Row],[מספר סטודנטים בתואר 1]]/SUBTOTAL(109,טבלה14[מספר סטודנטים בתואר 1])</f>
        <v>2.1702765211572869E-2</v>
      </c>
      <c r="O1640" s="11">
        <f>IFERROR(((טבלה14[[#This Row],[מספר סטודנטים בתואר 1]]-טבלה14[[#This Row],[נשים תואר 1]])/טבלה14[[#This Row],[מספר סטודנטים בתואר 1]]),"")</f>
        <v>0.58646112600536193</v>
      </c>
      <c r="P1640" s="11">
        <f>IFERROR(טבלה14[[#This Row],[נשים תואר 1]]/טבלה14[[#This Row],[מספר סטודנטים בתואר 1]],"")</f>
        <v>0.41353887399463807</v>
      </c>
      <c r="Q164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64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40" s="13">
        <f>SUMIFS(T:T,D:D,"2007/08",B:B,B1640)-טבלה14[[#This Row],[דירוג]]</f>
        <v>2</v>
      </c>
      <c r="T1640" s="9">
        <v>16</v>
      </c>
    </row>
    <row r="1641" spans="2:20" s="6" customFormat="1" ht="13.8" hidden="1" x14ac:dyDescent="0.3">
      <c r="B1641" s="7" t="s">
        <v>209</v>
      </c>
      <c r="C1641" s="8" t="s">
        <v>39</v>
      </c>
      <c r="D1641" s="9" t="s">
        <v>29</v>
      </c>
      <c r="E1641" s="10">
        <v>103</v>
      </c>
      <c r="F1641" s="10">
        <v>81</v>
      </c>
      <c r="G1641" s="10"/>
      <c r="H1641" s="10"/>
      <c r="I1641" s="10">
        <v>11</v>
      </c>
      <c r="J1641" s="10">
        <v>5</v>
      </c>
      <c r="K1641" s="9"/>
      <c r="L1641" s="9" t="s">
        <v>18</v>
      </c>
      <c r="M1641" s="9" t="str">
        <f>IF(טבלה14[[#This Row],[מספר סטודנטים בתואר 1]]&gt;500,"yes","no")</f>
        <v>no</v>
      </c>
      <c r="N1641" s="12">
        <f>טבלה14[[#This Row],[מספר סטודנטים בתואר 1]]/SUBTOTAL(109,טבלה14[מספר סטודנטים בתואר 1])</f>
        <v>1.4982471962412904E-3</v>
      </c>
      <c r="O1641" s="11">
        <f>IFERROR(((טבלה14[[#This Row],[מספר סטודנטים בתואר 1]]-טבלה14[[#This Row],[נשים תואר 1]])/טבלה14[[#This Row],[מספר סטודנטים בתואר 1]]),"")</f>
        <v>0.21359223300970873</v>
      </c>
      <c r="P1641" s="11">
        <f>IFERROR(טבלה14[[#This Row],[נשים תואר 1]]/טבלה14[[#This Row],[מספר סטודנטים בתואר 1]],"")</f>
        <v>0.78640776699029125</v>
      </c>
      <c r="Q164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64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41" s="13">
        <f>SUMIFS(T:T,D:D,"2007/08",B:B,B1641)-טבלה14[[#This Row],[דירוג]]</f>
        <v>-107</v>
      </c>
      <c r="T1641" s="9">
        <v>107</v>
      </c>
    </row>
    <row r="1642" spans="2:20" s="6" customFormat="1" ht="13.8" hidden="1" x14ac:dyDescent="0.3">
      <c r="B1642" s="7" t="s">
        <v>106</v>
      </c>
      <c r="C1642" s="8" t="s">
        <v>28</v>
      </c>
      <c r="D1642" s="10" t="s">
        <v>43</v>
      </c>
      <c r="E1642" s="10">
        <v>156</v>
      </c>
      <c r="F1642" s="10">
        <v>38</v>
      </c>
      <c r="G1642" s="10"/>
      <c r="H1642" s="10"/>
      <c r="I1642" s="10">
        <v>37</v>
      </c>
      <c r="J1642" s="10">
        <v>17</v>
      </c>
      <c r="K1642" s="9"/>
      <c r="L1642" s="9" t="s">
        <v>18</v>
      </c>
      <c r="M1642" s="9" t="str">
        <f>IF(טבלה14[[#This Row],[מספר סטודנטים בתואר 1]]&gt;500,"yes","no")</f>
        <v>no</v>
      </c>
      <c r="N1642" s="12">
        <f>טבלה14[[#This Row],[מספר סטודנטים בתואר 1]]/SUBTOTAL(109,טבלה14[מספר סטודנטים בתואר 1])</f>
        <v>2.26918992828778E-3</v>
      </c>
      <c r="O1642" s="11">
        <f>IFERROR(((טבלה14[[#This Row],[מספר סטודנטים בתואר 1]]-טבלה14[[#This Row],[נשים תואר 1]])/טבלה14[[#This Row],[מספר סטודנטים בתואר 1]]),"")</f>
        <v>0.75641025641025639</v>
      </c>
      <c r="P1642" s="11">
        <f>IFERROR(טבלה14[[#This Row],[נשים תואר 1]]/טבלה14[[#This Row],[מספר סטודנטים בתואר 1]],"")</f>
        <v>0.24358974358974358</v>
      </c>
      <c r="Q164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642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642" s="13">
        <f>SUMIFS(T:T,D:D,"2007/08",B:B,B1642)-טבלה14[[#This Row],[דירוג]]</f>
        <v>6</v>
      </c>
      <c r="T1642" s="9">
        <v>91</v>
      </c>
    </row>
    <row r="1643" spans="2:20" s="6" customFormat="1" ht="13.8" hidden="1" x14ac:dyDescent="0.3">
      <c r="B1643" s="7" t="s">
        <v>61</v>
      </c>
      <c r="C1643" s="8" t="s">
        <v>34</v>
      </c>
      <c r="D1643" s="10" t="s">
        <v>49</v>
      </c>
      <c r="E1643" s="10">
        <v>2070</v>
      </c>
      <c r="F1643" s="10">
        <v>205</v>
      </c>
      <c r="G1643" s="10">
        <v>284</v>
      </c>
      <c r="H1643" s="10">
        <v>36</v>
      </c>
      <c r="I1643" s="10">
        <v>93</v>
      </c>
      <c r="J1643" s="10">
        <v>15</v>
      </c>
      <c r="K1643" s="9"/>
      <c r="L1643" s="9" t="s">
        <v>18</v>
      </c>
      <c r="M1643" s="9" t="str">
        <f>IF(טבלה14[[#This Row],[מספר סטודנטים בתואר 1]]&gt;500,"yes","no")</f>
        <v>yes</v>
      </c>
      <c r="N1643" s="12">
        <f>טבלה14[[#This Row],[מספר סטודנטים בתואר 1]]/SUBTOTAL(109,טבלה14[מספר סטודנטים בתואר 1])</f>
        <v>3.011040481766477E-2</v>
      </c>
      <c r="O1643" s="11">
        <f>IFERROR(((טבלה14[[#This Row],[מספר סטודנטים בתואר 1]]-טבלה14[[#This Row],[נשים תואר 1]])/טבלה14[[#This Row],[מספר סטודנטים בתואר 1]]),"")</f>
        <v>0.90096618357487923</v>
      </c>
      <c r="P1643" s="11">
        <f>IFERROR(טבלה14[[#This Row],[נשים תואר 1]]/טבלה14[[#This Row],[מספר סטודנטים בתואר 1]],"")</f>
        <v>9.9033816425120769E-2</v>
      </c>
      <c r="Q164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643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643" s="13">
        <f>SUMIFS(T:T,D:D,"2007/08",B:B,B1643)-טבלה14[[#This Row],[דירוג]]</f>
        <v>2</v>
      </c>
      <c r="T1643" s="9">
        <v>13</v>
      </c>
    </row>
    <row r="1644" spans="2:20" s="6" customFormat="1" ht="13.8" hidden="1" x14ac:dyDescent="0.3">
      <c r="B1644" s="7" t="s">
        <v>15</v>
      </c>
      <c r="C1644" s="8" t="s">
        <v>16</v>
      </c>
      <c r="D1644" s="9" t="s">
        <v>50</v>
      </c>
      <c r="E1644" s="10">
        <v>2229</v>
      </c>
      <c r="F1644" s="10">
        <v>1337</v>
      </c>
      <c r="G1644" s="10">
        <v>170</v>
      </c>
      <c r="H1644" s="10">
        <v>71</v>
      </c>
      <c r="I1644" s="10">
        <v>0</v>
      </c>
      <c r="J1644" s="10">
        <v>0</v>
      </c>
      <c r="K1644" s="9"/>
      <c r="L1644" s="9" t="s">
        <v>18</v>
      </c>
      <c r="M1644" s="9" t="str">
        <f>IF(טבלה14[[#This Row],[מספר סטודנטים בתואר 1]]&gt;500,"yes","no")</f>
        <v>yes</v>
      </c>
      <c r="N1644" s="12">
        <f>טבלה14[[#This Row],[מספר סטודנטים בתואר 1]]/SUBTOTAL(109,טבלה14[מספר סטודנטים בתואר 1])</f>
        <v>3.2423233013804238E-2</v>
      </c>
      <c r="O1644" s="11">
        <f>IFERROR(((טבלה14[[#This Row],[מספר סטודנטים בתואר 1]]-טבלה14[[#This Row],[נשים תואר 1]])/טבלה14[[#This Row],[מספר סטודנטים בתואר 1]]),"")</f>
        <v>0.40017945266935845</v>
      </c>
      <c r="P1644" s="11">
        <f>IFERROR(טבלה14[[#This Row],[נשים תואר 1]]/טבלה14[[#This Row],[מספר סטודנטים בתואר 1]],"")</f>
        <v>0.5998205473306415</v>
      </c>
      <c r="Q164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64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44" s="13">
        <f>SUMIFS(T:T,D:D,"2007/08",B:B,B1644)-טבלה14[[#This Row],[דירוג]]</f>
        <v>2</v>
      </c>
      <c r="T1644" s="9">
        <v>12</v>
      </c>
    </row>
    <row r="1645" spans="2:20" s="6" customFormat="1" ht="13.8" hidden="1" x14ac:dyDescent="0.3">
      <c r="B1645" s="7" t="s">
        <v>219</v>
      </c>
      <c r="C1645" s="8" t="s">
        <v>34</v>
      </c>
      <c r="D1645" s="10" t="s">
        <v>29</v>
      </c>
      <c r="E1645" s="10">
        <v>103</v>
      </c>
      <c r="F1645" s="10">
        <v>46</v>
      </c>
      <c r="G1645" s="10">
        <v>52</v>
      </c>
      <c r="H1645" s="10">
        <v>22</v>
      </c>
      <c r="I1645" s="10">
        <v>21</v>
      </c>
      <c r="J1645" s="10">
        <v>14</v>
      </c>
      <c r="K1645" s="9"/>
      <c r="L1645" s="9" t="s">
        <v>18</v>
      </c>
      <c r="M1645" s="9" t="str">
        <f>IF(טבלה14[[#This Row],[מספר סטודנטים בתואר 1]]&gt;500,"yes","no")</f>
        <v>no</v>
      </c>
      <c r="N1645" s="12">
        <f>טבלה14[[#This Row],[מספר סטודנטים בתואר 1]]/SUBTOTAL(109,טבלה14[מספר סטודנטים בתואר 1])</f>
        <v>1.4982471962412904E-3</v>
      </c>
      <c r="O1645" s="11">
        <f>IFERROR(((טבלה14[[#This Row],[מספר סטודנטים בתואר 1]]-טבלה14[[#This Row],[נשים תואר 1]])/טבלה14[[#This Row],[מספר סטודנטים בתואר 1]]),"")</f>
        <v>0.55339805825242716</v>
      </c>
      <c r="P1645" s="11">
        <f>IFERROR(טבלה14[[#This Row],[נשים תואר 1]]/טבלה14[[#This Row],[מספר סטודנטים בתואר 1]],"")</f>
        <v>0.44660194174757284</v>
      </c>
      <c r="Q164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64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45" s="13">
        <f>SUMIFS(T:T,D:D,"2007/08",B:B,B1645)-טבלה14[[#This Row],[דירוג]]</f>
        <v>-4</v>
      </c>
      <c r="T1645" s="9">
        <v>106</v>
      </c>
    </row>
    <row r="1646" spans="2:20" s="6" customFormat="1" ht="13.8" hidden="1" x14ac:dyDescent="0.3">
      <c r="B1646" s="7" t="s">
        <v>62</v>
      </c>
      <c r="C1646" s="8" t="s">
        <v>34</v>
      </c>
      <c r="D1646" s="10" t="s">
        <v>43</v>
      </c>
      <c r="E1646" s="10">
        <v>2526</v>
      </c>
      <c r="F1646" s="10">
        <v>1313</v>
      </c>
      <c r="G1646" s="10">
        <v>201</v>
      </c>
      <c r="H1646" s="10">
        <v>93</v>
      </c>
      <c r="I1646" s="10">
        <v>68</v>
      </c>
      <c r="J1646" s="10">
        <v>23</v>
      </c>
      <c r="K1646" s="9"/>
      <c r="L1646" s="9" t="s">
        <v>18</v>
      </c>
      <c r="M1646" s="9" t="str">
        <f>IF(טבלה14[[#This Row],[מספר סטודנטים בתואר 1]]&gt;500,"yes","no")</f>
        <v>yes</v>
      </c>
      <c r="N1646" s="12">
        <f>טבלה14[[#This Row],[מספר סטודנטים בתואר 1]]/SUBTOTAL(109,טבלה14[מספר סטודנטים בתואר 1])</f>
        <v>3.6743421531121361E-2</v>
      </c>
      <c r="O1646" s="11">
        <f>IFERROR(((טבלה14[[#This Row],[מספר סטודנטים בתואר 1]]-טבלה14[[#This Row],[נשים תואר 1]])/טבלה14[[#This Row],[מספר סטודנטים בתואר 1]]),"")</f>
        <v>0.48020585906571656</v>
      </c>
      <c r="P1646" s="11">
        <f>IFERROR(טבלה14[[#This Row],[נשים תואר 1]]/טבלה14[[#This Row],[מספר סטודנטים בתואר 1]],"")</f>
        <v>0.51979414093428344</v>
      </c>
      <c r="Q164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64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46" s="13">
        <f>SUMIFS(T:T,D:D,"2007/08",B:B,B1646)-טבלה14[[#This Row],[דירוג]]</f>
        <v>2</v>
      </c>
      <c r="T1646" s="9">
        <v>11</v>
      </c>
    </row>
    <row r="1647" spans="2:20" s="6" customFormat="1" ht="13.8" hidden="1" x14ac:dyDescent="0.3">
      <c r="B1647" s="7" t="s">
        <v>62</v>
      </c>
      <c r="C1647" s="8" t="s">
        <v>34</v>
      </c>
      <c r="D1647" s="10" t="s">
        <v>23</v>
      </c>
      <c r="E1647" s="10">
        <v>2665</v>
      </c>
      <c r="F1647" s="10">
        <v>1212</v>
      </c>
      <c r="G1647" s="10">
        <v>207</v>
      </c>
      <c r="H1647" s="10">
        <v>94</v>
      </c>
      <c r="I1647" s="10">
        <v>67</v>
      </c>
      <c r="J1647" s="10">
        <v>24</v>
      </c>
      <c r="K1647" s="9"/>
      <c r="L1647" s="9" t="s">
        <v>18</v>
      </c>
      <c r="M1647" s="9" t="str">
        <f>IF(טבלה14[[#This Row],[מספר סטודנטים בתואר 1]]&gt;500,"yes","no")</f>
        <v>yes</v>
      </c>
      <c r="N1647" s="12">
        <f>טבלה14[[#This Row],[מספר סטודנטים בתואר 1]]/SUBTOTAL(109,טבלה14[מספר סטודנטים בתואר 1])</f>
        <v>3.8765327941582904E-2</v>
      </c>
      <c r="O1647" s="11">
        <f>IFERROR(((טבלה14[[#This Row],[מספר סטודנטים בתואר 1]]-טבלה14[[#This Row],[נשים תואר 1]])/טבלה14[[#This Row],[מספר סטודנטים בתואר 1]]),"")</f>
        <v>0.54521575984990622</v>
      </c>
      <c r="P1647" s="11">
        <f>IFERROR(טבלה14[[#This Row],[נשים תואר 1]]/טבלה14[[#This Row],[מספר סטודנטים בתואר 1]],"")</f>
        <v>0.45478424015009383</v>
      </c>
      <c r="Q164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64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47" s="13">
        <f>SUMIFS(T:T,D:D,"2007/08",B:B,B1647)-טבלה14[[#This Row],[דירוג]]</f>
        <v>2</v>
      </c>
      <c r="T1647" s="9">
        <v>11</v>
      </c>
    </row>
    <row r="1648" spans="2:20" s="6" customFormat="1" ht="13.8" hidden="1" x14ac:dyDescent="0.3">
      <c r="B1648" s="7" t="s">
        <v>57</v>
      </c>
      <c r="C1648" s="8" t="s">
        <v>58</v>
      </c>
      <c r="D1648" s="9" t="s">
        <v>43</v>
      </c>
      <c r="E1648" s="10">
        <v>3088</v>
      </c>
      <c r="F1648" s="10">
        <v>2398</v>
      </c>
      <c r="G1648" s="10">
        <v>408</v>
      </c>
      <c r="H1648" s="10">
        <v>364</v>
      </c>
      <c r="I1648" s="10">
        <v>45</v>
      </c>
      <c r="J1648" s="10">
        <v>40</v>
      </c>
      <c r="K1648" s="9" t="s">
        <v>18</v>
      </c>
      <c r="L1648" s="9" t="s">
        <v>18</v>
      </c>
      <c r="M1648" s="9" t="str">
        <f>IF(טבלה14[[#This Row],[מספר סטודנטים בתואר 1]]&gt;500,"yes","no")</f>
        <v>yes</v>
      </c>
      <c r="N1648" s="12">
        <f>טבלה14[[#This Row],[מספר סטודנטים בתואר 1]]/SUBTOTAL(109,טבלה14[מספר סטודנטים בתואר 1])</f>
        <v>4.4918323708670924E-2</v>
      </c>
      <c r="O1648" s="11">
        <f>IFERROR(((טבלה14[[#This Row],[מספר סטודנטים בתואר 1]]-טבלה14[[#This Row],[נשים תואר 1]])/טבלה14[[#This Row],[מספר סטודנטים בתואר 1]]),"")</f>
        <v>0.22344559585492227</v>
      </c>
      <c r="P1648" s="11">
        <f>IFERROR(טבלה14[[#This Row],[נשים תואר 1]]/טבלה14[[#This Row],[מספר סטודנטים בתואר 1]],"")</f>
        <v>0.7765544041450777</v>
      </c>
      <c r="Q164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64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48" s="13">
        <f>SUMIFS(T:T,D:D,"2007/08",B:B,B1648)-טבלה14[[#This Row],[דירוג]]</f>
        <v>2</v>
      </c>
      <c r="T1648" s="9">
        <v>8</v>
      </c>
    </row>
    <row r="1649" spans="2:20" s="6" customFormat="1" ht="13.8" hidden="1" x14ac:dyDescent="0.3">
      <c r="B1649" s="7" t="s">
        <v>57</v>
      </c>
      <c r="C1649" s="8" t="s">
        <v>58</v>
      </c>
      <c r="D1649" s="10" t="s">
        <v>17</v>
      </c>
      <c r="E1649" s="10">
        <v>3198</v>
      </c>
      <c r="F1649" s="10">
        <v>2466</v>
      </c>
      <c r="G1649" s="10">
        <v>383</v>
      </c>
      <c r="H1649" s="10">
        <v>340</v>
      </c>
      <c r="I1649" s="10">
        <v>29</v>
      </c>
      <c r="J1649" s="10">
        <v>26</v>
      </c>
      <c r="K1649" s="9" t="s">
        <v>18</v>
      </c>
      <c r="L1649" s="9" t="s">
        <v>18</v>
      </c>
      <c r="M1649" s="9" t="str">
        <f>IF(טבלה14[[#This Row],[מספר סטודנטים בתואר 1]]&gt;500,"yes","no")</f>
        <v>yes</v>
      </c>
      <c r="N1649" s="12">
        <f>טבלה14[[#This Row],[מספר סטודנטים בתואר 1]]/SUBTOTAL(109,טבלה14[מספר סטודנטים בתואר 1])</f>
        <v>4.6518393529899484E-2</v>
      </c>
      <c r="O1649" s="11">
        <f>IFERROR(((טבלה14[[#This Row],[מספר סטודנטים בתואר 1]]-טבלה14[[#This Row],[נשים תואר 1]])/טבלה14[[#This Row],[מספר סטודנטים בתואר 1]]),"")</f>
        <v>0.22889305816135083</v>
      </c>
      <c r="P1649" s="11">
        <f>IFERROR(טבלה14[[#This Row],[נשים תואר 1]]/טבלה14[[#This Row],[מספר סטודנטים בתואר 1]],"")</f>
        <v>0.77110694183864914</v>
      </c>
      <c r="Q164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64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49" s="13">
        <f>SUMIFS(T:T,D:D,"2007/08",B:B,B1649)-טבלה14[[#This Row],[דירוג]]</f>
        <v>2</v>
      </c>
      <c r="T1649" s="9">
        <v>8</v>
      </c>
    </row>
    <row r="1650" spans="2:20" s="6" customFormat="1" ht="13.8" hidden="1" x14ac:dyDescent="0.3">
      <c r="B1650" s="7" t="s">
        <v>36</v>
      </c>
      <c r="C1650" s="8" t="s">
        <v>16</v>
      </c>
      <c r="D1650" s="9" t="s">
        <v>42</v>
      </c>
      <c r="E1650" s="10">
        <v>3489</v>
      </c>
      <c r="F1650" s="10">
        <v>2580</v>
      </c>
      <c r="G1650" s="10">
        <v>853</v>
      </c>
      <c r="H1650" s="10">
        <v>636</v>
      </c>
      <c r="I1650" s="10">
        <v>416</v>
      </c>
      <c r="J1650" s="10">
        <v>296</v>
      </c>
      <c r="K1650" s="9" t="s">
        <v>18</v>
      </c>
      <c r="L1650" s="9" t="s">
        <v>18</v>
      </c>
      <c r="M1650" s="9" t="str">
        <f>IF(טבלה14[[#This Row],[מספר סטודנטים בתואר 1]]&gt;500,"yes","no")</f>
        <v>yes</v>
      </c>
      <c r="N1650" s="12">
        <f>טבלה14[[#This Row],[מספר סטודנטים בתואר 1]]/SUBTOTAL(109,טבלה14[מספר סטודנטים בתואר 1])</f>
        <v>5.0751305511513231E-2</v>
      </c>
      <c r="O1650" s="11">
        <f>IFERROR(((טבלה14[[#This Row],[מספר סטודנטים בתואר 1]]-טבלה14[[#This Row],[נשים תואר 1]])/טבלה14[[#This Row],[מספר סטודנטים בתואר 1]]),"")</f>
        <v>0.26053310404127256</v>
      </c>
      <c r="P1650" s="11">
        <f>IFERROR(טבלה14[[#This Row],[נשים תואר 1]]/טבלה14[[#This Row],[מספר סטודנטים בתואר 1]],"")</f>
        <v>0.73946689595872739</v>
      </c>
      <c r="Q165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65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50" s="13">
        <f>SUMIFS(T:T,D:D,"2007/08",B:B,B1650)-טבלה14[[#This Row],[דירוג]]</f>
        <v>2</v>
      </c>
      <c r="T1650" s="9">
        <v>7</v>
      </c>
    </row>
    <row r="1651" spans="2:20" s="6" customFormat="1" ht="13.8" x14ac:dyDescent="0.3">
      <c r="B1651" s="7" t="s">
        <v>27</v>
      </c>
      <c r="C1651" s="8" t="s">
        <v>28</v>
      </c>
      <c r="D1651" s="9" t="s">
        <v>23</v>
      </c>
      <c r="E1651" s="10">
        <v>4487</v>
      </c>
      <c r="F1651" s="10">
        <v>1179</v>
      </c>
      <c r="G1651" s="10">
        <v>672</v>
      </c>
      <c r="H1651" s="10">
        <v>138</v>
      </c>
      <c r="I1651" s="10">
        <v>360</v>
      </c>
      <c r="J1651" s="10">
        <v>86</v>
      </c>
      <c r="K1651" s="9" t="s">
        <v>18</v>
      </c>
      <c r="L1651" s="9" t="s">
        <v>18</v>
      </c>
      <c r="M1651" s="9" t="str">
        <f>IF(טבלה14[[#This Row],[מספר סטודנטים בתואר 1]]&gt;500,"yes","no")</f>
        <v>yes</v>
      </c>
      <c r="N1651" s="12">
        <f>טבלה14[[#This Row],[מספר סטודנטים בתואר 1]]/SUBTOTAL(109,טבלה14[מספר סטודנטים בתואר 1])</f>
        <v>6.5268302616841467E-2</v>
      </c>
      <c r="O1651" s="11">
        <f>IFERROR(((טבלה14[[#This Row],[מספר סטודנטים בתואר 1]]-טבלה14[[#This Row],[נשים תואר 1]])/טבלה14[[#This Row],[מספר סטודנטים בתואר 1]]),"")</f>
        <v>0.73724091820815685</v>
      </c>
      <c r="P1651" s="11">
        <f>IFERROR(טבלה14[[#This Row],[נשים תואר 1]]/טבלה14[[#This Row],[מספר סטודנטים בתואר 1]],"")</f>
        <v>0.2627590817918431</v>
      </c>
      <c r="Q165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651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651" s="13">
        <f>SUMIFS(T:T,D:D,"2007/08",B:B,B1651)-טבלה14[[#This Row],[דירוג]]</f>
        <v>2</v>
      </c>
      <c r="T1651" s="9">
        <v>4</v>
      </c>
    </row>
    <row r="1652" spans="2:20" s="6" customFormat="1" ht="13.8" x14ac:dyDescent="0.3">
      <c r="B1652" s="7" t="s">
        <v>27</v>
      </c>
      <c r="C1652" s="8" t="s">
        <v>28</v>
      </c>
      <c r="D1652" s="15" t="s">
        <v>42</v>
      </c>
      <c r="E1652" s="10">
        <v>3793</v>
      </c>
      <c r="F1652" s="10">
        <v>955</v>
      </c>
      <c r="G1652" s="10">
        <v>673</v>
      </c>
      <c r="H1652" s="10">
        <v>140</v>
      </c>
      <c r="I1652" s="10">
        <v>363</v>
      </c>
      <c r="J1652" s="10">
        <v>78</v>
      </c>
      <c r="K1652" s="9" t="s">
        <v>18</v>
      </c>
      <c r="L1652" s="9" t="s">
        <v>18</v>
      </c>
      <c r="M1652" s="9" t="str">
        <f>IF(טבלה14[[#This Row],[מספר סטודנטים בתואר 1]]&gt;500,"yes","no")</f>
        <v>yes</v>
      </c>
      <c r="N1652" s="12">
        <f>טבלה14[[#This Row],[מספר סטודנטים בתואר 1]]/SUBTOTAL(109,טבלה14[מספר סטודנטים בתואר 1])</f>
        <v>5.5173316653817618E-2</v>
      </c>
      <c r="O1652" s="11">
        <f>IFERROR(((טבלה14[[#This Row],[מספר סטודנטים בתואר 1]]-טבלה14[[#This Row],[נשים תואר 1]])/טבלה14[[#This Row],[מספר סטודנטים בתואר 1]]),"")</f>
        <v>0.74822040601107298</v>
      </c>
      <c r="P1652" s="11">
        <f>IFERROR(טבלה14[[#This Row],[נשים תואר 1]]/טבלה14[[#This Row],[מספר סטודנטים בתואר 1]],"")</f>
        <v>0.25177959398892696</v>
      </c>
      <c r="Q165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652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652" s="13">
        <f>SUMIFS(T:T,D:D,"2007/08",B:B,B1652)-טבלה14[[#This Row],[דירוג]]</f>
        <v>2</v>
      </c>
      <c r="T1652" s="9">
        <v>4</v>
      </c>
    </row>
    <row r="1653" spans="2:20" s="6" customFormat="1" ht="13.8" hidden="1" x14ac:dyDescent="0.3">
      <c r="B1653" s="7" t="s">
        <v>220</v>
      </c>
      <c r="C1653" s="8" t="s">
        <v>45</v>
      </c>
      <c r="D1653" s="9" t="s">
        <v>29</v>
      </c>
      <c r="E1653" s="10">
        <v>103</v>
      </c>
      <c r="F1653" s="10">
        <v>36</v>
      </c>
      <c r="G1653" s="10">
        <v>16</v>
      </c>
      <c r="H1653" s="10">
        <v>5</v>
      </c>
      <c r="I1653" s="10">
        <v>18</v>
      </c>
      <c r="J1653" s="10"/>
      <c r="K1653" s="9"/>
      <c r="L1653" s="9" t="s">
        <v>18</v>
      </c>
      <c r="M1653" s="9" t="str">
        <f>IF(טבלה14[[#This Row],[מספר סטודנטים בתואר 1]]&gt;500,"yes","no")</f>
        <v>no</v>
      </c>
      <c r="N1653" s="12">
        <f>טבלה14[[#This Row],[מספר סטודנטים בתואר 1]]/SUBTOTAL(109,טבלה14[מספר סטודנטים בתואר 1])</f>
        <v>1.4982471962412904E-3</v>
      </c>
      <c r="O1653" s="11">
        <f>IFERROR(((טבלה14[[#This Row],[מספר סטודנטים בתואר 1]]-טבלה14[[#This Row],[נשים תואר 1]])/טבלה14[[#This Row],[מספר סטודנטים בתואר 1]]),"")</f>
        <v>0.65048543689320393</v>
      </c>
      <c r="P1653" s="11">
        <f>IFERROR(טבלה14[[#This Row],[נשים תואר 1]]/טבלה14[[#This Row],[מספר סטודנטים בתואר 1]],"")</f>
        <v>0.34951456310679613</v>
      </c>
      <c r="Q165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65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53" s="13">
        <f>SUMIFS(T:T,D:D,"2007/08",B:B,B1653)-טבלה14[[#This Row],[דירוג]]</f>
        <v>6</v>
      </c>
      <c r="T1653" s="9">
        <v>105</v>
      </c>
    </row>
    <row r="1654" spans="2:20" s="6" customFormat="1" ht="13.8" hidden="1" x14ac:dyDescent="0.3">
      <c r="B1654" s="7" t="s">
        <v>33</v>
      </c>
      <c r="C1654" s="8" t="s">
        <v>34</v>
      </c>
      <c r="D1654" s="9" t="s">
        <v>31</v>
      </c>
      <c r="E1654" s="10">
        <v>4930</v>
      </c>
      <c r="F1654" s="10">
        <v>1025</v>
      </c>
      <c r="G1654" s="10">
        <v>965</v>
      </c>
      <c r="H1654" s="10">
        <v>176</v>
      </c>
      <c r="I1654" s="10">
        <v>330</v>
      </c>
      <c r="J1654" s="10">
        <v>55</v>
      </c>
      <c r="K1654" s="9" t="s">
        <v>18</v>
      </c>
      <c r="L1654" s="9" t="s">
        <v>18</v>
      </c>
      <c r="M1654" s="9" t="str">
        <f>IF(טבלה14[[#This Row],[מספר סטודנטים בתואר 1]]&gt;500,"yes","no")</f>
        <v>yes</v>
      </c>
      <c r="N1654" s="12">
        <f>טבלה14[[#This Row],[מספר סטודנטים בתואר 1]]/SUBTOTAL(109,טבלה14[מספר סטודנטים בתואר 1])</f>
        <v>7.1712220169607405E-2</v>
      </c>
      <c r="O1654" s="11">
        <f>IFERROR(((טבלה14[[#This Row],[מספר סטודנטים בתואר 1]]-טבלה14[[#This Row],[נשים תואר 1]])/טבלה14[[#This Row],[מספר סטודנטים בתואר 1]]),"")</f>
        <v>0.7920892494929006</v>
      </c>
      <c r="P1654" s="11">
        <f>IFERROR(טבלה14[[#This Row],[נשים תואר 1]]/טבלה14[[#This Row],[מספר סטודנטים בתואר 1]],"")</f>
        <v>0.2079107505070994</v>
      </c>
      <c r="Q165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654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654" s="13">
        <f>SUMIFS(T:T,D:D,"2007/08",B:B,B1654)-טבלה14[[#This Row],[דירוג]]</f>
        <v>2</v>
      </c>
      <c r="T1654" s="9">
        <v>2</v>
      </c>
    </row>
    <row r="1655" spans="2:20" s="6" customFormat="1" ht="13.8" hidden="1" x14ac:dyDescent="0.3">
      <c r="B1655" s="7" t="s">
        <v>106</v>
      </c>
      <c r="C1655" s="8" t="s">
        <v>28</v>
      </c>
      <c r="D1655" s="9" t="s">
        <v>42</v>
      </c>
      <c r="E1655" s="10">
        <v>156</v>
      </c>
      <c r="F1655" s="10">
        <v>46</v>
      </c>
      <c r="G1655" s="10">
        <v>0</v>
      </c>
      <c r="H1655" s="10">
        <v>0</v>
      </c>
      <c r="I1655" s="10">
        <v>43</v>
      </c>
      <c r="J1655" s="10">
        <v>14</v>
      </c>
      <c r="K1655" s="9"/>
      <c r="L1655" s="9" t="s">
        <v>18</v>
      </c>
      <c r="M1655" s="9" t="str">
        <f>IF(טבלה14[[#This Row],[מספר סטודנטים בתואר 1]]&gt;500,"yes","no")</f>
        <v>no</v>
      </c>
      <c r="N1655" s="12">
        <f>טבלה14[[#This Row],[מספר סטודנטים בתואר 1]]/SUBTOTAL(109,טבלה14[מספר סטודנטים בתואר 1])</f>
        <v>2.26918992828778E-3</v>
      </c>
      <c r="O1655" s="11">
        <f>IFERROR(((טבלה14[[#This Row],[מספר סטודנטים בתואר 1]]-טבלה14[[#This Row],[נשים תואר 1]])/טבלה14[[#This Row],[מספר סטודנטים בתואר 1]]),"")</f>
        <v>0.70512820512820518</v>
      </c>
      <c r="P1655" s="11">
        <f>IFERROR(טבלה14[[#This Row],[נשים תואר 1]]/טבלה14[[#This Row],[מספר סטודנטים בתואר 1]],"")</f>
        <v>0.29487179487179488</v>
      </c>
      <c r="Q165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655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655" s="13">
        <f>SUMIFS(T:T,D:D,"2007/08",B:B,B1655)-טבלה14[[#This Row],[דירוג]]</f>
        <v>3</v>
      </c>
      <c r="T1655" s="9">
        <v>94</v>
      </c>
    </row>
    <row r="1656" spans="2:20" s="6" customFormat="1" ht="13.8" hidden="1" x14ac:dyDescent="0.3">
      <c r="B1656" s="7" t="s">
        <v>33</v>
      </c>
      <c r="C1656" s="8" t="s">
        <v>34</v>
      </c>
      <c r="D1656" s="9" t="s">
        <v>26</v>
      </c>
      <c r="E1656" s="10">
        <v>4651</v>
      </c>
      <c r="F1656" s="10">
        <v>916</v>
      </c>
      <c r="G1656" s="10">
        <v>905</v>
      </c>
      <c r="H1656" s="10">
        <v>148</v>
      </c>
      <c r="I1656" s="10">
        <v>345</v>
      </c>
      <c r="J1656" s="10">
        <v>56</v>
      </c>
      <c r="K1656" s="9" t="s">
        <v>18</v>
      </c>
      <c r="L1656" s="9" t="s">
        <v>18</v>
      </c>
      <c r="M1656" s="9" t="str">
        <f>IF(טבלה14[[#This Row],[מספר סטודנטים בתואר 1]]&gt;500,"yes","no")</f>
        <v>yes</v>
      </c>
      <c r="N1656" s="12">
        <f>טבלה14[[#This Row],[מספר סטודנטים בתואר 1]]/SUBTOTAL(109,טבלה14[מספר סטודנטים בתואר 1])</f>
        <v>6.7653861259400414E-2</v>
      </c>
      <c r="O1656" s="11">
        <f>IFERROR(((טבלה14[[#This Row],[מספר סטודנטים בתואר 1]]-טבלה14[[#This Row],[נשים תואר 1]])/טבלה14[[#This Row],[מספר סטודנטים בתואר 1]]),"")</f>
        <v>0.8030531068587401</v>
      </c>
      <c r="P1656" s="11">
        <f>IFERROR(טבלה14[[#This Row],[נשים תואר 1]]/טבלה14[[#This Row],[מספר סטודנטים בתואר 1]],"")</f>
        <v>0.19694689314125993</v>
      </c>
      <c r="Q165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656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656" s="13">
        <f>SUMIFS(T:T,D:D,"2007/08",B:B,B1656)-טבלה14[[#This Row],[דירוג]]</f>
        <v>2</v>
      </c>
      <c r="T1656" s="9">
        <v>2</v>
      </c>
    </row>
    <row r="1657" spans="2:20" s="6" customFormat="1" ht="13.8" hidden="1" x14ac:dyDescent="0.3">
      <c r="B1657" s="7" t="s">
        <v>33</v>
      </c>
      <c r="C1657" s="8" t="s">
        <v>34</v>
      </c>
      <c r="D1657" s="9" t="s">
        <v>37</v>
      </c>
      <c r="E1657" s="10">
        <v>4686</v>
      </c>
      <c r="F1657" s="10">
        <v>836</v>
      </c>
      <c r="G1657" s="10">
        <v>898</v>
      </c>
      <c r="H1657" s="10">
        <v>141</v>
      </c>
      <c r="I1657" s="10">
        <v>337</v>
      </c>
      <c r="J1657" s="10">
        <v>52</v>
      </c>
      <c r="K1657" s="9" t="s">
        <v>18</v>
      </c>
      <c r="L1657" s="9" t="s">
        <v>18</v>
      </c>
      <c r="M1657" s="9" t="str">
        <f>IF(טבלה14[[#This Row],[מספר סטודנטים בתואר 1]]&gt;500,"yes","no")</f>
        <v>yes</v>
      </c>
      <c r="N1657" s="12">
        <f>טבלה14[[#This Row],[מספר סטודנטים בתואר 1]]/SUBTOTAL(109,טבלה14[מספר סטודנטים בתואר 1])</f>
        <v>6.8162974384336772E-2</v>
      </c>
      <c r="O1657" s="11">
        <f>IFERROR(((טבלה14[[#This Row],[מספר סטודנטים בתואר 1]]-טבלה14[[#This Row],[נשים תואר 1]])/טבלה14[[#This Row],[מספר סטודנטים בתואר 1]]),"")</f>
        <v>0.82159624413145538</v>
      </c>
      <c r="P1657" s="11">
        <f>IFERROR(טבלה14[[#This Row],[נשים תואר 1]]/טבלה14[[#This Row],[מספר סטודנטים בתואר 1]],"")</f>
        <v>0.17840375586854459</v>
      </c>
      <c r="Q165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657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657" s="13">
        <f>SUMIFS(T:T,D:D,"2007/08",B:B,B1657)-טבלה14[[#This Row],[דירוג]]</f>
        <v>2</v>
      </c>
      <c r="T1657" s="9">
        <v>2</v>
      </c>
    </row>
    <row r="1658" spans="2:20" s="6" customFormat="1" ht="13.8" hidden="1" x14ac:dyDescent="0.3">
      <c r="B1658" s="7" t="s">
        <v>33</v>
      </c>
      <c r="C1658" s="8" t="s">
        <v>34</v>
      </c>
      <c r="D1658" s="9" t="s">
        <v>43</v>
      </c>
      <c r="E1658" s="10">
        <v>4626</v>
      </c>
      <c r="F1658" s="10">
        <v>777</v>
      </c>
      <c r="G1658" s="10">
        <v>962</v>
      </c>
      <c r="H1658" s="10">
        <v>140</v>
      </c>
      <c r="I1658" s="10">
        <v>326</v>
      </c>
      <c r="J1658" s="10">
        <v>41</v>
      </c>
      <c r="K1658" s="9" t="s">
        <v>18</v>
      </c>
      <c r="L1658" s="9" t="s">
        <v>18</v>
      </c>
      <c r="M1658" s="9" t="str">
        <f>IF(טבלה14[[#This Row],[מספר סטודנטים בתואר 1]]&gt;500,"yes","no")</f>
        <v>yes</v>
      </c>
      <c r="N1658" s="12">
        <f>טבלה14[[#This Row],[מספר סטודנטים בתואר 1]]/SUBTOTAL(109,טבלה14[מספר סטודנטים בתואר 1])</f>
        <v>6.7290209027303011E-2</v>
      </c>
      <c r="O1658" s="11">
        <f>IFERROR(((טבלה14[[#This Row],[מספר סטודנטים בתואר 1]]-טבלה14[[#This Row],[נשים תואר 1]])/טבלה14[[#This Row],[מספר סטודנטים בתואר 1]]),"")</f>
        <v>0.83203631647211418</v>
      </c>
      <c r="P1658" s="11">
        <f>IFERROR(טבלה14[[#This Row],[נשים תואר 1]]/טבלה14[[#This Row],[מספר סטודנטים בתואר 1]],"")</f>
        <v>0.16796368352788585</v>
      </c>
      <c r="Q165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658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658" s="13">
        <f>SUMIFS(T:T,D:D,"2007/08",B:B,B1658)-טבלה14[[#This Row],[דירוג]]</f>
        <v>2</v>
      </c>
      <c r="T1658" s="9">
        <v>2</v>
      </c>
    </row>
    <row r="1659" spans="2:20" s="6" customFormat="1" ht="13.8" hidden="1" x14ac:dyDescent="0.3">
      <c r="B1659" s="7" t="s">
        <v>95</v>
      </c>
      <c r="C1659" s="8" t="s">
        <v>69</v>
      </c>
      <c r="D1659" s="10" t="s">
        <v>32</v>
      </c>
      <c r="E1659" s="10">
        <v>509</v>
      </c>
      <c r="F1659" s="10">
        <v>225</v>
      </c>
      <c r="G1659" s="10">
        <v>4741</v>
      </c>
      <c r="H1659" s="10">
        <v>1688</v>
      </c>
      <c r="I1659" s="10">
        <v>59</v>
      </c>
      <c r="J1659" s="10">
        <v>28</v>
      </c>
      <c r="K1659" s="9"/>
      <c r="L1659" s="9" t="s">
        <v>18</v>
      </c>
      <c r="M1659" s="9" t="str">
        <f>IF(טבלה14[[#This Row],[מספר סטודנטים בתואר 1]]&gt;500,"yes","no")</f>
        <v>yes</v>
      </c>
      <c r="N1659" s="12">
        <f>טבלה14[[#This Row],[מספר סטודנטים בתואר 1]]/SUBTOTAL(109,טבלה14[מספר סטודנטים בתואר 1])</f>
        <v>7.4039594455030762E-3</v>
      </c>
      <c r="O1659" s="11">
        <f>IFERROR(((טבלה14[[#This Row],[מספר סטודנטים בתואר 1]]-טבלה14[[#This Row],[נשים תואר 1]])/טבלה14[[#This Row],[מספר סטודנטים בתואר 1]]),"")</f>
        <v>0.55795677799607069</v>
      </c>
      <c r="P1659" s="11">
        <f>IFERROR(טבלה14[[#This Row],[נשים תואר 1]]/טבלה14[[#This Row],[מספר סטודנטים בתואר 1]],"")</f>
        <v>0.44204322200392926</v>
      </c>
      <c r="Q165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65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59" s="13">
        <f>SUMIFS(T:T,D:D,"2007/08",B:B,B1659)-טבלה14[[#This Row],[דירוג]]</f>
        <v>3</v>
      </c>
      <c r="T1659" s="9">
        <v>46</v>
      </c>
    </row>
    <row r="1660" spans="2:20" s="6" customFormat="1" ht="13.8" hidden="1" x14ac:dyDescent="0.3">
      <c r="B1660" s="7" t="s">
        <v>111</v>
      </c>
      <c r="C1660" s="8" t="s">
        <v>39</v>
      </c>
      <c r="D1660" s="9" t="s">
        <v>199</v>
      </c>
      <c r="E1660" s="10">
        <v>549</v>
      </c>
      <c r="F1660" s="10">
        <v>404</v>
      </c>
      <c r="G1660" s="10">
        <v>161</v>
      </c>
      <c r="H1660" s="10">
        <v>117</v>
      </c>
      <c r="I1660" s="10">
        <v>32</v>
      </c>
      <c r="J1660" s="10">
        <v>28</v>
      </c>
      <c r="K1660" s="9"/>
      <c r="L1660" s="9" t="s">
        <v>18</v>
      </c>
      <c r="M1660" s="9" t="str">
        <f>IF(טבלה14[[#This Row],[מספר סטודנטים בתואר 1]]&gt;500,"yes","no")</f>
        <v>yes</v>
      </c>
      <c r="N1660" s="12">
        <f>טבלה14[[#This Row],[מספר סטודנטים בתואר 1]]/SUBTOTAL(109,טבלה14[מספר סטודנטים בתואר 1])</f>
        <v>7.9858030168589167E-3</v>
      </c>
      <c r="O1660" s="11">
        <f>IFERROR(((טבלה14[[#This Row],[מספר סטודנטים בתואר 1]]-טבלה14[[#This Row],[נשים תואר 1]])/טבלה14[[#This Row],[מספר סטודנטים בתואר 1]]),"")</f>
        <v>0.26411657559198543</v>
      </c>
      <c r="P1660" s="11">
        <f>IFERROR(טבלה14[[#This Row],[נשים תואר 1]]/טבלה14[[#This Row],[מספר סטודנטים בתואר 1]],"")</f>
        <v>0.73588342440801457</v>
      </c>
      <c r="Q166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66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60" s="13">
        <f>SUMIFS(T:T,D:D,"2007/08",B:B,B1660)-טבלה14[[#This Row],[דירוג]]</f>
        <v>3</v>
      </c>
      <c r="T1660" s="9">
        <v>43</v>
      </c>
    </row>
    <row r="1661" spans="2:20" s="6" customFormat="1" ht="13.8" hidden="1" x14ac:dyDescent="0.3">
      <c r="B1661" s="7" t="s">
        <v>76</v>
      </c>
      <c r="C1661" s="8" t="s">
        <v>34</v>
      </c>
      <c r="D1661" s="9" t="s">
        <v>32</v>
      </c>
      <c r="E1661" s="10">
        <v>632</v>
      </c>
      <c r="F1661" s="10">
        <v>210</v>
      </c>
      <c r="G1661" s="10">
        <v>75</v>
      </c>
      <c r="H1661" s="10">
        <v>26</v>
      </c>
      <c r="I1661" s="10">
        <v>35</v>
      </c>
      <c r="J1661" s="10">
        <v>11</v>
      </c>
      <c r="K1661" s="9"/>
      <c r="L1661" s="9" t="s">
        <v>18</v>
      </c>
      <c r="M1661" s="9" t="str">
        <f>IF(טבלה14[[#This Row],[מספר סטודנטים בתואר 1]]&gt;500,"yes","no")</f>
        <v>yes</v>
      </c>
      <c r="N1661" s="12">
        <f>טבלה14[[#This Row],[מספר סטודנטים בתואר 1]]/SUBTOTAL(109,טבלה14[מספר סטודנטים בתואר 1])</f>
        <v>9.1931284274222869E-3</v>
      </c>
      <c r="O1661" s="11">
        <f>IFERROR(((טבלה14[[#This Row],[מספר סטודנטים בתואר 1]]-טבלה14[[#This Row],[נשים תואר 1]])/טבלה14[[#This Row],[מספר סטודנטים בתואר 1]]),"")</f>
        <v>0.66772151898734178</v>
      </c>
      <c r="P1661" s="11">
        <f>IFERROR(טבלה14[[#This Row],[נשים תואר 1]]/טבלה14[[#This Row],[מספר סטודנטים בתואר 1]],"")</f>
        <v>0.33227848101265822</v>
      </c>
      <c r="Q166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66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61" s="13">
        <f>SUMIFS(T:T,D:D,"2007/08",B:B,B1661)-טבלה14[[#This Row],[דירוג]]</f>
        <v>3</v>
      </c>
      <c r="T1661" s="9">
        <v>41</v>
      </c>
    </row>
    <row r="1662" spans="2:20" s="6" customFormat="1" ht="13.8" hidden="1" x14ac:dyDescent="0.3">
      <c r="B1662" s="7" t="s">
        <v>76</v>
      </c>
      <c r="C1662" s="8" t="s">
        <v>34</v>
      </c>
      <c r="D1662" s="9" t="s">
        <v>199</v>
      </c>
      <c r="E1662" s="10">
        <v>640</v>
      </c>
      <c r="F1662" s="10">
        <v>211</v>
      </c>
      <c r="G1662" s="10">
        <v>71</v>
      </c>
      <c r="H1662" s="10">
        <v>21</v>
      </c>
      <c r="I1662" s="10">
        <v>30</v>
      </c>
      <c r="J1662" s="10">
        <v>9</v>
      </c>
      <c r="K1662" s="9"/>
      <c r="L1662" s="9" t="s">
        <v>18</v>
      </c>
      <c r="M1662" s="9" t="str">
        <f>IF(טבלה14[[#This Row],[מספר סטודנטים בתואר 1]]&gt;500,"yes","no")</f>
        <v>yes</v>
      </c>
      <c r="N1662" s="12">
        <f>טבלה14[[#This Row],[מספר סטודנטים בתואר 1]]/SUBTOTAL(109,טבלה14[מספר סטודנטים בתואר 1])</f>
        <v>9.3094971416934555E-3</v>
      </c>
      <c r="O1662" s="11">
        <f>IFERROR(((טבלה14[[#This Row],[מספר סטודנטים בתואר 1]]-טבלה14[[#This Row],[נשים תואר 1]])/טבלה14[[#This Row],[מספר סטודנטים בתואר 1]]),"")</f>
        <v>0.67031249999999998</v>
      </c>
      <c r="P1662" s="11">
        <f>IFERROR(טבלה14[[#This Row],[נשים תואר 1]]/טבלה14[[#This Row],[מספר סטודנטים בתואר 1]],"")</f>
        <v>0.32968750000000002</v>
      </c>
      <c r="Q166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66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62" s="13">
        <f>SUMIFS(T:T,D:D,"2007/08",B:B,B1662)-טבלה14[[#This Row],[דירוג]]</f>
        <v>3</v>
      </c>
      <c r="T1662" s="9">
        <v>41</v>
      </c>
    </row>
    <row r="1663" spans="2:20" s="6" customFormat="1" ht="13.8" hidden="1" x14ac:dyDescent="0.3">
      <c r="B1663" s="7" t="s">
        <v>105</v>
      </c>
      <c r="C1663" s="8" t="s">
        <v>39</v>
      </c>
      <c r="D1663" s="10" t="s">
        <v>32</v>
      </c>
      <c r="E1663" s="10">
        <v>680</v>
      </c>
      <c r="F1663" s="10">
        <v>555</v>
      </c>
      <c r="G1663" s="10">
        <v>236</v>
      </c>
      <c r="H1663" s="10">
        <v>188</v>
      </c>
      <c r="I1663" s="10">
        <v>147</v>
      </c>
      <c r="J1663" s="10">
        <v>110</v>
      </c>
      <c r="K1663" s="9"/>
      <c r="L1663" s="9" t="s">
        <v>18</v>
      </c>
      <c r="M1663" s="9" t="str">
        <f>IF(טבלה14[[#This Row],[מספר סטודנטים בתואר 1]]&gt;500,"yes","no")</f>
        <v>yes</v>
      </c>
      <c r="N1663" s="12">
        <f>טבלה14[[#This Row],[מספר סטודנטים בתואר 1]]/SUBTOTAL(109,טבלה14[מספר סטודנטים בתואר 1])</f>
        <v>9.8913407130492969E-3</v>
      </c>
      <c r="O1663" s="11">
        <f>IFERROR(((טבלה14[[#This Row],[מספר סטודנטים בתואר 1]]-טבלה14[[#This Row],[נשים תואר 1]])/טבלה14[[#This Row],[מספר סטודנטים בתואר 1]]),"")</f>
        <v>0.18382352941176472</v>
      </c>
      <c r="P1663" s="11">
        <f>IFERROR(טבלה14[[#This Row],[נשים תואר 1]]/טבלה14[[#This Row],[מספר סטודנטים בתואר 1]],"")</f>
        <v>0.81617647058823528</v>
      </c>
      <c r="Q166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66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63" s="13">
        <f>SUMIFS(T:T,D:D,"2007/08",B:B,B1663)-טבלה14[[#This Row],[דירוג]]</f>
        <v>3</v>
      </c>
      <c r="T1663" s="9">
        <v>38</v>
      </c>
    </row>
    <row r="1664" spans="2:20" s="6" customFormat="1" ht="13.8" hidden="1" x14ac:dyDescent="0.3">
      <c r="B1664" s="7" t="s">
        <v>90</v>
      </c>
      <c r="C1664" s="8" t="s">
        <v>56</v>
      </c>
      <c r="D1664" s="9" t="s">
        <v>199</v>
      </c>
      <c r="E1664" s="10">
        <v>675</v>
      </c>
      <c r="F1664" s="10">
        <v>324</v>
      </c>
      <c r="G1664" s="10">
        <v>109</v>
      </c>
      <c r="H1664" s="10">
        <v>69</v>
      </c>
      <c r="I1664" s="10">
        <v>10</v>
      </c>
      <c r="J1664" s="10">
        <v>5</v>
      </c>
      <c r="K1664" s="9"/>
      <c r="L1664" s="9" t="s">
        <v>18</v>
      </c>
      <c r="M1664" s="9" t="str">
        <f>IF(טבלה14[[#This Row],[מספר סטודנטים בתואר 1]]&gt;500,"yes","no")</f>
        <v>yes</v>
      </c>
      <c r="N1664" s="12">
        <f>טבלה14[[#This Row],[מספר סטודנטים בתואר 1]]/SUBTOTAL(109,טבלה14[מספר סטודנטים בתואר 1])</f>
        <v>9.8186102666298174E-3</v>
      </c>
      <c r="O1664" s="11">
        <f>IFERROR(((טבלה14[[#This Row],[מספר סטודנטים בתואר 1]]-טבלה14[[#This Row],[נשים תואר 1]])/טבלה14[[#This Row],[מספר סטודנטים בתואר 1]]),"")</f>
        <v>0.52</v>
      </c>
      <c r="P1664" s="11">
        <f>IFERROR(טבלה14[[#This Row],[נשים תואר 1]]/טבלה14[[#This Row],[מספר סטודנטים בתואר 1]],"")</f>
        <v>0.48</v>
      </c>
      <c r="Q166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66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64" s="13">
        <f>SUMIFS(T:T,D:D,"2007/08",B:B,B1664)-טבלה14[[#This Row],[דירוג]]</f>
        <v>3</v>
      </c>
      <c r="T1664" s="9">
        <v>37</v>
      </c>
    </row>
    <row r="1665" spans="2:20" s="6" customFormat="1" ht="13.8" hidden="1" x14ac:dyDescent="0.3">
      <c r="B1665" s="7" t="s">
        <v>215</v>
      </c>
      <c r="C1665" s="8" t="s">
        <v>52</v>
      </c>
      <c r="D1665" s="10" t="s">
        <v>29</v>
      </c>
      <c r="E1665" s="10">
        <v>99</v>
      </c>
      <c r="F1665" s="10">
        <v>95</v>
      </c>
      <c r="G1665" s="10">
        <v>647</v>
      </c>
      <c r="H1665" s="10">
        <v>614</v>
      </c>
      <c r="I1665" s="10">
        <v>61</v>
      </c>
      <c r="J1665" s="10">
        <v>53</v>
      </c>
      <c r="K1665" s="9"/>
      <c r="L1665" s="9" t="s">
        <v>18</v>
      </c>
      <c r="M1665" s="9" t="str">
        <f>IF(טבלה14[[#This Row],[מספר סטודנטים בתואר 1]]&gt;500,"yes","no")</f>
        <v>no</v>
      </c>
      <c r="N1665" s="12">
        <f>טבלה14[[#This Row],[מספר סטודנטים בתואר 1]]/SUBTOTAL(109,טבלה14[מספר סטודנטים בתואר 1])</f>
        <v>1.4400628391057063E-3</v>
      </c>
      <c r="O1665" s="11">
        <f>IFERROR(((טבלה14[[#This Row],[מספר סטודנטים בתואר 1]]-טבלה14[[#This Row],[נשים תואר 1]])/טבלה14[[#This Row],[מספר סטודנטים בתואר 1]]),"")</f>
        <v>4.0404040404040407E-2</v>
      </c>
      <c r="P1665" s="11">
        <f>IFERROR(טבלה14[[#This Row],[נשים תואר 1]]/טבלה14[[#This Row],[מספר סטודנטים בתואר 1]],"")</f>
        <v>0.95959595959595956</v>
      </c>
      <c r="Q166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66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65" s="13">
        <f>SUMIFS(T:T,D:D,"2007/08",B:B,B1665)-טבלה14[[#This Row],[דירוג]]</f>
        <v>-35</v>
      </c>
      <c r="T1665" s="9">
        <v>108</v>
      </c>
    </row>
    <row r="1666" spans="2:20" s="6" customFormat="1" ht="13.8" hidden="1" x14ac:dyDescent="0.3">
      <c r="B1666" s="7" t="s">
        <v>83</v>
      </c>
      <c r="C1666" s="8" t="s">
        <v>58</v>
      </c>
      <c r="D1666" s="10" t="s">
        <v>31</v>
      </c>
      <c r="E1666" s="10">
        <v>837</v>
      </c>
      <c r="F1666" s="10">
        <v>543</v>
      </c>
      <c r="G1666" s="10">
        <v>153</v>
      </c>
      <c r="H1666" s="10">
        <v>107</v>
      </c>
      <c r="I1666" s="10">
        <v>7</v>
      </c>
      <c r="J1666" s="10">
        <v>4</v>
      </c>
      <c r="K1666" s="9"/>
      <c r="L1666" s="9" t="s">
        <v>18</v>
      </c>
      <c r="M1666" s="9" t="str">
        <f>IF(טבלה14[[#This Row],[מספר סטודנטים בתואר 1]]&gt;500,"yes","no")</f>
        <v>yes</v>
      </c>
      <c r="N1666" s="12">
        <f>טבלה14[[#This Row],[מספר סטודנטים בתואר 1]]/SUBTOTAL(109,טבלה14[מספר סטודנטים בתואר 1])</f>
        <v>1.2175076730620973E-2</v>
      </c>
      <c r="O1666" s="11">
        <f>IFERROR(((טבלה14[[#This Row],[מספר סטודנטים בתואר 1]]-טבלה14[[#This Row],[נשים תואר 1]])/טבלה14[[#This Row],[מספר סטודנטים בתואר 1]]),"")</f>
        <v>0.35125448028673834</v>
      </c>
      <c r="P1666" s="11">
        <f>IFERROR(טבלה14[[#This Row],[נשים תואר 1]]/טבלה14[[#This Row],[מספר סטודנטים בתואר 1]],"")</f>
        <v>0.64874551971326166</v>
      </c>
      <c r="Q166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66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66" s="13">
        <f>SUMIFS(T:T,D:D,"2007/08",B:B,B1666)-טבלה14[[#This Row],[דירוג]]</f>
        <v>3</v>
      </c>
      <c r="T1666" s="9">
        <v>33</v>
      </c>
    </row>
    <row r="1667" spans="2:20" s="6" customFormat="1" ht="13.8" hidden="1" x14ac:dyDescent="0.3">
      <c r="B1667" s="7" t="s">
        <v>82</v>
      </c>
      <c r="C1667" s="8" t="s">
        <v>58</v>
      </c>
      <c r="D1667" s="9" t="s">
        <v>49</v>
      </c>
      <c r="E1667" s="10">
        <v>794</v>
      </c>
      <c r="F1667" s="10">
        <v>773</v>
      </c>
      <c r="G1667" s="10">
        <v>154</v>
      </c>
      <c r="H1667" s="10">
        <v>151</v>
      </c>
      <c r="I1667" s="10">
        <v>37</v>
      </c>
      <c r="J1667" s="10">
        <v>37</v>
      </c>
      <c r="K1667" s="9"/>
      <c r="L1667" s="9" t="s">
        <v>18</v>
      </c>
      <c r="M1667" s="9" t="str">
        <f>IF(טבלה14[[#This Row],[מספר סטודנטים בתואר 1]]&gt;500,"yes","no")</f>
        <v>yes</v>
      </c>
      <c r="N1667" s="12">
        <f>טבלה14[[#This Row],[מספר סטודנטים בתואר 1]]/SUBTOTAL(109,טבלה14[מספר סטודנטים בתואר 1])</f>
        <v>1.1549594891413443E-2</v>
      </c>
      <c r="O1667" s="11">
        <f>IFERROR(((טבלה14[[#This Row],[מספר סטודנטים בתואר 1]]-טבלה14[[#This Row],[נשים תואר 1]])/טבלה14[[#This Row],[מספר סטודנטים בתואר 1]]),"")</f>
        <v>2.6448362720403022E-2</v>
      </c>
      <c r="P1667" s="11">
        <f>IFERROR(טבלה14[[#This Row],[נשים תואר 1]]/טבלה14[[#This Row],[מספר סטודנטים בתואר 1]],"")</f>
        <v>0.97355163727959693</v>
      </c>
      <c r="Q166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66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67" s="13">
        <f>SUMIFS(T:T,D:D,"2007/08",B:B,B1667)-טבלה14[[#This Row],[דירוג]]</f>
        <v>3</v>
      </c>
      <c r="T1667" s="9">
        <v>32</v>
      </c>
    </row>
    <row r="1668" spans="2:20" s="6" customFormat="1" ht="13.8" hidden="1" x14ac:dyDescent="0.3">
      <c r="B1668" s="7" t="s">
        <v>78</v>
      </c>
      <c r="C1668" s="8" t="s">
        <v>34</v>
      </c>
      <c r="D1668" s="9" t="s">
        <v>42</v>
      </c>
      <c r="E1668" s="10">
        <v>807</v>
      </c>
      <c r="F1668" s="10">
        <v>558</v>
      </c>
      <c r="G1668" s="10">
        <v>99</v>
      </c>
      <c r="H1668" s="10">
        <v>53</v>
      </c>
      <c r="I1668" s="10">
        <v>19</v>
      </c>
      <c r="J1668" s="10">
        <v>14</v>
      </c>
      <c r="K1668" s="9"/>
      <c r="L1668" s="9" t="s">
        <v>18</v>
      </c>
      <c r="M1668" s="9" t="str">
        <f>IF(טבלה14[[#This Row],[מספר סטודנטים בתואר 1]]&gt;500,"yes","no")</f>
        <v>yes</v>
      </c>
      <c r="N1668" s="12">
        <f>טבלה14[[#This Row],[מספר סטודנטים בתואר 1]]/SUBTOTAL(109,טבלה14[מספר סטודנטים בתואר 1])</f>
        <v>1.1738694052104091E-2</v>
      </c>
      <c r="O1668" s="11">
        <f>IFERROR(((טבלה14[[#This Row],[מספר סטודנטים בתואר 1]]-טבלה14[[#This Row],[נשים תואר 1]])/טבלה14[[#This Row],[מספר סטודנטים בתואר 1]]),"")</f>
        <v>0.30855018587360594</v>
      </c>
      <c r="P1668" s="11">
        <f>IFERROR(טבלה14[[#This Row],[נשים תואר 1]]/טבלה14[[#This Row],[מספר סטודנטים בתואר 1]],"")</f>
        <v>0.69144981412639406</v>
      </c>
      <c r="Q166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66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68" s="13">
        <f>SUMIFS(T:T,D:D,"2007/08",B:B,B1668)-טבלה14[[#This Row],[דירוג]]</f>
        <v>3</v>
      </c>
      <c r="T1668" s="9">
        <v>29</v>
      </c>
    </row>
    <row r="1669" spans="2:20" s="6" customFormat="1" ht="13.8" hidden="1" x14ac:dyDescent="0.3">
      <c r="B1669" s="7" t="s">
        <v>85</v>
      </c>
      <c r="C1669" s="8" t="s">
        <v>39</v>
      </c>
      <c r="D1669" s="9" t="s">
        <v>37</v>
      </c>
      <c r="E1669" s="10">
        <v>936</v>
      </c>
      <c r="F1669" s="10">
        <v>753</v>
      </c>
      <c r="G1669" s="10">
        <v>277</v>
      </c>
      <c r="H1669" s="10">
        <v>238</v>
      </c>
      <c r="I1669" s="10">
        <v>63</v>
      </c>
      <c r="J1669" s="10">
        <v>49</v>
      </c>
      <c r="K1669" s="9"/>
      <c r="L1669" s="9" t="s">
        <v>18</v>
      </c>
      <c r="M1669" s="9" t="str">
        <f>IF(טבלה14[[#This Row],[מספר סטודנטים בתואר 1]]&gt;500,"yes","no")</f>
        <v>yes</v>
      </c>
      <c r="N1669" s="12">
        <f>טבלה14[[#This Row],[מספר סטודנטים בתואר 1]]/SUBTOTAL(109,טבלה14[מספר סטודנטים בתואר 1])</f>
        <v>1.3615139569726679E-2</v>
      </c>
      <c r="O1669" s="11">
        <f>IFERROR(((טבלה14[[#This Row],[מספר סטודנטים בתואר 1]]-טבלה14[[#This Row],[נשים תואר 1]])/טבלה14[[#This Row],[מספר סטודנטים בתואר 1]]),"")</f>
        <v>0.19551282051282051</v>
      </c>
      <c r="P1669" s="11">
        <f>IFERROR(טבלה14[[#This Row],[נשים תואר 1]]/טבלה14[[#This Row],[מספר סטודנטים בתואר 1]],"")</f>
        <v>0.80448717948717952</v>
      </c>
      <c r="Q166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66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69" s="13">
        <f>SUMIFS(T:T,D:D,"2007/08",B:B,B1669)-טבלה14[[#This Row],[דירוג]]</f>
        <v>3</v>
      </c>
      <c r="T1669" s="9">
        <v>26</v>
      </c>
    </row>
    <row r="1670" spans="2:20" s="6" customFormat="1" ht="13.8" hidden="1" x14ac:dyDescent="0.3">
      <c r="B1670" s="7" t="s">
        <v>85</v>
      </c>
      <c r="C1670" s="8" t="s">
        <v>39</v>
      </c>
      <c r="D1670" s="9" t="s">
        <v>22</v>
      </c>
      <c r="E1670" s="10">
        <v>931</v>
      </c>
      <c r="F1670" s="10">
        <v>744</v>
      </c>
      <c r="G1670" s="10">
        <v>307</v>
      </c>
      <c r="H1670" s="10">
        <v>258</v>
      </c>
      <c r="I1670" s="10">
        <v>75</v>
      </c>
      <c r="J1670" s="10">
        <v>66</v>
      </c>
      <c r="K1670" s="9"/>
      <c r="L1670" s="9" t="s">
        <v>18</v>
      </c>
      <c r="M1670" s="9" t="str">
        <f>IF(טבלה14[[#This Row],[מספר סטודנטים בתואר 1]]&gt;500,"yes","no")</f>
        <v>yes</v>
      </c>
      <c r="N1670" s="12">
        <f>טבלה14[[#This Row],[מספר סטודנטים בתואר 1]]/SUBTOTAL(109,טבלה14[מספר סטודנטים בתואר 1])</f>
        <v>1.35424091233072E-2</v>
      </c>
      <c r="O1670" s="11">
        <f>IFERROR(((טבלה14[[#This Row],[מספר סטודנטים בתואר 1]]-טבלה14[[#This Row],[נשים תואר 1]])/טבלה14[[#This Row],[מספר סטודנטים בתואר 1]]),"")</f>
        <v>0.20085929108485501</v>
      </c>
      <c r="P1670" s="11">
        <f>IFERROR(טבלה14[[#This Row],[נשים תואר 1]]/טבלה14[[#This Row],[מספר סטודנטים בתואר 1]],"")</f>
        <v>0.79914070891514499</v>
      </c>
      <c r="Q167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67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70" s="13">
        <f>SUMIFS(T:T,D:D,"2007/08",B:B,B1670)-טבלה14[[#This Row],[דירוג]]</f>
        <v>3</v>
      </c>
      <c r="T1670" s="9">
        <v>26</v>
      </c>
    </row>
    <row r="1671" spans="2:20" s="6" customFormat="1" ht="13.8" hidden="1" x14ac:dyDescent="0.3">
      <c r="B1671" s="7" t="s">
        <v>85</v>
      </c>
      <c r="C1671" s="8" t="s">
        <v>39</v>
      </c>
      <c r="D1671" s="9" t="s">
        <v>23</v>
      </c>
      <c r="E1671" s="10">
        <v>939</v>
      </c>
      <c r="F1671" s="10">
        <v>751</v>
      </c>
      <c r="G1671" s="10">
        <v>298</v>
      </c>
      <c r="H1671" s="10">
        <v>250</v>
      </c>
      <c r="I1671" s="10">
        <v>81</v>
      </c>
      <c r="J1671" s="10">
        <v>70</v>
      </c>
      <c r="K1671" s="9"/>
      <c r="L1671" s="9" t="s">
        <v>18</v>
      </c>
      <c r="M1671" s="9" t="str">
        <f>IF(טבלה14[[#This Row],[מספר סטודנטים בתואר 1]]&gt;500,"yes","no")</f>
        <v>yes</v>
      </c>
      <c r="N1671" s="12">
        <f>טבלה14[[#This Row],[מספר סטודנטים בתואר 1]]/SUBTOTAL(109,טבלה14[מספר סטודנטים בתואר 1])</f>
        <v>1.3658777837578366E-2</v>
      </c>
      <c r="O1671" s="11">
        <f>IFERROR(((טבלה14[[#This Row],[מספר סטודנטים בתואר 1]]-טבלה14[[#This Row],[נשים תואר 1]])/טבלה14[[#This Row],[מספר סטודנטים בתואר 1]]),"")</f>
        <v>0.20021299254526093</v>
      </c>
      <c r="P1671" s="11">
        <f>IFERROR(טבלה14[[#This Row],[נשים תואר 1]]/טבלה14[[#This Row],[מספר סטודנטים בתואר 1]],"")</f>
        <v>0.79978700745473907</v>
      </c>
      <c r="Q167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67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71" s="13">
        <f>SUMIFS(T:T,D:D,"2007/08",B:B,B1671)-טבלה14[[#This Row],[דירוג]]</f>
        <v>3</v>
      </c>
      <c r="T1671" s="9">
        <v>26</v>
      </c>
    </row>
    <row r="1672" spans="2:20" s="6" customFormat="1" ht="13.8" hidden="1" x14ac:dyDescent="0.3">
      <c r="B1672" s="7" t="s">
        <v>85</v>
      </c>
      <c r="C1672" s="8" t="s">
        <v>39</v>
      </c>
      <c r="D1672" s="10" t="s">
        <v>42</v>
      </c>
      <c r="E1672" s="10">
        <v>928</v>
      </c>
      <c r="F1672" s="10">
        <v>731</v>
      </c>
      <c r="G1672" s="10">
        <v>300</v>
      </c>
      <c r="H1672" s="10">
        <v>251</v>
      </c>
      <c r="I1672" s="10">
        <v>86</v>
      </c>
      <c r="J1672" s="10">
        <v>74</v>
      </c>
      <c r="K1672" s="9"/>
      <c r="L1672" s="9" t="s">
        <v>18</v>
      </c>
      <c r="M1672" s="9" t="str">
        <f>IF(טבלה14[[#This Row],[מספר סטודנטים בתואר 1]]&gt;500,"yes","no")</f>
        <v>yes</v>
      </c>
      <c r="N1672" s="12">
        <f>טבלה14[[#This Row],[מספר סטודנטים בתואר 1]]/SUBTOTAL(109,טבלה14[מספר סטודנטים בתואר 1])</f>
        <v>1.349877085545551E-2</v>
      </c>
      <c r="O1672" s="11">
        <f>IFERROR(((טבלה14[[#This Row],[מספר סטודנטים בתואר 1]]-טבלה14[[#This Row],[נשים תואר 1]])/טבלה14[[#This Row],[מספר סטודנטים בתואר 1]]),"")</f>
        <v>0.21228448275862069</v>
      </c>
      <c r="P1672" s="11">
        <f>IFERROR(טבלה14[[#This Row],[נשים תואר 1]]/טבלה14[[#This Row],[מספר סטודנטים בתואר 1]],"")</f>
        <v>0.78771551724137934</v>
      </c>
      <c r="Q167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67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72" s="13">
        <f>SUMIFS(T:T,D:D,"2007/08",B:B,B1672)-טבלה14[[#This Row],[דירוג]]</f>
        <v>3</v>
      </c>
      <c r="T1672" s="9">
        <v>26</v>
      </c>
    </row>
    <row r="1673" spans="2:20" s="6" customFormat="1" ht="13.8" hidden="1" x14ac:dyDescent="0.3">
      <c r="B1673" s="7" t="s">
        <v>266</v>
      </c>
      <c r="C1673" s="8" t="s">
        <v>28</v>
      </c>
      <c r="D1673" s="10" t="s">
        <v>29</v>
      </c>
      <c r="E1673" s="10">
        <v>94</v>
      </c>
      <c r="F1673" s="10">
        <v>49</v>
      </c>
      <c r="G1673" s="10"/>
      <c r="H1673" s="10"/>
      <c r="I1673" s="10"/>
      <c r="J1673" s="10" t="s">
        <v>21</v>
      </c>
      <c r="K1673" s="9"/>
      <c r="L1673" s="9" t="s">
        <v>18</v>
      </c>
      <c r="M1673" s="9" t="str">
        <f>IF(טבלה14[[#This Row],[מספר סטודנטים בתואר 1]]&gt;500,"yes","no")</f>
        <v>no</v>
      </c>
      <c r="N1673" s="12">
        <f>טבלה14[[#This Row],[מספר סטודנטים בתואר 1]]/SUBTOTAL(109,טבלה14[מספר סטודנטים בתואר 1])</f>
        <v>1.3673323926862264E-3</v>
      </c>
      <c r="O1673" s="11">
        <f>IFERROR(((טבלה14[[#This Row],[מספר סטודנטים בתואר 1]]-טבלה14[[#This Row],[נשים תואר 1]])/טבלה14[[#This Row],[מספר סטודנטים בתואר 1]]),"")</f>
        <v>0.47872340425531917</v>
      </c>
      <c r="P1673" s="11">
        <f>IFERROR(טבלה14[[#This Row],[נשים תואר 1]]/טבלה14[[#This Row],[מספר סטודנטים בתואר 1]],"")</f>
        <v>0.52127659574468088</v>
      </c>
      <c r="Q167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67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73" s="13">
        <f>SUMIFS(T:T,D:D,"2007/08",B:B,B1673)-טבלה14[[#This Row],[דירוג]]</f>
        <v>-109</v>
      </c>
      <c r="T1673" s="9">
        <v>109</v>
      </c>
    </row>
    <row r="1674" spans="2:20" s="6" customFormat="1" ht="13.8" hidden="1" x14ac:dyDescent="0.3">
      <c r="B1674" s="7" t="s">
        <v>54</v>
      </c>
      <c r="C1674" s="8" t="s">
        <v>25</v>
      </c>
      <c r="D1674" s="9" t="s">
        <v>49</v>
      </c>
      <c r="E1674" s="10">
        <v>992</v>
      </c>
      <c r="F1674" s="10">
        <v>397</v>
      </c>
      <c r="G1674" s="10">
        <v>327</v>
      </c>
      <c r="H1674" s="10">
        <v>127</v>
      </c>
      <c r="I1674" s="10">
        <v>178</v>
      </c>
      <c r="J1674" s="10">
        <v>63</v>
      </c>
      <c r="K1674" s="9"/>
      <c r="L1674" s="9" t="s">
        <v>18</v>
      </c>
      <c r="M1674" s="9" t="str">
        <f>IF(טבלה14[[#This Row],[מספר סטודנטים בתואר 1]]&gt;500,"yes","no")</f>
        <v>yes</v>
      </c>
      <c r="N1674" s="12">
        <f>טבלה14[[#This Row],[מספר סטודנטים בתואר 1]]/SUBTOTAL(109,טבלה14[מספר סטודנטים בתואר 1])</f>
        <v>1.4429720569624856E-2</v>
      </c>
      <c r="O1674" s="11">
        <f>IFERROR(((טבלה14[[#This Row],[מספר סטודנטים בתואר 1]]-טבלה14[[#This Row],[נשים תואר 1]])/טבלה14[[#This Row],[מספר סטודנטים בתואר 1]]),"")</f>
        <v>0.59979838709677424</v>
      </c>
      <c r="P1674" s="11">
        <f>IFERROR(טבלה14[[#This Row],[נשים תואר 1]]/טבלה14[[#This Row],[מספר סטודנטים בתואר 1]],"")</f>
        <v>0.40020161290322581</v>
      </c>
      <c r="Q167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67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74" s="13">
        <f>SUMIFS(T:T,D:D,"2007/08",B:B,B1674)-טבלה14[[#This Row],[דירוג]]</f>
        <v>3</v>
      </c>
      <c r="T1674" s="9">
        <v>24</v>
      </c>
    </row>
    <row r="1675" spans="2:20" s="6" customFormat="1" ht="13.8" hidden="1" x14ac:dyDescent="0.3">
      <c r="B1675" s="7" t="s">
        <v>54</v>
      </c>
      <c r="C1675" s="8" t="s">
        <v>25</v>
      </c>
      <c r="D1675" s="9" t="s">
        <v>50</v>
      </c>
      <c r="E1675" s="10">
        <v>1027</v>
      </c>
      <c r="F1675" s="10">
        <v>430</v>
      </c>
      <c r="G1675" s="10">
        <v>301</v>
      </c>
      <c r="H1675" s="10">
        <v>115</v>
      </c>
      <c r="I1675" s="10">
        <v>184</v>
      </c>
      <c r="J1675" s="10">
        <v>68</v>
      </c>
      <c r="K1675" s="9"/>
      <c r="L1675" s="9" t="s">
        <v>18</v>
      </c>
      <c r="M1675" s="9" t="str">
        <f>IF(טבלה14[[#This Row],[מספר סטודנטים בתואר 1]]&gt;500,"yes","no")</f>
        <v>yes</v>
      </c>
      <c r="N1675" s="12">
        <f>טבלה14[[#This Row],[מספר סטודנטים בתואר 1]]/SUBTOTAL(109,טבלה14[מספר סטודנטים בתואר 1])</f>
        <v>1.4938833694561218E-2</v>
      </c>
      <c r="O1675" s="11">
        <f>IFERROR(((טבלה14[[#This Row],[מספר סטודנטים בתואר 1]]-טבלה14[[#This Row],[נשים תואר 1]])/טבלה14[[#This Row],[מספר סטודנטים בתואר 1]]),"")</f>
        <v>0.58130477117818891</v>
      </c>
      <c r="P1675" s="11">
        <f>IFERROR(טבלה14[[#This Row],[נשים תואר 1]]/טבלה14[[#This Row],[מספר סטודנטים בתואר 1]],"")</f>
        <v>0.41869522882181109</v>
      </c>
      <c r="Q167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67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75" s="13">
        <f>SUMIFS(T:T,D:D,"2007/08",B:B,B1675)-טבלה14[[#This Row],[דירוג]]</f>
        <v>3</v>
      </c>
      <c r="T1675" s="9">
        <v>24</v>
      </c>
    </row>
    <row r="1676" spans="2:20" s="6" customFormat="1" ht="13.8" hidden="1" x14ac:dyDescent="0.3">
      <c r="B1676" s="7" t="s">
        <v>54</v>
      </c>
      <c r="C1676" s="8" t="s">
        <v>25</v>
      </c>
      <c r="D1676" s="10" t="s">
        <v>32</v>
      </c>
      <c r="E1676" s="10">
        <v>1024</v>
      </c>
      <c r="F1676" s="10">
        <v>437</v>
      </c>
      <c r="G1676" s="10">
        <v>300</v>
      </c>
      <c r="H1676" s="10">
        <v>108</v>
      </c>
      <c r="I1676" s="10">
        <v>175</v>
      </c>
      <c r="J1676" s="10">
        <v>65</v>
      </c>
      <c r="K1676" s="9"/>
      <c r="L1676" s="9" t="s">
        <v>18</v>
      </c>
      <c r="M1676" s="9" t="str">
        <f>IF(טבלה14[[#This Row],[מספר סטודנטים בתואר 1]]&gt;500,"yes","no")</f>
        <v>yes</v>
      </c>
      <c r="N1676" s="12">
        <f>טבלה14[[#This Row],[מספר סטודנטים בתואר 1]]/SUBTOTAL(109,טבלה14[מספר סטודנטים בתואר 1])</f>
        <v>1.4895195426709529E-2</v>
      </c>
      <c r="O1676" s="11">
        <f>IFERROR(((טבלה14[[#This Row],[מספר סטודנטים בתואר 1]]-טבלה14[[#This Row],[נשים תואר 1]])/טבלה14[[#This Row],[מספר סטודנטים בתואר 1]]),"")</f>
        <v>0.5732421875</v>
      </c>
      <c r="P1676" s="11">
        <f>IFERROR(טבלה14[[#This Row],[נשים תואר 1]]/טבלה14[[#This Row],[מספר סטודנטים בתואר 1]],"")</f>
        <v>0.4267578125</v>
      </c>
      <c r="Q167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67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76" s="13">
        <f>SUMIFS(T:T,D:D,"2007/08",B:B,B1676)-טבלה14[[#This Row],[דירוג]]</f>
        <v>3</v>
      </c>
      <c r="T1676" s="9">
        <v>24</v>
      </c>
    </row>
    <row r="1677" spans="2:20" s="6" customFormat="1" ht="13.8" hidden="1" x14ac:dyDescent="0.3">
      <c r="B1677" s="7" t="s">
        <v>38</v>
      </c>
      <c r="C1677" s="8" t="s">
        <v>39</v>
      </c>
      <c r="D1677" s="9" t="s">
        <v>42</v>
      </c>
      <c r="E1677" s="10">
        <v>972</v>
      </c>
      <c r="F1677" s="10">
        <v>548</v>
      </c>
      <c r="G1677" s="10">
        <v>113</v>
      </c>
      <c r="H1677" s="10">
        <v>67</v>
      </c>
      <c r="I1677" s="10">
        <v>6</v>
      </c>
      <c r="J1677" s="10"/>
      <c r="K1677" s="9"/>
      <c r="L1677" s="9" t="s">
        <v>18</v>
      </c>
      <c r="M1677" s="9" t="str">
        <f>IF(טבלה14[[#This Row],[מספר סטודנטים בתואר 1]]&gt;500,"yes","no")</f>
        <v>yes</v>
      </c>
      <c r="N1677" s="12">
        <f>טבלה14[[#This Row],[מספר סטודנטים בתואר 1]]/SUBTOTAL(109,טבלה14[מספר סטודנטים בתואר 1])</f>
        <v>1.4138798783946936E-2</v>
      </c>
      <c r="O1677" s="11">
        <f>IFERROR(((טבלה14[[#This Row],[מספר סטודנטים בתואר 1]]-טבלה14[[#This Row],[נשים תואר 1]])/טבלה14[[#This Row],[מספר סטודנטים בתואר 1]]),"")</f>
        <v>0.43621399176954734</v>
      </c>
      <c r="P1677" s="11">
        <f>IFERROR(טבלה14[[#This Row],[נשים תואר 1]]/טבלה14[[#This Row],[מספר סטודנטים בתואר 1]],"")</f>
        <v>0.56378600823045266</v>
      </c>
      <c r="Q167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67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77" s="13">
        <f>SUMIFS(T:T,D:D,"2007/08",B:B,B1677)-טבלה14[[#This Row],[דירוג]]</f>
        <v>3</v>
      </c>
      <c r="T1677" s="9">
        <v>23</v>
      </c>
    </row>
    <row r="1678" spans="2:20" s="6" customFormat="1" ht="13.8" hidden="1" x14ac:dyDescent="0.3">
      <c r="B1678" s="7" t="s">
        <v>38</v>
      </c>
      <c r="C1678" s="8" t="s">
        <v>39</v>
      </c>
      <c r="D1678" s="9" t="s">
        <v>199</v>
      </c>
      <c r="E1678" s="10">
        <v>1128</v>
      </c>
      <c r="F1678" s="10">
        <v>672</v>
      </c>
      <c r="G1678" s="10">
        <v>59</v>
      </c>
      <c r="H1678" s="10">
        <v>29</v>
      </c>
      <c r="I1678" s="10">
        <v>7</v>
      </c>
      <c r="J1678" s="10"/>
      <c r="K1678" s="9"/>
      <c r="L1678" s="9" t="s">
        <v>18</v>
      </c>
      <c r="M1678" s="9" t="str">
        <f>IF(טבלה14[[#This Row],[מספר סטודנטים בתואר 1]]&gt;500,"yes","no")</f>
        <v>yes</v>
      </c>
      <c r="N1678" s="12">
        <f>טבלה14[[#This Row],[מספר סטודנטים בתואר 1]]/SUBTOTAL(109,טבלה14[מספר סטודנטים בתואר 1])</f>
        <v>1.6407988712234714E-2</v>
      </c>
      <c r="O1678" s="11">
        <f>IFERROR(((טבלה14[[#This Row],[מספר סטודנטים בתואר 1]]-טבלה14[[#This Row],[נשים תואר 1]])/טבלה14[[#This Row],[מספר סטודנטים בתואר 1]]),"")</f>
        <v>0.40425531914893614</v>
      </c>
      <c r="P1678" s="11">
        <f>IFERROR(טבלה14[[#This Row],[נשים תואר 1]]/טבלה14[[#This Row],[מספר סטודנטים בתואר 1]],"")</f>
        <v>0.5957446808510638</v>
      </c>
      <c r="Q167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67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78" s="13">
        <f>SUMIFS(T:T,D:D,"2007/08",B:B,B1678)-טבלה14[[#This Row],[דירוג]]</f>
        <v>3</v>
      </c>
      <c r="T1678" s="9">
        <v>23</v>
      </c>
    </row>
    <row r="1679" spans="2:20" s="6" customFormat="1" ht="13.8" hidden="1" x14ac:dyDescent="0.3">
      <c r="B1679" s="7" t="s">
        <v>70</v>
      </c>
      <c r="C1679" s="8" t="s">
        <v>16</v>
      </c>
      <c r="D1679" s="10" t="s">
        <v>43</v>
      </c>
      <c r="E1679" s="10">
        <v>1412</v>
      </c>
      <c r="F1679" s="10">
        <v>1006</v>
      </c>
      <c r="G1679" s="10">
        <v>168</v>
      </c>
      <c r="H1679" s="10">
        <v>112</v>
      </c>
      <c r="I1679" s="10">
        <v>89</v>
      </c>
      <c r="J1679" s="10">
        <v>50</v>
      </c>
      <c r="K1679" s="9"/>
      <c r="L1679" s="9" t="s">
        <v>18</v>
      </c>
      <c r="M1679" s="9" t="str">
        <f>IF(טבלה14[[#This Row],[מספר סטודנטים בתואר 1]]&gt;500,"yes","no")</f>
        <v>yes</v>
      </c>
      <c r="N1679" s="12">
        <f>טבלה14[[#This Row],[מספר סטודנטים בתואר 1]]/SUBTOTAL(109,טבלה14[מספר סטודנטים בתואר 1])</f>
        <v>2.0539078068861186E-2</v>
      </c>
      <c r="O1679" s="11">
        <f>IFERROR(((טבלה14[[#This Row],[מספר סטודנטים בתואר 1]]-טבלה14[[#This Row],[נשים תואר 1]])/טבלה14[[#This Row],[מספר סטודנטים בתואר 1]]),"")</f>
        <v>0.28753541076487255</v>
      </c>
      <c r="P1679" s="11">
        <f>IFERROR(טבלה14[[#This Row],[נשים תואר 1]]/טבלה14[[#This Row],[מספר סטודנטים בתואר 1]],"")</f>
        <v>0.71246458923512745</v>
      </c>
      <c r="Q167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67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79" s="13">
        <f>SUMIFS(T:T,D:D,"2007/08",B:B,B1679)-טבלה14[[#This Row],[דירוג]]</f>
        <v>3</v>
      </c>
      <c r="T1679" s="9">
        <v>21</v>
      </c>
    </row>
    <row r="1680" spans="2:20" s="6" customFormat="1" ht="13.8" hidden="1" x14ac:dyDescent="0.3">
      <c r="B1680" s="7" t="s">
        <v>70</v>
      </c>
      <c r="C1680" s="8" t="s">
        <v>16</v>
      </c>
      <c r="D1680" s="9" t="s">
        <v>42</v>
      </c>
      <c r="E1680" s="10">
        <v>1192</v>
      </c>
      <c r="F1680" s="10">
        <v>835</v>
      </c>
      <c r="G1680" s="10">
        <v>251</v>
      </c>
      <c r="H1680" s="10">
        <v>169</v>
      </c>
      <c r="I1680" s="10">
        <v>69</v>
      </c>
      <c r="J1680" s="10">
        <v>42</v>
      </c>
      <c r="K1680" s="9"/>
      <c r="L1680" s="9" t="s">
        <v>18</v>
      </c>
      <c r="M1680" s="9" t="str">
        <f>IF(טבלה14[[#This Row],[מספר סטודנטים בתואר 1]]&gt;500,"yes","no")</f>
        <v>yes</v>
      </c>
      <c r="N1680" s="12">
        <f>טבלה14[[#This Row],[מספר סטודנטים בתואר 1]]/SUBTOTAL(109,טבלה14[מספר סטודנטים בתואר 1])</f>
        <v>1.733893842640406E-2</v>
      </c>
      <c r="O1680" s="11">
        <f>IFERROR(((טבלה14[[#This Row],[מספר סטודנטים בתואר 1]]-טבלה14[[#This Row],[נשים תואר 1]])/טבלה14[[#This Row],[מספר סטודנטים בתואר 1]]),"")</f>
        <v>0.29949664429530204</v>
      </c>
      <c r="P1680" s="11">
        <f>IFERROR(טבלה14[[#This Row],[נשים תואר 1]]/טבלה14[[#This Row],[מספר סטודנטים בתואר 1]],"")</f>
        <v>0.70050335570469802</v>
      </c>
      <c r="Q168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68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80" s="13">
        <f>SUMIFS(T:T,D:D,"2007/08",B:B,B1680)-טבלה14[[#This Row],[דירוג]]</f>
        <v>3</v>
      </c>
      <c r="T1680" s="9">
        <v>21</v>
      </c>
    </row>
    <row r="1681" spans="2:20" s="6" customFormat="1" ht="13.8" hidden="1" x14ac:dyDescent="0.3">
      <c r="B1681" s="7" t="s">
        <v>230</v>
      </c>
      <c r="C1681" s="8" t="s">
        <v>45</v>
      </c>
      <c r="D1681" s="10" t="s">
        <v>29</v>
      </c>
      <c r="E1681" s="10">
        <v>91</v>
      </c>
      <c r="F1681" s="10">
        <v>81</v>
      </c>
      <c r="G1681" s="10"/>
      <c r="H1681" s="10"/>
      <c r="I1681" s="10"/>
      <c r="J1681" s="10" t="s">
        <v>21</v>
      </c>
      <c r="K1681" s="9"/>
      <c r="L1681" s="9" t="s">
        <v>18</v>
      </c>
      <c r="M1681" s="9" t="str">
        <f>IF(טבלה14[[#This Row],[מספר סטודנטים בתואר 1]]&gt;500,"yes","no")</f>
        <v>no</v>
      </c>
      <c r="N1681" s="12">
        <f>טבלה14[[#This Row],[מספר סטודנטים בתואר 1]]/SUBTOTAL(109,טבלה14[מספר סטודנטים בתואר 1])</f>
        <v>1.3236941248345381E-3</v>
      </c>
      <c r="O1681" s="11">
        <f>IFERROR(((טבלה14[[#This Row],[מספר סטודנטים בתואר 1]]-טבלה14[[#This Row],[נשים תואר 1]])/טבלה14[[#This Row],[מספר סטודנטים בתואר 1]]),"")</f>
        <v>0.10989010989010989</v>
      </c>
      <c r="P1681" s="11">
        <f>IFERROR(טבלה14[[#This Row],[נשים תואר 1]]/טבלה14[[#This Row],[מספר סטודנטים בתואר 1]],"")</f>
        <v>0.89010989010989006</v>
      </c>
      <c r="Q168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68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81" s="13">
        <f>SUMIFS(T:T,D:D,"2007/08",B:B,B1681)-טבלה14[[#This Row],[דירוג]]</f>
        <v>-110</v>
      </c>
      <c r="T1681" s="9">
        <v>110</v>
      </c>
    </row>
    <row r="1682" spans="2:20" s="6" customFormat="1" ht="13.8" hidden="1" x14ac:dyDescent="0.3">
      <c r="B1682" s="7" t="s">
        <v>71</v>
      </c>
      <c r="C1682" s="8" t="s">
        <v>72</v>
      </c>
      <c r="D1682" s="10" t="s">
        <v>50</v>
      </c>
      <c r="E1682" s="10">
        <v>1334</v>
      </c>
      <c r="F1682" s="10">
        <v>701</v>
      </c>
      <c r="G1682" s="10">
        <v>2454</v>
      </c>
      <c r="H1682" s="10">
        <v>1304</v>
      </c>
      <c r="I1682" s="10">
        <v>447</v>
      </c>
      <c r="J1682" s="10">
        <v>300</v>
      </c>
      <c r="K1682" s="9"/>
      <c r="L1682" s="9" t="s">
        <v>18</v>
      </c>
      <c r="M1682" s="9" t="str">
        <f>IF(טבלה14[[#This Row],[מספר סטודנטים בתואר 1]]&gt;500,"yes","no")</f>
        <v>yes</v>
      </c>
      <c r="N1682" s="12">
        <f>טבלה14[[#This Row],[מספר סטודנטים בתואר 1]]/SUBTOTAL(109,טבלה14[מספר סטודנטים בתואר 1])</f>
        <v>1.9404483104717297E-2</v>
      </c>
      <c r="O1682" s="11">
        <f>IFERROR(((טבלה14[[#This Row],[מספר סטודנטים בתואר 1]]-טבלה14[[#This Row],[נשים תואר 1]])/טבלה14[[#This Row],[מספר סטודנטים בתואר 1]]),"")</f>
        <v>0.47451274362818591</v>
      </c>
      <c r="P1682" s="11">
        <f>IFERROR(טבלה14[[#This Row],[נשים תואר 1]]/טבלה14[[#This Row],[מספר סטודנטים בתואר 1]],"")</f>
        <v>0.52548725637181404</v>
      </c>
      <c r="Q168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68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82" s="13">
        <f>SUMIFS(T:T,D:D,"2007/08",B:B,B1682)-טבלה14[[#This Row],[דירוג]]</f>
        <v>3</v>
      </c>
      <c r="T1682" s="9">
        <v>19</v>
      </c>
    </row>
    <row r="1683" spans="2:20" s="6" customFormat="1" ht="13.8" hidden="1" x14ac:dyDescent="0.3">
      <c r="B1683" s="7" t="s">
        <v>106</v>
      </c>
      <c r="C1683" s="8" t="s">
        <v>28</v>
      </c>
      <c r="D1683" s="9" t="s">
        <v>17</v>
      </c>
      <c r="E1683" s="10">
        <v>145</v>
      </c>
      <c r="F1683" s="10">
        <v>37</v>
      </c>
      <c r="G1683" s="10"/>
      <c r="H1683" s="10"/>
      <c r="I1683" s="10">
        <v>40</v>
      </c>
      <c r="J1683" s="10">
        <v>18</v>
      </c>
      <c r="K1683" s="9"/>
      <c r="L1683" s="9" t="s">
        <v>18</v>
      </c>
      <c r="M1683" s="9" t="str">
        <f>IF(טבלה14[[#This Row],[מספר סטודנטים בתואר 1]]&gt;500,"yes","no")</f>
        <v>no</v>
      </c>
      <c r="N1683" s="12">
        <f>טבלה14[[#This Row],[מספר סטודנטים בתואר 1]]/SUBTOTAL(109,טבלה14[מספר סטודנטים בתואר 1])</f>
        <v>2.1091829461649236E-3</v>
      </c>
      <c r="O1683" s="11">
        <f>IFERROR(((טבלה14[[#This Row],[מספר סטודנטים בתואר 1]]-טבלה14[[#This Row],[נשים תואר 1]])/טבלה14[[#This Row],[מספר סטודנטים בתואר 1]]),"")</f>
        <v>0.7448275862068966</v>
      </c>
      <c r="P1683" s="11">
        <f>IFERROR(טבלה14[[#This Row],[נשים תואר 1]]/טבלה14[[#This Row],[מספר סטודנטים בתואר 1]],"")</f>
        <v>0.25517241379310346</v>
      </c>
      <c r="Q168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683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683" s="13">
        <f>SUMIFS(T:T,D:D,"2007/08",B:B,B1683)-טבלה14[[#This Row],[דירוג]]</f>
        <v>4</v>
      </c>
      <c r="T1683" s="9">
        <v>93</v>
      </c>
    </row>
    <row r="1684" spans="2:20" s="6" customFormat="1" ht="13.8" hidden="1" x14ac:dyDescent="0.3">
      <c r="B1684" s="7" t="s">
        <v>76</v>
      </c>
      <c r="C1684" s="8" t="s">
        <v>34</v>
      </c>
      <c r="D1684" s="10" t="s">
        <v>42</v>
      </c>
      <c r="E1684" s="10">
        <v>499</v>
      </c>
      <c r="F1684" s="10">
        <v>173</v>
      </c>
      <c r="G1684" s="10">
        <v>67</v>
      </c>
      <c r="H1684" s="10">
        <v>16</v>
      </c>
      <c r="I1684" s="10">
        <v>38</v>
      </c>
      <c r="J1684" s="10">
        <v>10</v>
      </c>
      <c r="K1684" s="9"/>
      <c r="L1684" s="9" t="s">
        <v>18</v>
      </c>
      <c r="M1684" s="9" t="str">
        <f>IF(טבלה14[[#This Row],[מספר סטודנטים בתואר 1]]&gt;500,"yes","no")</f>
        <v>no</v>
      </c>
      <c r="N1684" s="12">
        <f>טבלה14[[#This Row],[מספר סטודנטים בתואר 1]]/SUBTOTAL(109,טבלה14[מספר סטודנטים בתואר 1])</f>
        <v>7.2584985526641162E-3</v>
      </c>
      <c r="O1684" s="11">
        <f>IFERROR(((טבלה14[[#This Row],[מספר סטודנטים בתואר 1]]-טבלה14[[#This Row],[נשים תואר 1]])/טבלה14[[#This Row],[מספר סטודנטים בתואר 1]]),"")</f>
        <v>0.65330661322645289</v>
      </c>
      <c r="P1684" s="11">
        <f>IFERROR(טבלה14[[#This Row],[נשים תואר 1]]/טבלה14[[#This Row],[מספר סטודנטים בתואר 1]],"")</f>
        <v>0.34669338677354711</v>
      </c>
      <c r="Q168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68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84" s="13">
        <f>SUMIFS(T:T,D:D,"2007/08",B:B,B1684)-טבלה14[[#This Row],[דירוג]]</f>
        <v>-2</v>
      </c>
      <c r="T1684" s="9">
        <v>46</v>
      </c>
    </row>
    <row r="1685" spans="2:20" s="6" customFormat="1" ht="13.8" hidden="1" x14ac:dyDescent="0.3">
      <c r="B1685" s="7" t="s">
        <v>93</v>
      </c>
      <c r="C1685" s="8" t="s">
        <v>58</v>
      </c>
      <c r="D1685" s="9" t="s">
        <v>42</v>
      </c>
      <c r="E1685" s="10">
        <v>484</v>
      </c>
      <c r="F1685" s="10">
        <v>468</v>
      </c>
      <c r="G1685" s="10">
        <v>147</v>
      </c>
      <c r="H1685" s="10">
        <v>138</v>
      </c>
      <c r="I1685" s="10">
        <v>4</v>
      </c>
      <c r="J1685" s="10">
        <v>3</v>
      </c>
      <c r="K1685" s="9"/>
      <c r="L1685" s="9" t="s">
        <v>18</v>
      </c>
      <c r="M1685" s="9" t="str">
        <f>IF(טבלה14[[#This Row],[מספר סטודנטים בתואר 1]]&gt;500,"yes","no")</f>
        <v>no</v>
      </c>
      <c r="N1685" s="12">
        <f>טבלה14[[#This Row],[מספר סטודנטים בתואר 1]]/SUBTOTAL(109,טבלה14[מספר סטודנטים בתואר 1])</f>
        <v>7.0403072134056759E-3</v>
      </c>
      <c r="O1685" s="11">
        <f>IFERROR(((טבלה14[[#This Row],[מספר סטודנטים בתואר 1]]-טבלה14[[#This Row],[נשים תואר 1]])/טבלה14[[#This Row],[מספר סטודנטים בתואר 1]]),"")</f>
        <v>3.3057851239669422E-2</v>
      </c>
      <c r="P1685" s="11">
        <f>IFERROR(טבלה14[[#This Row],[נשים תואר 1]]/טבלה14[[#This Row],[מספר סטודנטים בתואר 1]],"")</f>
        <v>0.96694214876033058</v>
      </c>
      <c r="Q168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68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85" s="13">
        <f>SUMIFS(T:T,D:D,"2007/08",B:B,B1685)-טבלה14[[#This Row],[דירוג]]</f>
        <v>6</v>
      </c>
      <c r="T1685" s="9">
        <v>47</v>
      </c>
    </row>
    <row r="1686" spans="2:20" s="6" customFormat="1" ht="13.8" hidden="1" x14ac:dyDescent="0.3">
      <c r="B1686" s="7" t="s">
        <v>94</v>
      </c>
      <c r="C1686" s="8" t="s">
        <v>39</v>
      </c>
      <c r="D1686" s="10" t="s">
        <v>42</v>
      </c>
      <c r="E1686" s="10">
        <v>472</v>
      </c>
      <c r="F1686" s="10">
        <v>264</v>
      </c>
      <c r="G1686" s="10">
        <v>100</v>
      </c>
      <c r="H1686" s="10">
        <v>53</v>
      </c>
      <c r="I1686" s="10">
        <v>20</v>
      </c>
      <c r="J1686" s="10">
        <v>6</v>
      </c>
      <c r="K1686" s="9"/>
      <c r="L1686" s="9" t="s">
        <v>18</v>
      </c>
      <c r="M1686" s="9" t="str">
        <f>IF(טבלה14[[#This Row],[מספר סטודנטים בתואר 1]]&gt;500,"yes","no")</f>
        <v>no</v>
      </c>
      <c r="N1686" s="12">
        <f>טבלה14[[#This Row],[מספר סטודנטים בתואר 1]]/SUBTOTAL(109,טבלה14[מספר סטודנטים בתואר 1])</f>
        <v>6.8657541419989239E-3</v>
      </c>
      <c r="O1686" s="11">
        <f>IFERROR(((טבלה14[[#This Row],[מספר סטודנטים בתואר 1]]-טבלה14[[#This Row],[נשים תואר 1]])/טבלה14[[#This Row],[מספר סטודנטים בתואר 1]]),"")</f>
        <v>0.44067796610169491</v>
      </c>
      <c r="P1686" s="11">
        <f>IFERROR(טבלה14[[#This Row],[נשים תואר 1]]/טבלה14[[#This Row],[מספר סטודנטים בתואר 1]],"")</f>
        <v>0.55932203389830504</v>
      </c>
      <c r="Q168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68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86" s="13">
        <f>SUMIFS(T:T,D:D,"2007/08",B:B,B1686)-טבלה14[[#This Row],[דירוג]]</f>
        <v>6</v>
      </c>
      <c r="T1686" s="9">
        <v>48</v>
      </c>
    </row>
    <row r="1687" spans="2:20" s="6" customFormat="1" ht="13.8" hidden="1" x14ac:dyDescent="0.3">
      <c r="B1687" s="7" t="s">
        <v>105</v>
      </c>
      <c r="C1687" s="8" t="s">
        <v>39</v>
      </c>
      <c r="D1687" s="9" t="s">
        <v>42</v>
      </c>
      <c r="E1687" s="10">
        <v>460</v>
      </c>
      <c r="F1687" s="10">
        <v>388</v>
      </c>
      <c r="G1687" s="10">
        <v>258</v>
      </c>
      <c r="H1687" s="10">
        <v>194</v>
      </c>
      <c r="I1687" s="10">
        <v>159</v>
      </c>
      <c r="J1687" s="10">
        <v>119</v>
      </c>
      <c r="K1687" s="9"/>
      <c r="L1687" s="9" t="s">
        <v>18</v>
      </c>
      <c r="M1687" s="9" t="str">
        <f>IF(טבלה14[[#This Row],[מספר סטודנטים בתואר 1]]&gt;500,"yes","no")</f>
        <v>no</v>
      </c>
      <c r="N1687" s="12">
        <f>טבלה14[[#This Row],[מספר סטודנטים בתואר 1]]/SUBTOTAL(109,טבלה14[מספר סטודנטים בתואר 1])</f>
        <v>6.6912010705921709E-3</v>
      </c>
      <c r="O1687" s="11">
        <f>IFERROR(((טבלה14[[#This Row],[מספר סטודנטים בתואר 1]]-טבלה14[[#This Row],[נשים תואר 1]])/טבלה14[[#This Row],[מספר סטודנטים בתואר 1]]),"")</f>
        <v>0.15652173913043479</v>
      </c>
      <c r="P1687" s="11">
        <f>IFERROR(טבלה14[[#This Row],[נשים תואר 1]]/טבלה14[[#This Row],[מספר סטודנטים בתואר 1]],"")</f>
        <v>0.84347826086956523</v>
      </c>
      <c r="Q168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68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87" s="13">
        <f>SUMIFS(T:T,D:D,"2007/08",B:B,B1687)-טבלה14[[#This Row],[דירוג]]</f>
        <v>-8</v>
      </c>
      <c r="T1687" s="9">
        <v>49</v>
      </c>
    </row>
    <row r="1688" spans="2:20" s="6" customFormat="1" ht="13.8" hidden="1" x14ac:dyDescent="0.3">
      <c r="B1688" s="7" t="s">
        <v>247</v>
      </c>
      <c r="C1688" s="8" t="s">
        <v>52</v>
      </c>
      <c r="D1688" s="10" t="s">
        <v>42</v>
      </c>
      <c r="E1688" s="10">
        <v>454</v>
      </c>
      <c r="F1688" s="10">
        <v>416</v>
      </c>
      <c r="G1688" s="10">
        <v>40</v>
      </c>
      <c r="H1688" s="10">
        <v>29</v>
      </c>
      <c r="I1688" s="10">
        <v>0</v>
      </c>
      <c r="J1688" s="10">
        <v>0</v>
      </c>
      <c r="K1688" s="9"/>
      <c r="L1688" s="9" t="s">
        <v>18</v>
      </c>
      <c r="M1688" s="9" t="str">
        <f>IF(טבלה14[[#This Row],[מספר סטודנטים בתואר 1]]&gt;500,"yes","no")</f>
        <v>no</v>
      </c>
      <c r="N1688" s="12">
        <f>טבלה14[[#This Row],[מספר סטודנטים בתואר 1]]/SUBTOTAL(109,טבלה14[מספר סטודנטים בתואר 1])</f>
        <v>6.6039245348887953E-3</v>
      </c>
      <c r="O1688" s="11">
        <f>IFERROR(((טבלה14[[#This Row],[מספר סטודנטים בתואר 1]]-טבלה14[[#This Row],[נשים תואר 1]])/טבלה14[[#This Row],[מספר סטודנטים בתואר 1]]),"")</f>
        <v>8.3700440528634359E-2</v>
      </c>
      <c r="P1688" s="11">
        <f>IFERROR(טבלה14[[#This Row],[נשים תואר 1]]/טבלה14[[#This Row],[מספר סטודנטים בתואר 1]],"")</f>
        <v>0.91629955947136565</v>
      </c>
      <c r="Q168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68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88" s="13">
        <f>SUMIFS(T:T,D:D,"2007/08",B:B,B1688)-טבלה14[[#This Row],[דירוג]]</f>
        <v>21</v>
      </c>
      <c r="T1688" s="9">
        <v>50</v>
      </c>
    </row>
    <row r="1689" spans="2:20" s="6" customFormat="1" ht="13.8" hidden="1" x14ac:dyDescent="0.3">
      <c r="B1689" s="7" t="s">
        <v>122</v>
      </c>
      <c r="C1689" s="8" t="s">
        <v>39</v>
      </c>
      <c r="D1689" s="9" t="s">
        <v>42</v>
      </c>
      <c r="E1689" s="10">
        <v>452</v>
      </c>
      <c r="F1689" s="10">
        <v>355</v>
      </c>
      <c r="G1689" s="10">
        <v>143</v>
      </c>
      <c r="H1689" s="10">
        <v>110</v>
      </c>
      <c r="I1689" s="10">
        <v>50</v>
      </c>
      <c r="J1689" s="10">
        <v>28</v>
      </c>
      <c r="K1689" s="9"/>
      <c r="L1689" s="9" t="s">
        <v>18</v>
      </c>
      <c r="M1689" s="9" t="str">
        <f>IF(טבלה14[[#This Row],[מספר סטודנטים בתואר 1]]&gt;500,"yes","no")</f>
        <v>no</v>
      </c>
      <c r="N1689" s="12">
        <f>טבלה14[[#This Row],[מספר סטודנטים בתואר 1]]/SUBTOTAL(109,טבלה14[מספר סטודנטים בתואר 1])</f>
        <v>6.5748323563210032E-3</v>
      </c>
      <c r="O1689" s="11">
        <f>IFERROR(((טבלה14[[#This Row],[מספר סטודנטים בתואר 1]]-טבלה14[[#This Row],[נשים תואר 1]])/טבלה14[[#This Row],[מספר סטודנטים בתואר 1]]),"")</f>
        <v>0.21460176991150443</v>
      </c>
      <c r="P1689" s="11">
        <f>IFERROR(טבלה14[[#This Row],[נשים תואר 1]]/טבלה14[[#This Row],[מספר סטודנטים בתואר 1]],"")</f>
        <v>0.78539823008849563</v>
      </c>
      <c r="Q168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68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89" s="13">
        <f>SUMIFS(T:T,D:D,"2007/08",B:B,B1689)-טבלה14[[#This Row],[דירוג]]</f>
        <v>6</v>
      </c>
      <c r="T1689" s="9">
        <v>51</v>
      </c>
    </row>
    <row r="1690" spans="2:20" s="6" customFormat="1" ht="13.8" hidden="1" x14ac:dyDescent="0.3">
      <c r="B1690" s="7" t="s">
        <v>111</v>
      </c>
      <c r="C1690" s="8" t="s">
        <v>39</v>
      </c>
      <c r="D1690" s="10" t="s">
        <v>42</v>
      </c>
      <c r="E1690" s="10">
        <v>422</v>
      </c>
      <c r="F1690" s="10">
        <v>310</v>
      </c>
      <c r="G1690" s="10">
        <v>176</v>
      </c>
      <c r="H1690" s="10">
        <v>130</v>
      </c>
      <c r="I1690" s="10">
        <v>30</v>
      </c>
      <c r="J1690" s="10">
        <v>19</v>
      </c>
      <c r="K1690" s="9"/>
      <c r="L1690" s="9" t="s">
        <v>18</v>
      </c>
      <c r="M1690" s="9" t="str">
        <f>IF(טבלה14[[#This Row],[מספר סטודנטים בתואר 1]]&gt;500,"yes","no")</f>
        <v>no</v>
      </c>
      <c r="N1690" s="12">
        <f>טבלה14[[#This Row],[מספר סטודנטים בתואר 1]]/SUBTOTAL(109,טבלה14[מספר סטודנטים בתואר 1])</f>
        <v>6.1384496778041225E-3</v>
      </c>
      <c r="O1690" s="11">
        <f>IFERROR(((טבלה14[[#This Row],[מספר סטודנטים בתואר 1]]-טבלה14[[#This Row],[נשים תואר 1]])/טבלה14[[#This Row],[מספר סטודנטים בתואר 1]]),"")</f>
        <v>0.26540284360189575</v>
      </c>
      <c r="P1690" s="11">
        <f>IFERROR(טבלה14[[#This Row],[נשים תואר 1]]/טבלה14[[#This Row],[מספר סטודנטים בתואר 1]],"")</f>
        <v>0.7345971563981043</v>
      </c>
      <c r="Q169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69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90" s="13">
        <f>SUMIFS(T:T,D:D,"2007/08",B:B,B1690)-טבלה14[[#This Row],[דירוג]]</f>
        <v>-6</v>
      </c>
      <c r="T1690" s="9">
        <v>52</v>
      </c>
    </row>
    <row r="1691" spans="2:20" s="6" customFormat="1" ht="13.8" hidden="1" x14ac:dyDescent="0.3">
      <c r="B1691" s="7" t="s">
        <v>100</v>
      </c>
      <c r="C1691" s="8" t="s">
        <v>34</v>
      </c>
      <c r="D1691" s="9" t="s">
        <v>42</v>
      </c>
      <c r="E1691" s="10">
        <v>404</v>
      </c>
      <c r="F1691" s="10">
        <v>63</v>
      </c>
      <c r="G1691" s="10">
        <v>124</v>
      </c>
      <c r="H1691" s="10">
        <v>24</v>
      </c>
      <c r="I1691" s="10">
        <v>23</v>
      </c>
      <c r="J1691" s="10">
        <v>5</v>
      </c>
      <c r="K1691" s="9"/>
      <c r="L1691" s="9" t="s">
        <v>18</v>
      </c>
      <c r="M1691" s="9" t="str">
        <f>IF(טבלה14[[#This Row],[מספר סטודנטים בתואר 1]]&gt;500,"yes","no")</f>
        <v>no</v>
      </c>
      <c r="N1691" s="12">
        <f>טבלה14[[#This Row],[מספר סטודנטים בתואר 1]]/SUBTOTAL(109,טבלה14[מספר סטודנטים בתואר 1])</f>
        <v>5.876620070693994E-3</v>
      </c>
      <c r="O1691" s="11">
        <f>IFERROR(((טבלה14[[#This Row],[מספר סטודנטים בתואר 1]]-טבלה14[[#This Row],[נשים תואר 1]])/טבלה14[[#This Row],[מספר סטודנטים בתואר 1]]),"")</f>
        <v>0.84405940594059403</v>
      </c>
      <c r="P1691" s="11">
        <f>IFERROR(טבלה14[[#This Row],[נשים תואר 1]]/טבלה14[[#This Row],[מספר סטודנטים בתואר 1]],"")</f>
        <v>0.15594059405940594</v>
      </c>
      <c r="Q169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691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691" s="13">
        <f>SUMIFS(T:T,D:D,"2007/08",B:B,B1691)-טבלה14[[#This Row],[דירוג]]</f>
        <v>6</v>
      </c>
      <c r="T1691" s="9">
        <v>53</v>
      </c>
    </row>
    <row r="1692" spans="2:20" s="6" customFormat="1" ht="13.8" hidden="1" x14ac:dyDescent="0.3">
      <c r="B1692" s="7" t="s">
        <v>107</v>
      </c>
      <c r="C1692" s="8" t="s">
        <v>39</v>
      </c>
      <c r="D1692" s="10" t="s">
        <v>42</v>
      </c>
      <c r="E1692" s="10">
        <v>402</v>
      </c>
      <c r="F1692" s="10">
        <v>311</v>
      </c>
      <c r="G1692" s="10">
        <v>165</v>
      </c>
      <c r="H1692" s="10">
        <v>124</v>
      </c>
      <c r="I1692" s="10">
        <v>51</v>
      </c>
      <c r="J1692" s="10">
        <v>29</v>
      </c>
      <c r="K1692" s="9"/>
      <c r="L1692" s="9" t="s">
        <v>18</v>
      </c>
      <c r="M1692" s="9" t="str">
        <f>IF(טבלה14[[#This Row],[מספר סטודנטים בתואר 1]]&gt;500,"yes","no")</f>
        <v>no</v>
      </c>
      <c r="N1692" s="12">
        <f>טבלה14[[#This Row],[מספר סטודנטים בתואר 1]]/SUBTOTAL(109,טבלה14[מספר סטודנטים בתואר 1])</f>
        <v>5.8475278921262018E-3</v>
      </c>
      <c r="O1692" s="11">
        <f>IFERROR(((טבלה14[[#This Row],[מספר סטודנטים בתואר 1]]-טבלה14[[#This Row],[נשים תואר 1]])/טבלה14[[#This Row],[מספר סטודנטים בתואר 1]]),"")</f>
        <v>0.2263681592039801</v>
      </c>
      <c r="P1692" s="11">
        <f>IFERROR(טבלה14[[#This Row],[נשים תואר 1]]/טבלה14[[#This Row],[מספר סטודנטים בתואר 1]],"")</f>
        <v>0.77363184079601988</v>
      </c>
      <c r="Q169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69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92" s="13">
        <f>SUMIFS(T:T,D:D,"2007/08",B:B,B1692)-טבלה14[[#This Row],[דירוג]]</f>
        <v>-2</v>
      </c>
      <c r="T1692" s="9">
        <v>54</v>
      </c>
    </row>
    <row r="1693" spans="2:20" s="6" customFormat="1" ht="13.8" hidden="1" x14ac:dyDescent="0.3">
      <c r="B1693" s="7" t="s">
        <v>73</v>
      </c>
      <c r="C1693" s="8" t="s">
        <v>16</v>
      </c>
      <c r="D1693" s="9" t="s">
        <v>42</v>
      </c>
      <c r="E1693" s="10">
        <v>377</v>
      </c>
      <c r="F1693" s="10">
        <v>327</v>
      </c>
      <c r="G1693" s="10">
        <v>362</v>
      </c>
      <c r="H1693" s="10">
        <v>266</v>
      </c>
      <c r="I1693" s="10">
        <v>36</v>
      </c>
      <c r="J1693" s="10">
        <v>30</v>
      </c>
      <c r="K1693" s="9"/>
      <c r="L1693" s="9" t="s">
        <v>18</v>
      </c>
      <c r="M1693" s="9" t="str">
        <f>IF(טבלה14[[#This Row],[מספר סטודנטים בתואר 1]]&gt;500,"yes","no")</f>
        <v>no</v>
      </c>
      <c r="N1693" s="12">
        <f>טבלה14[[#This Row],[מספר סטודנטים בתואר 1]]/SUBTOTAL(109,טבלה14[מספר סטודנטים בתואר 1])</f>
        <v>5.4838756600288016E-3</v>
      </c>
      <c r="O1693" s="11">
        <f>IFERROR(((טבלה14[[#This Row],[מספר סטודנטים בתואר 1]]-טבלה14[[#This Row],[נשים תואר 1]])/טבלה14[[#This Row],[מספר סטודנטים בתואר 1]]),"")</f>
        <v>0.13262599469496023</v>
      </c>
      <c r="P1693" s="11">
        <f>IFERROR(טבלה14[[#This Row],[נשים תואר 1]]/טבלה14[[#This Row],[מספר סטודנטים בתואר 1]],"")</f>
        <v>0.86737400530503983</v>
      </c>
      <c r="Q169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69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93" s="13">
        <f>SUMIFS(T:T,D:D,"2007/08",B:B,B1693)-טבלה14[[#This Row],[דירוג]]</f>
        <v>-17</v>
      </c>
      <c r="T1693" s="9">
        <v>55</v>
      </c>
    </row>
    <row r="1694" spans="2:20" s="6" customFormat="1" ht="13.8" hidden="1" x14ac:dyDescent="0.3">
      <c r="B1694" s="7" t="s">
        <v>88</v>
      </c>
      <c r="C1694" s="8" t="s">
        <v>48</v>
      </c>
      <c r="D1694" s="10" t="s">
        <v>42</v>
      </c>
      <c r="E1694" s="10">
        <v>367</v>
      </c>
      <c r="F1694" s="10">
        <v>265</v>
      </c>
      <c r="G1694" s="10">
        <v>492</v>
      </c>
      <c r="H1694" s="10">
        <v>379</v>
      </c>
      <c r="I1694" s="10">
        <v>487</v>
      </c>
      <c r="J1694" s="10">
        <v>280</v>
      </c>
      <c r="K1694" s="9"/>
      <c r="L1694" s="9" t="s">
        <v>18</v>
      </c>
      <c r="M1694" s="9" t="str">
        <f>IF(טבלה14[[#This Row],[מספר סטודנטים בתואר 1]]&gt;500,"yes","no")</f>
        <v>no</v>
      </c>
      <c r="N1694" s="12">
        <f>טבלה14[[#This Row],[מספר סטודנטים בתואר 1]]/SUBTOTAL(109,טבלה14[מספר סטודנטים בתואר 1])</f>
        <v>5.3384147671898408E-3</v>
      </c>
      <c r="O1694" s="11">
        <f>IFERROR(((טבלה14[[#This Row],[מספר סטודנטים בתואר 1]]-טבלה14[[#This Row],[נשים תואר 1]])/טבלה14[[#This Row],[מספר סטודנטים בתואר 1]]),"")</f>
        <v>0.27792915531335149</v>
      </c>
      <c r="P1694" s="11">
        <f>IFERROR(טבלה14[[#This Row],[נשים תואר 1]]/טבלה14[[#This Row],[מספר סטודנטים בתואר 1]],"")</f>
        <v>0.72207084468664851</v>
      </c>
      <c r="Q169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69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94" s="13">
        <f>SUMIFS(T:T,D:D,"2007/08",B:B,B1694)-טבלה14[[#This Row],[דירוג]]</f>
        <v>20</v>
      </c>
      <c r="T1694" s="9">
        <v>56</v>
      </c>
    </row>
    <row r="1695" spans="2:20" s="6" customFormat="1" ht="13.8" hidden="1" x14ac:dyDescent="0.3">
      <c r="B1695" s="7" t="s">
        <v>66</v>
      </c>
      <c r="C1695" s="8" t="s">
        <v>34</v>
      </c>
      <c r="D1695" s="9" t="s">
        <v>42</v>
      </c>
      <c r="E1695" s="10">
        <v>351</v>
      </c>
      <c r="F1695" s="10">
        <v>77</v>
      </c>
      <c r="G1695" s="10">
        <v>0</v>
      </c>
      <c r="H1695" s="10">
        <v>0</v>
      </c>
      <c r="I1695" s="10">
        <v>0</v>
      </c>
      <c r="J1695" s="10">
        <v>0</v>
      </c>
      <c r="K1695" s="9"/>
      <c r="L1695" s="9" t="s">
        <v>18</v>
      </c>
      <c r="M1695" s="9" t="str">
        <f>IF(טבלה14[[#This Row],[מספר סטודנטים בתואר 1]]&gt;500,"yes","no")</f>
        <v>no</v>
      </c>
      <c r="N1695" s="12">
        <f>טבלה14[[#This Row],[מספר סטודנטים בתואר 1]]/SUBTOTAL(109,טבלה14[מספר סטודנטים בתואר 1])</f>
        <v>5.1056773386475044E-3</v>
      </c>
      <c r="O1695" s="11">
        <f>IFERROR(((טבלה14[[#This Row],[מספר סטודנטים בתואר 1]]-טבלה14[[#This Row],[נשים תואר 1]])/טבלה14[[#This Row],[מספר סטודנטים בתואר 1]]),"")</f>
        <v>0.78062678062678059</v>
      </c>
      <c r="P1695" s="11">
        <f>IFERROR(טבלה14[[#This Row],[נשים תואר 1]]/טבלה14[[#This Row],[מספר סטודנטים בתואר 1]],"")</f>
        <v>0.21937321937321938</v>
      </c>
      <c r="Q169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695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695" s="13">
        <f>SUMIFS(T:T,D:D,"2007/08",B:B,B1695)-טבלה14[[#This Row],[דירוג]]</f>
        <v>-15</v>
      </c>
      <c r="T1695" s="9">
        <v>57</v>
      </c>
    </row>
    <row r="1696" spans="2:20" s="6" customFormat="1" ht="13.8" hidden="1" x14ac:dyDescent="0.3">
      <c r="B1696" s="7" t="s">
        <v>112</v>
      </c>
      <c r="C1696" s="8" t="s">
        <v>56</v>
      </c>
      <c r="D1696" s="10" t="s">
        <v>42</v>
      </c>
      <c r="E1696" s="10">
        <v>334</v>
      </c>
      <c r="F1696" s="10">
        <v>266</v>
      </c>
      <c r="G1696" s="10">
        <v>66</v>
      </c>
      <c r="H1696" s="10">
        <v>48</v>
      </c>
      <c r="I1696" s="10">
        <v>18</v>
      </c>
      <c r="J1696" s="10">
        <v>9</v>
      </c>
      <c r="K1696" s="9"/>
      <c r="L1696" s="9" t="s">
        <v>18</v>
      </c>
      <c r="M1696" s="9" t="str">
        <f>IF(טבלה14[[#This Row],[מספר סטודנטים בתואר 1]]&gt;500,"yes","no")</f>
        <v>no</v>
      </c>
      <c r="N1696" s="12">
        <f>טבלה14[[#This Row],[מספר סטודנטים בתואר 1]]/SUBTOTAL(109,טבלה14[מספר סטודנטים בתואר 1])</f>
        <v>4.858393820821272E-3</v>
      </c>
      <c r="O1696" s="11">
        <f>IFERROR(((טבלה14[[#This Row],[מספר סטודנטים בתואר 1]]-טבלה14[[#This Row],[נשים תואר 1]])/טבלה14[[#This Row],[מספר סטודנטים בתואר 1]]),"")</f>
        <v>0.20359281437125748</v>
      </c>
      <c r="P1696" s="11">
        <f>IFERROR(טבלה14[[#This Row],[נשים תואר 1]]/טבלה14[[#This Row],[מספר סטודנטים בתואר 1]],"")</f>
        <v>0.79640718562874246</v>
      </c>
      <c r="Q169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69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96" s="13">
        <f>SUMIFS(T:T,D:D,"2007/08",B:B,B1696)-טבלה14[[#This Row],[דירוג]]</f>
        <v>-2</v>
      </c>
      <c r="T1696" s="9">
        <v>58</v>
      </c>
    </row>
    <row r="1697" spans="2:20" s="6" customFormat="1" ht="13.8" hidden="1" x14ac:dyDescent="0.3">
      <c r="B1697" s="7" t="s">
        <v>98</v>
      </c>
      <c r="C1697" s="8" t="s">
        <v>72</v>
      </c>
      <c r="D1697" s="9" t="s">
        <v>42</v>
      </c>
      <c r="E1697" s="10">
        <v>330</v>
      </c>
      <c r="F1697" s="10">
        <v>203</v>
      </c>
      <c r="G1697" s="10">
        <v>274</v>
      </c>
      <c r="H1697" s="10">
        <v>173</v>
      </c>
      <c r="I1697" s="10">
        <v>24</v>
      </c>
      <c r="J1697" s="10">
        <v>9</v>
      </c>
      <c r="K1697" s="9"/>
      <c r="L1697" s="9" t="s">
        <v>18</v>
      </c>
      <c r="M1697" s="9" t="str">
        <f>IF(טבלה14[[#This Row],[מספר סטודנטים בתואר 1]]&gt;500,"yes","no")</f>
        <v>no</v>
      </c>
      <c r="N1697" s="12">
        <f>טבלה14[[#This Row],[מספר סטודנטים בתואר 1]]/SUBTOTAL(109,טבלה14[מספר סטודנטים בתואר 1])</f>
        <v>4.8002094636856885E-3</v>
      </c>
      <c r="O1697" s="11">
        <f>IFERROR(((טבלה14[[#This Row],[מספר סטודנטים בתואר 1]]-טבלה14[[#This Row],[נשים תואר 1]])/טבלה14[[#This Row],[מספר סטודנטים בתואר 1]]),"")</f>
        <v>0.38484848484848483</v>
      </c>
      <c r="P1697" s="11">
        <f>IFERROR(טבלה14[[#This Row],[נשים תואר 1]]/טבלה14[[#This Row],[מספר סטודנטים בתואר 1]],"")</f>
        <v>0.61515151515151512</v>
      </c>
      <c r="Q169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69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97" s="13">
        <f>SUMIFS(T:T,D:D,"2007/08",B:B,B1697)-טבלה14[[#This Row],[דירוג]]</f>
        <v>31</v>
      </c>
      <c r="T1697" s="9">
        <v>59</v>
      </c>
    </row>
    <row r="1698" spans="2:20" s="6" customFormat="1" ht="13.8" hidden="1" x14ac:dyDescent="0.3">
      <c r="B1698" s="7" t="s">
        <v>223</v>
      </c>
      <c r="C1698" s="8" t="s">
        <v>25</v>
      </c>
      <c r="D1698" s="9" t="s">
        <v>29</v>
      </c>
      <c r="E1698" s="10">
        <v>78</v>
      </c>
      <c r="F1698" s="10">
        <v>52</v>
      </c>
      <c r="G1698" s="10">
        <v>27</v>
      </c>
      <c r="H1698" s="10">
        <v>13</v>
      </c>
      <c r="I1698" s="10">
        <v>125</v>
      </c>
      <c r="J1698" s="10">
        <v>54</v>
      </c>
      <c r="K1698" s="9"/>
      <c r="L1698" s="9" t="s">
        <v>18</v>
      </c>
      <c r="M1698" s="9" t="str">
        <f>IF(טבלה14[[#This Row],[מספר סטודנטים בתואר 1]]&gt;500,"yes","no")</f>
        <v>no</v>
      </c>
      <c r="N1698" s="12">
        <f>טבלה14[[#This Row],[מספר סטודנטים בתואר 1]]/SUBTOTAL(109,טבלה14[מספר סטודנטים בתואר 1])</f>
        <v>1.13459496414389E-3</v>
      </c>
      <c r="O1698" s="11">
        <f>IFERROR(((טבלה14[[#This Row],[מספר סטודנטים בתואר 1]]-טבלה14[[#This Row],[נשים תואר 1]])/טבלה14[[#This Row],[מספר סטודנטים בתואר 1]]),"")</f>
        <v>0.33333333333333331</v>
      </c>
      <c r="P1698" s="11">
        <f>IFERROR(טבלה14[[#This Row],[נשים תואר 1]]/טבלה14[[#This Row],[מספר סטודנטים בתואר 1]],"")</f>
        <v>0.66666666666666663</v>
      </c>
      <c r="Q169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69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98" s="13">
        <f>SUMIFS(T:T,D:D,"2007/08",B:B,B1698)-טבלה14[[#This Row],[דירוג]]</f>
        <v>-54</v>
      </c>
      <c r="T1698" s="9">
        <v>112</v>
      </c>
    </row>
    <row r="1699" spans="2:20" s="6" customFormat="1" ht="13.8" hidden="1" x14ac:dyDescent="0.3">
      <c r="B1699" s="7" t="s">
        <v>119</v>
      </c>
      <c r="C1699" s="8" t="s">
        <v>34</v>
      </c>
      <c r="D1699" s="9" t="s">
        <v>42</v>
      </c>
      <c r="E1699" s="10">
        <v>304</v>
      </c>
      <c r="F1699" s="10">
        <v>238</v>
      </c>
      <c r="G1699" s="10">
        <v>36</v>
      </c>
      <c r="H1699" s="10">
        <v>26</v>
      </c>
      <c r="I1699" s="10">
        <v>39</v>
      </c>
      <c r="J1699" s="10">
        <v>27</v>
      </c>
      <c r="K1699" s="9"/>
      <c r="L1699" s="9" t="s">
        <v>18</v>
      </c>
      <c r="M1699" s="9" t="str">
        <f>IF(טבלה14[[#This Row],[מספר סטודנטים בתואר 1]]&gt;500,"yes","no")</f>
        <v>no</v>
      </c>
      <c r="N1699" s="12">
        <f>טבלה14[[#This Row],[מספר סטודנטים בתואר 1]]/SUBTOTAL(109,טבלה14[מספר סטודנטים בתואר 1])</f>
        <v>4.4220111423043914E-3</v>
      </c>
      <c r="O1699" s="11">
        <f>IFERROR(((טבלה14[[#This Row],[מספר סטודנטים בתואר 1]]-טבלה14[[#This Row],[נשים תואר 1]])/טבלה14[[#This Row],[מספר סטודנטים בתואר 1]]),"")</f>
        <v>0.21710526315789475</v>
      </c>
      <c r="P1699" s="11">
        <f>IFERROR(טבלה14[[#This Row],[נשים תואר 1]]/טבלה14[[#This Row],[מספר סטודנטים בתואר 1]],"")</f>
        <v>0.78289473684210531</v>
      </c>
      <c r="Q169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69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699" s="13">
        <f>SUMIFS(T:T,D:D,"2007/08",B:B,B1699)-טבלה14[[#This Row],[דירוג]]</f>
        <v>9</v>
      </c>
      <c r="T1699" s="9">
        <v>61</v>
      </c>
    </row>
    <row r="1700" spans="2:20" s="6" customFormat="1" ht="13.8" hidden="1" x14ac:dyDescent="0.3">
      <c r="B1700" s="7" t="s">
        <v>110</v>
      </c>
      <c r="C1700" s="8" t="s">
        <v>48</v>
      </c>
      <c r="D1700" s="10" t="s">
        <v>42</v>
      </c>
      <c r="E1700" s="10">
        <v>303</v>
      </c>
      <c r="F1700" s="10">
        <v>211</v>
      </c>
      <c r="G1700" s="10">
        <v>54</v>
      </c>
      <c r="H1700" s="10">
        <v>29</v>
      </c>
      <c r="I1700" s="10">
        <v>59</v>
      </c>
      <c r="J1700" s="10">
        <v>32</v>
      </c>
      <c r="K1700" s="9"/>
      <c r="L1700" s="9" t="s">
        <v>18</v>
      </c>
      <c r="M1700" s="9" t="str">
        <f>IF(טבלה14[[#This Row],[מספר סטודנטים בתואר 1]]&gt;500,"yes","no")</f>
        <v>no</v>
      </c>
      <c r="N1700" s="12">
        <f>טבלה14[[#This Row],[מספר סטודנטים בתואר 1]]/SUBTOTAL(109,טבלה14[מספר סטודנטים בתואר 1])</f>
        <v>4.4074650530204953E-3</v>
      </c>
      <c r="O1700" s="11">
        <f>IFERROR(((טבלה14[[#This Row],[מספר סטודנטים בתואר 1]]-טבלה14[[#This Row],[נשים תואר 1]])/טבלה14[[#This Row],[מספר סטודנטים בתואר 1]]),"")</f>
        <v>0.30363036303630364</v>
      </c>
      <c r="P1700" s="11">
        <f>IFERROR(טבלה14[[#This Row],[נשים תואר 1]]/טבלה14[[#This Row],[מספר סטודנטים בתואר 1]],"")</f>
        <v>0.69636963696369636</v>
      </c>
      <c r="Q170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0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00" s="13">
        <f>SUMIFS(T:T,D:D,"2007/08",B:B,B1700)-טבלה14[[#This Row],[דירוג]]</f>
        <v>12</v>
      </c>
      <c r="T1700" s="9">
        <v>62</v>
      </c>
    </row>
    <row r="1701" spans="2:20" s="6" customFormat="1" ht="13.8" hidden="1" x14ac:dyDescent="0.3">
      <c r="B1701" s="7" t="s">
        <v>113</v>
      </c>
      <c r="C1701" s="8" t="s">
        <v>69</v>
      </c>
      <c r="D1701" s="9" t="s">
        <v>42</v>
      </c>
      <c r="E1701" s="10">
        <v>300</v>
      </c>
      <c r="F1701" s="10">
        <v>196</v>
      </c>
      <c r="G1701" s="10">
        <v>18</v>
      </c>
      <c r="H1701" s="10">
        <v>15</v>
      </c>
      <c r="I1701" s="10">
        <v>0</v>
      </c>
      <c r="J1701" s="10">
        <v>0</v>
      </c>
      <c r="K1701" s="9"/>
      <c r="L1701" s="9" t="s">
        <v>18</v>
      </c>
      <c r="M1701" s="9" t="str">
        <f>IF(טבלה14[[#This Row],[מספר סטודנטים בתואר 1]]&gt;500,"yes","no")</f>
        <v>no</v>
      </c>
      <c r="N1701" s="12">
        <f>טבלה14[[#This Row],[מספר סטודנטים בתואר 1]]/SUBTOTAL(109,טבלה14[מספר סטודנטים בתואר 1])</f>
        <v>4.363826785168807E-3</v>
      </c>
      <c r="O1701" s="11">
        <f>IFERROR(((טבלה14[[#This Row],[מספר סטודנטים בתואר 1]]-טבלה14[[#This Row],[נשים תואר 1]])/טבלה14[[#This Row],[מספר סטודנטים בתואר 1]]),"")</f>
        <v>0.34666666666666668</v>
      </c>
      <c r="P1701" s="11">
        <f>IFERROR(טבלה14[[#This Row],[נשים תואר 1]]/טבלה14[[#This Row],[מספר סטודנטים בתואר 1]],"")</f>
        <v>0.65333333333333332</v>
      </c>
      <c r="Q170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0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01" s="13">
        <f>SUMIFS(T:T,D:D,"2007/08",B:B,B1701)-טבלה14[[#This Row],[דירוג]]</f>
        <v>-2</v>
      </c>
      <c r="T1701" s="9">
        <v>63</v>
      </c>
    </row>
    <row r="1702" spans="2:20" s="6" customFormat="1" ht="13.8" hidden="1" x14ac:dyDescent="0.3">
      <c r="B1702" s="7" t="s">
        <v>114</v>
      </c>
      <c r="C1702" s="8" t="s">
        <v>25</v>
      </c>
      <c r="D1702" s="10" t="s">
        <v>42</v>
      </c>
      <c r="E1702" s="10">
        <v>297</v>
      </c>
      <c r="F1702" s="10">
        <v>156</v>
      </c>
      <c r="G1702" s="10">
        <v>217</v>
      </c>
      <c r="H1702" s="10">
        <v>113</v>
      </c>
      <c r="I1702" s="10">
        <v>66</v>
      </c>
      <c r="J1702" s="10">
        <v>40</v>
      </c>
      <c r="K1702" s="9"/>
      <c r="L1702" s="9" t="s">
        <v>18</v>
      </c>
      <c r="M1702" s="9" t="str">
        <f>IF(טבלה14[[#This Row],[מספר סטודנטים בתואר 1]]&gt;500,"yes","no")</f>
        <v>no</v>
      </c>
      <c r="N1702" s="12">
        <f>טבלה14[[#This Row],[מספר סטודנטים בתואר 1]]/SUBTOTAL(109,טבלה14[מספר סטודנטים בתואר 1])</f>
        <v>4.3201885173171197E-3</v>
      </c>
      <c r="O1702" s="11">
        <f>IFERROR(((טבלה14[[#This Row],[מספר סטודנטים בתואר 1]]-טבלה14[[#This Row],[נשים תואר 1]])/טבלה14[[#This Row],[מספר סטודנטים בתואר 1]]),"")</f>
        <v>0.47474747474747475</v>
      </c>
      <c r="P1702" s="11">
        <f>IFERROR(טבלה14[[#This Row],[נשים תואר 1]]/טבלה14[[#This Row],[מספר סטודנטים בתואר 1]],"")</f>
        <v>0.5252525252525253</v>
      </c>
      <c r="Q170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0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02" s="13">
        <f>SUMIFS(T:T,D:D,"2007/08",B:B,B1702)-טבלה14[[#This Row],[דירוג]]</f>
        <v>1</v>
      </c>
      <c r="T1702" s="9">
        <v>64</v>
      </c>
    </row>
    <row r="1703" spans="2:20" s="6" customFormat="1" ht="13.8" hidden="1" x14ac:dyDescent="0.3">
      <c r="B1703" s="7" t="s">
        <v>97</v>
      </c>
      <c r="C1703" s="8" t="s">
        <v>58</v>
      </c>
      <c r="D1703" s="9" t="s">
        <v>42</v>
      </c>
      <c r="E1703" s="10">
        <v>293</v>
      </c>
      <c r="F1703" s="10">
        <v>274</v>
      </c>
      <c r="G1703" s="10">
        <v>51</v>
      </c>
      <c r="H1703" s="10">
        <v>47</v>
      </c>
      <c r="I1703" s="10">
        <v>11</v>
      </c>
      <c r="J1703" s="10">
        <v>8</v>
      </c>
      <c r="K1703" s="9"/>
      <c r="L1703" s="9" t="s">
        <v>18</v>
      </c>
      <c r="M1703" s="9" t="str">
        <f>IF(טבלה14[[#This Row],[מספר סטודנטים בתואר 1]]&gt;500,"yes","no")</f>
        <v>no</v>
      </c>
      <c r="N1703" s="12">
        <f>טבלה14[[#This Row],[מספר סטודנטים בתואר 1]]/SUBTOTAL(109,טבלה14[מספר סטודנטים בתואר 1])</f>
        <v>4.2620041601815354E-3</v>
      </c>
      <c r="O1703" s="11">
        <f>IFERROR(((טבלה14[[#This Row],[מספר סטודנטים בתואר 1]]-טבלה14[[#This Row],[נשים תואר 1]])/טבלה14[[#This Row],[מספר סטודנטים בתואר 1]]),"")</f>
        <v>6.4846416382252553E-2</v>
      </c>
      <c r="P1703" s="11">
        <f>IFERROR(טבלה14[[#This Row],[נשים תואר 1]]/טבלה14[[#This Row],[מספר סטודנטים בתואר 1]],"")</f>
        <v>0.93515358361774747</v>
      </c>
      <c r="Q170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70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03" s="13">
        <f>SUMIFS(T:T,D:D,"2007/08",B:B,B1703)-טבלה14[[#This Row],[דירוג]]</f>
        <v>13</v>
      </c>
      <c r="T1703" s="9">
        <v>65</v>
      </c>
    </row>
    <row r="1704" spans="2:20" s="6" customFormat="1" ht="13.8" hidden="1" x14ac:dyDescent="0.3">
      <c r="B1704" s="7" t="s">
        <v>203</v>
      </c>
      <c r="C1704" s="8" t="s">
        <v>52</v>
      </c>
      <c r="D1704" s="10" t="s">
        <v>42</v>
      </c>
      <c r="E1704" s="10">
        <v>290</v>
      </c>
      <c r="F1704" s="10">
        <v>123</v>
      </c>
      <c r="G1704" s="10">
        <v>422</v>
      </c>
      <c r="H1704" s="10">
        <v>311</v>
      </c>
      <c r="I1704" s="10">
        <v>88</v>
      </c>
      <c r="J1704" s="10">
        <v>51</v>
      </c>
      <c r="K1704" s="9"/>
      <c r="L1704" s="9" t="s">
        <v>18</v>
      </c>
      <c r="M1704" s="9" t="str">
        <f>IF(טבלה14[[#This Row],[מספר סטודנטים בתואר 1]]&gt;500,"yes","no")</f>
        <v>no</v>
      </c>
      <c r="N1704" s="12">
        <f>טבלה14[[#This Row],[מספר סטודנטים בתואר 1]]/SUBTOTAL(109,טבלה14[מספר סטודנטים בתואר 1])</f>
        <v>4.2183658923298471E-3</v>
      </c>
      <c r="O1704" s="11">
        <f>IFERROR(((טבלה14[[#This Row],[מספר סטודנטים בתואר 1]]-טבלה14[[#This Row],[נשים תואר 1]])/טבלה14[[#This Row],[מספר סטודנטים בתואר 1]]),"")</f>
        <v>0.57586206896551728</v>
      </c>
      <c r="P1704" s="11">
        <f>IFERROR(טבלה14[[#This Row],[נשים תואר 1]]/טבלה14[[#This Row],[מספר סטודנטים בתואר 1]],"")</f>
        <v>0.42413793103448277</v>
      </c>
      <c r="Q170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0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04" s="13">
        <f>SUMIFS(T:T,D:D,"2007/08",B:B,B1704)-טבלה14[[#This Row],[דירוג]]</f>
        <v>17</v>
      </c>
      <c r="T1704" s="9">
        <v>66</v>
      </c>
    </row>
    <row r="1705" spans="2:20" s="6" customFormat="1" ht="13.8" hidden="1" x14ac:dyDescent="0.3">
      <c r="B1705" s="7" t="s">
        <v>104</v>
      </c>
      <c r="C1705" s="8" t="s">
        <v>39</v>
      </c>
      <c r="D1705" s="9" t="s">
        <v>42</v>
      </c>
      <c r="E1705" s="10">
        <v>290</v>
      </c>
      <c r="F1705" s="10">
        <v>198</v>
      </c>
      <c r="G1705" s="10">
        <v>57</v>
      </c>
      <c r="H1705" s="10">
        <v>31</v>
      </c>
      <c r="I1705" s="10">
        <v>11</v>
      </c>
      <c r="J1705" s="10">
        <v>7</v>
      </c>
      <c r="K1705" s="9"/>
      <c r="L1705" s="9" t="s">
        <v>18</v>
      </c>
      <c r="M1705" s="9" t="str">
        <f>IF(טבלה14[[#This Row],[מספר סטודנטים בתואר 1]]&gt;500,"yes","no")</f>
        <v>no</v>
      </c>
      <c r="N1705" s="12">
        <f>טבלה14[[#This Row],[מספר סטודנטים בתואר 1]]/SUBTOTAL(109,טבלה14[מספר סטודנטים בתואר 1])</f>
        <v>4.2183658923298471E-3</v>
      </c>
      <c r="O1705" s="11">
        <f>IFERROR(((טבלה14[[#This Row],[מספר סטודנטים בתואר 1]]-טבלה14[[#This Row],[נשים תואר 1]])/טבלה14[[#This Row],[מספר סטודנטים בתואר 1]]),"")</f>
        <v>0.31724137931034485</v>
      </c>
      <c r="P1705" s="11">
        <f>IFERROR(טבלה14[[#This Row],[נשים תואר 1]]/טבלה14[[#This Row],[מספר סטודנטים בתואר 1]],"")</f>
        <v>0.6827586206896552</v>
      </c>
      <c r="Q170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0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05" s="13">
        <f>SUMIFS(T:T,D:D,"2007/08",B:B,B1705)-טבלה14[[#This Row],[דירוג]]</f>
        <v>5</v>
      </c>
      <c r="T1705" s="9">
        <v>67</v>
      </c>
    </row>
    <row r="1706" spans="2:20" s="6" customFormat="1" ht="13.8" hidden="1" x14ac:dyDescent="0.3">
      <c r="B1706" s="7" t="s">
        <v>121</v>
      </c>
      <c r="C1706" s="8" t="s">
        <v>16</v>
      </c>
      <c r="D1706" s="10" t="s">
        <v>42</v>
      </c>
      <c r="E1706" s="10">
        <v>282</v>
      </c>
      <c r="F1706" s="10">
        <v>251</v>
      </c>
      <c r="G1706" s="10">
        <v>113</v>
      </c>
      <c r="H1706" s="10">
        <v>105</v>
      </c>
      <c r="I1706" s="10"/>
      <c r="J1706" s="10"/>
      <c r="K1706" s="9"/>
      <c r="L1706" s="9" t="s">
        <v>18</v>
      </c>
      <c r="M1706" s="9" t="str">
        <f>IF(טבלה14[[#This Row],[מספר סטודנטים בתואר 1]]&gt;500,"yes","no")</f>
        <v>no</v>
      </c>
      <c r="N1706" s="12">
        <f>טבלה14[[#This Row],[מספר סטודנטים בתואר 1]]/SUBTOTAL(109,טבלה14[מספר סטודנטים בתואר 1])</f>
        <v>4.1019971780586785E-3</v>
      </c>
      <c r="O1706" s="11">
        <f>IFERROR(((טבלה14[[#This Row],[מספר סטודנטים בתואר 1]]-טבלה14[[#This Row],[נשים תואר 1]])/טבלה14[[#This Row],[מספר סטודנטים בתואר 1]]),"")</f>
        <v>0.1099290780141844</v>
      </c>
      <c r="P1706" s="11">
        <f>IFERROR(טבלה14[[#This Row],[נשים תואר 1]]/טבלה14[[#This Row],[מספר סטודנטים בתואר 1]],"")</f>
        <v>0.89007092198581561</v>
      </c>
      <c r="Q170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70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06" s="13">
        <f>SUMIFS(T:T,D:D,"2007/08",B:B,B1706)-טבלה14[[#This Row],[דירוג]]</f>
        <v>-23</v>
      </c>
      <c r="T1706" s="9">
        <v>68</v>
      </c>
    </row>
    <row r="1707" spans="2:20" s="6" customFormat="1" ht="13.8" hidden="1" x14ac:dyDescent="0.3">
      <c r="B1707" s="7" t="s">
        <v>103</v>
      </c>
      <c r="C1707" s="8" t="s">
        <v>48</v>
      </c>
      <c r="D1707" s="9" t="s">
        <v>42</v>
      </c>
      <c r="E1707" s="10">
        <v>281</v>
      </c>
      <c r="F1707" s="10">
        <v>76</v>
      </c>
      <c r="G1707" s="10">
        <v>31</v>
      </c>
      <c r="H1707" s="10">
        <v>14</v>
      </c>
      <c r="I1707" s="10">
        <v>42</v>
      </c>
      <c r="J1707" s="10">
        <v>17</v>
      </c>
      <c r="K1707" s="9"/>
      <c r="L1707" s="9" t="s">
        <v>18</v>
      </c>
      <c r="M1707" s="9" t="str">
        <f>IF(טבלה14[[#This Row],[מספר סטודנטים בתואר 1]]&gt;500,"yes","no")</f>
        <v>no</v>
      </c>
      <c r="N1707" s="12">
        <f>טבלה14[[#This Row],[מספר סטודנטים בתואר 1]]/SUBTOTAL(109,טבלה14[מספר סטודנטים בתואר 1])</f>
        <v>4.0874510887747833E-3</v>
      </c>
      <c r="O1707" s="11">
        <f>IFERROR(((טבלה14[[#This Row],[מספר סטודנטים בתואר 1]]-טבלה14[[#This Row],[נשים תואר 1]])/טבלה14[[#This Row],[מספר סטודנטים בתואר 1]]),"")</f>
        <v>0.72953736654804269</v>
      </c>
      <c r="P1707" s="11">
        <f>IFERROR(טבלה14[[#This Row],[נשים תואר 1]]/טבלה14[[#This Row],[מספר סטודנטים בתואר 1]],"")</f>
        <v>0.27046263345195731</v>
      </c>
      <c r="Q170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07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707" s="13">
        <f>SUMIFS(T:T,D:D,"2007/08",B:B,B1707)-טבלה14[[#This Row],[דירוג]]</f>
        <v>15</v>
      </c>
      <c r="T1707" s="9">
        <v>69</v>
      </c>
    </row>
    <row r="1708" spans="2:20" s="6" customFormat="1" ht="13.8" hidden="1" x14ac:dyDescent="0.3">
      <c r="B1708" s="7" t="s">
        <v>126</v>
      </c>
      <c r="C1708" s="8" t="s">
        <v>25</v>
      </c>
      <c r="D1708" s="10" t="s">
        <v>42</v>
      </c>
      <c r="E1708" s="10">
        <v>271</v>
      </c>
      <c r="F1708" s="10">
        <v>159</v>
      </c>
      <c r="G1708" s="10">
        <v>314</v>
      </c>
      <c r="H1708" s="10">
        <v>111</v>
      </c>
      <c r="I1708" s="10">
        <v>84</v>
      </c>
      <c r="J1708" s="10">
        <v>46</v>
      </c>
      <c r="K1708" s="9"/>
      <c r="L1708" s="9" t="s">
        <v>18</v>
      </c>
      <c r="M1708" s="9" t="str">
        <f>IF(טבלה14[[#This Row],[מספר סטודנטים בתואר 1]]&gt;500,"yes","no")</f>
        <v>no</v>
      </c>
      <c r="N1708" s="12">
        <f>טבלה14[[#This Row],[מספר סטודנטים בתואר 1]]/SUBTOTAL(109,טבלה14[מספר סטודנטים בתואר 1])</f>
        <v>3.9419901959358225E-3</v>
      </c>
      <c r="O1708" s="11">
        <f>IFERROR(((טבלה14[[#This Row],[מספר סטודנטים בתואר 1]]-טבלה14[[#This Row],[נשים תואר 1]])/טבלה14[[#This Row],[מספר סטודנטים בתואר 1]]),"")</f>
        <v>0.41328413284132842</v>
      </c>
      <c r="P1708" s="11">
        <f>IFERROR(טבלה14[[#This Row],[נשים תואר 1]]/טבלה14[[#This Row],[מספר סטודנטים בתואר 1]],"")</f>
        <v>0.58671586715867163</v>
      </c>
      <c r="Q170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0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08" s="13">
        <f>SUMIFS(T:T,D:D,"2007/08",B:B,B1708)-טבלה14[[#This Row],[דירוג]]</f>
        <v>-15</v>
      </c>
      <c r="T1708" s="9">
        <v>70</v>
      </c>
    </row>
    <row r="1709" spans="2:20" s="6" customFormat="1" ht="13.8" hidden="1" x14ac:dyDescent="0.3">
      <c r="B1709" s="7" t="s">
        <v>197</v>
      </c>
      <c r="C1709" s="8" t="s">
        <v>52</v>
      </c>
      <c r="D1709" s="9" t="s">
        <v>42</v>
      </c>
      <c r="E1709" s="10">
        <v>267</v>
      </c>
      <c r="F1709" s="10">
        <v>232</v>
      </c>
      <c r="G1709" s="10">
        <v>614</v>
      </c>
      <c r="H1709" s="10">
        <v>436</v>
      </c>
      <c r="I1709" s="10">
        <v>12</v>
      </c>
      <c r="J1709" s="10">
        <v>10</v>
      </c>
      <c r="K1709" s="9"/>
      <c r="L1709" s="9" t="s">
        <v>18</v>
      </c>
      <c r="M1709" s="9" t="str">
        <f>IF(טבלה14[[#This Row],[מספר סטודנטים בתואר 1]]&gt;500,"yes","no")</f>
        <v>no</v>
      </c>
      <c r="N1709" s="12">
        <f>טבלה14[[#This Row],[מספר סטודנטים בתואר 1]]/SUBTOTAL(109,טבלה14[מספר סטודנטים בתואר 1])</f>
        <v>3.8838058388002386E-3</v>
      </c>
      <c r="O1709" s="11">
        <f>IFERROR(((טבלה14[[#This Row],[מספר סטודנטים בתואר 1]]-טבלה14[[#This Row],[נשים תואר 1]])/טבלה14[[#This Row],[מספר סטודנטים בתואר 1]]),"")</f>
        <v>0.13108614232209737</v>
      </c>
      <c r="P1709" s="11">
        <f>IFERROR(טבלה14[[#This Row],[נשים תואר 1]]/טבלה14[[#This Row],[מספר סטודנטים בתואר 1]],"")</f>
        <v>0.86891385767790263</v>
      </c>
      <c r="Q170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70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09" s="13">
        <f>SUMIFS(T:T,D:D,"2007/08",B:B,B1709)-טבלה14[[#This Row],[דירוג]]</f>
        <v>18</v>
      </c>
      <c r="T1709" s="9">
        <v>71</v>
      </c>
    </row>
    <row r="1710" spans="2:20" s="6" customFormat="1" ht="13.8" hidden="1" x14ac:dyDescent="0.3">
      <c r="B1710" s="7" t="s">
        <v>116</v>
      </c>
      <c r="C1710" s="8" t="s">
        <v>48</v>
      </c>
      <c r="D1710" s="10" t="s">
        <v>42</v>
      </c>
      <c r="E1710" s="10">
        <v>246</v>
      </c>
      <c r="F1710" s="10">
        <v>168</v>
      </c>
      <c r="G1710" s="10">
        <v>94</v>
      </c>
      <c r="H1710" s="10">
        <v>77</v>
      </c>
      <c r="I1710" s="10">
        <v>20</v>
      </c>
      <c r="J1710" s="10">
        <v>15</v>
      </c>
      <c r="K1710" s="9"/>
      <c r="L1710" s="9" t="s">
        <v>18</v>
      </c>
      <c r="M1710" s="9" t="str">
        <f>IF(טבלה14[[#This Row],[מספר סטודנטים בתואר 1]]&gt;500,"yes","no")</f>
        <v>no</v>
      </c>
      <c r="N1710" s="12">
        <f>טבלה14[[#This Row],[מספר סטודנטים בתואר 1]]/SUBTOTAL(109,טבלה14[מספר סטודנטים בתואר 1])</f>
        <v>3.5783379638384218E-3</v>
      </c>
      <c r="O1710" s="11">
        <f>IFERROR(((טבלה14[[#This Row],[מספר סטודנטים בתואר 1]]-טבלה14[[#This Row],[נשים תואר 1]])/טבלה14[[#This Row],[מספר סטודנטים בתואר 1]]),"")</f>
        <v>0.31707317073170732</v>
      </c>
      <c r="P1710" s="11">
        <f>IFERROR(טבלה14[[#This Row],[נשים תואר 1]]/טבלה14[[#This Row],[מספר סטודנטים בתואר 1]],"")</f>
        <v>0.68292682926829273</v>
      </c>
      <c r="Q171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1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10" s="13">
        <f>SUMIFS(T:T,D:D,"2007/08",B:B,B1710)-טבלה14[[#This Row],[דירוג]]</f>
        <v>-12</v>
      </c>
      <c r="T1710" s="9">
        <v>72</v>
      </c>
    </row>
    <row r="1711" spans="2:20" s="6" customFormat="1" ht="13.8" hidden="1" x14ac:dyDescent="0.3">
      <c r="B1711" s="7" t="s">
        <v>201</v>
      </c>
      <c r="C1711" s="8" t="s">
        <v>58</v>
      </c>
      <c r="D1711" s="9" t="s">
        <v>42</v>
      </c>
      <c r="E1711" s="10">
        <v>238</v>
      </c>
      <c r="F1711" s="10">
        <v>202</v>
      </c>
      <c r="G1711" s="10">
        <v>0</v>
      </c>
      <c r="H1711" s="10">
        <v>0</v>
      </c>
      <c r="I1711" s="10">
        <v>0</v>
      </c>
      <c r="J1711" s="10">
        <v>0</v>
      </c>
      <c r="K1711" s="9"/>
      <c r="L1711" s="9" t="s">
        <v>18</v>
      </c>
      <c r="M1711" s="9" t="str">
        <f>IF(טבלה14[[#This Row],[מספר סטודנטים בתואר 1]]&gt;500,"yes","no")</f>
        <v>no</v>
      </c>
      <c r="N1711" s="12">
        <f>טבלה14[[#This Row],[מספר סטודנטים בתואר 1]]/SUBTOTAL(109,טבלה14[מספר סטודנטים בתואר 1])</f>
        <v>3.4619692495672537E-3</v>
      </c>
      <c r="O1711" s="11">
        <f>IFERROR(((טבלה14[[#This Row],[מספר סטודנטים בתואר 1]]-טבלה14[[#This Row],[נשים תואר 1]])/טבלה14[[#This Row],[מספר סטודנטים בתואר 1]]),"")</f>
        <v>0.15126050420168066</v>
      </c>
      <c r="P1711" s="11">
        <f>IFERROR(טבלה14[[#This Row],[נשים תואר 1]]/טבלה14[[#This Row],[מספר סטודנטים בתואר 1]],"")</f>
        <v>0.84873949579831931</v>
      </c>
      <c r="Q171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71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11" s="13">
        <f>SUMIFS(T:T,D:D,"2007/08",B:B,B1711)-טבלה14[[#This Row],[דירוג]]</f>
        <v>-5</v>
      </c>
      <c r="T1711" s="9">
        <v>73</v>
      </c>
    </row>
    <row r="1712" spans="2:20" s="6" customFormat="1" ht="13.8" hidden="1" x14ac:dyDescent="0.3">
      <c r="B1712" s="7" t="s">
        <v>117</v>
      </c>
      <c r="C1712" s="8" t="s">
        <v>56</v>
      </c>
      <c r="D1712" s="10" t="s">
        <v>42</v>
      </c>
      <c r="E1712" s="10">
        <v>235</v>
      </c>
      <c r="F1712" s="10">
        <v>99</v>
      </c>
      <c r="G1712" s="10">
        <v>79</v>
      </c>
      <c r="H1712" s="10">
        <v>46</v>
      </c>
      <c r="I1712" s="10">
        <v>0</v>
      </c>
      <c r="J1712" s="10">
        <v>0</v>
      </c>
      <c r="K1712" s="9"/>
      <c r="L1712" s="9" t="s">
        <v>18</v>
      </c>
      <c r="M1712" s="9" t="str">
        <f>IF(טבלה14[[#This Row],[מספר סטודנטים בתואר 1]]&gt;500,"yes","no")</f>
        <v>no</v>
      </c>
      <c r="N1712" s="12">
        <f>טבלה14[[#This Row],[מספר סטודנטים בתואר 1]]/SUBTOTAL(109,טבלה14[מספר סטודנטים בתואר 1])</f>
        <v>3.4183309817155659E-3</v>
      </c>
      <c r="O1712" s="11">
        <f>IFERROR(((טבלה14[[#This Row],[מספר סטודנטים בתואר 1]]-טבלה14[[#This Row],[נשים תואר 1]])/טבלה14[[#This Row],[מספר סטודנטים בתואר 1]]),"")</f>
        <v>0.5787234042553191</v>
      </c>
      <c r="P1712" s="11">
        <f>IFERROR(טבלה14[[#This Row],[נשים תואר 1]]/טבלה14[[#This Row],[מספר סטודנטים בתואר 1]],"")</f>
        <v>0.42127659574468085</v>
      </c>
      <c r="Q171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1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12" s="13">
        <f>SUMIFS(T:T,D:D,"2007/08",B:B,B1712)-טבלה14[[#This Row],[דירוג]]</f>
        <v>13</v>
      </c>
      <c r="T1712" s="9">
        <v>74</v>
      </c>
    </row>
    <row r="1713" spans="2:20" s="6" customFormat="1" ht="13.8" hidden="1" x14ac:dyDescent="0.3">
      <c r="B1713" s="7" t="s">
        <v>207</v>
      </c>
      <c r="C1713" s="8" t="s">
        <v>34</v>
      </c>
      <c r="D1713" s="9" t="s">
        <v>42</v>
      </c>
      <c r="E1713" s="10">
        <v>234</v>
      </c>
      <c r="F1713" s="10">
        <v>31</v>
      </c>
      <c r="G1713" s="10">
        <v>27</v>
      </c>
      <c r="H1713" s="10">
        <v>4</v>
      </c>
      <c r="I1713" s="10">
        <v>9</v>
      </c>
      <c r="J1713" s="10"/>
      <c r="K1713" s="9"/>
      <c r="L1713" s="9" t="s">
        <v>18</v>
      </c>
      <c r="M1713" s="9" t="str">
        <f>IF(טבלה14[[#This Row],[מספר סטודנטים בתואר 1]]&gt;500,"yes","no")</f>
        <v>no</v>
      </c>
      <c r="N1713" s="12">
        <f>טבלה14[[#This Row],[מספר סטודנטים בתואר 1]]/SUBTOTAL(109,טבלה14[מספר סטודנטים בתואר 1])</f>
        <v>3.4037848924316698E-3</v>
      </c>
      <c r="O1713" s="11">
        <f>IFERROR(((טבלה14[[#This Row],[מספר סטודנטים בתואר 1]]-טבלה14[[#This Row],[נשים תואר 1]])/טבלה14[[#This Row],[מספר סטודנטים בתואר 1]]),"")</f>
        <v>0.86752136752136755</v>
      </c>
      <c r="P1713" s="11">
        <f>IFERROR(טבלה14[[#This Row],[נשים תואר 1]]/טבלה14[[#This Row],[מספר סטודנטים בתואר 1]],"")</f>
        <v>0.13247863247863248</v>
      </c>
      <c r="Q171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13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713" s="13">
        <f>SUMIFS(T:T,D:D,"2007/08",B:B,B1713)-טבלה14[[#This Row],[דירוג]]</f>
        <v>-12</v>
      </c>
      <c r="T1713" s="9">
        <v>75</v>
      </c>
    </row>
    <row r="1714" spans="2:20" s="6" customFormat="1" ht="13.8" hidden="1" x14ac:dyDescent="0.3">
      <c r="B1714" s="7" t="s">
        <v>202</v>
      </c>
      <c r="C1714" s="8" t="s">
        <v>25</v>
      </c>
      <c r="D1714" s="10" t="s">
        <v>42</v>
      </c>
      <c r="E1714" s="10">
        <v>230</v>
      </c>
      <c r="F1714" s="10">
        <v>145</v>
      </c>
      <c r="G1714" s="10">
        <v>260</v>
      </c>
      <c r="H1714" s="10">
        <v>202</v>
      </c>
      <c r="I1714" s="10">
        <v>70</v>
      </c>
      <c r="J1714" s="10">
        <v>28</v>
      </c>
      <c r="K1714" s="9"/>
      <c r="L1714" s="9" t="s">
        <v>18</v>
      </c>
      <c r="M1714" s="9" t="str">
        <f>IF(טבלה14[[#This Row],[מספר סטודנטים בתואר 1]]&gt;500,"yes","no")</f>
        <v>no</v>
      </c>
      <c r="N1714" s="12">
        <f>טבלה14[[#This Row],[מספר סטודנטים בתואר 1]]/SUBTOTAL(109,טבלה14[מספר סטודנטים בתואר 1])</f>
        <v>3.3456005352960855E-3</v>
      </c>
      <c r="O1714" s="11">
        <f>IFERROR(((טבלה14[[#This Row],[מספר סטודנטים בתואר 1]]-טבלה14[[#This Row],[נשים תואר 1]])/טבלה14[[#This Row],[מספר סטודנטים בתואר 1]]),"")</f>
        <v>0.36956521739130432</v>
      </c>
      <c r="P1714" s="11">
        <f>IFERROR(טבלה14[[#This Row],[נשים תואר 1]]/טבלה14[[#This Row],[מספר סטודנטים בתואר 1]],"")</f>
        <v>0.63043478260869568</v>
      </c>
      <c r="Q171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1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14" s="13">
        <f>SUMIFS(T:T,D:D,"2007/08",B:B,B1714)-טבלה14[[#This Row],[דירוג]]</f>
        <v>-1</v>
      </c>
      <c r="T1714" s="9">
        <v>76</v>
      </c>
    </row>
    <row r="1715" spans="2:20" s="6" customFormat="1" ht="13.8" hidden="1" x14ac:dyDescent="0.3">
      <c r="B1715" s="7" t="s">
        <v>123</v>
      </c>
      <c r="C1715" s="8" t="s">
        <v>34</v>
      </c>
      <c r="D1715" s="9" t="s">
        <v>42</v>
      </c>
      <c r="E1715" s="10">
        <v>226</v>
      </c>
      <c r="F1715" s="10">
        <v>150</v>
      </c>
      <c r="G1715" s="10">
        <v>23</v>
      </c>
      <c r="H1715" s="10">
        <v>13</v>
      </c>
      <c r="I1715" s="10">
        <v>27</v>
      </c>
      <c r="J1715" s="10">
        <v>20</v>
      </c>
      <c r="K1715" s="9"/>
      <c r="L1715" s="9" t="s">
        <v>18</v>
      </c>
      <c r="M1715" s="9" t="str">
        <f>IF(טבלה14[[#This Row],[מספר סטודנטים בתואר 1]]&gt;500,"yes","no")</f>
        <v>no</v>
      </c>
      <c r="N1715" s="12">
        <f>טבלה14[[#This Row],[מספר סטודנטים בתואר 1]]/SUBTOTAL(109,טבלה14[מספר סטודנטים בתואר 1])</f>
        <v>3.2874161781605016E-3</v>
      </c>
      <c r="O1715" s="11">
        <f>IFERROR(((טבלה14[[#This Row],[מספר סטודנטים בתואר 1]]-טבלה14[[#This Row],[נשים תואר 1]])/טבלה14[[#This Row],[מספר סטודנטים בתואר 1]]),"")</f>
        <v>0.33628318584070799</v>
      </c>
      <c r="P1715" s="11">
        <f>IFERROR(טבלה14[[#This Row],[נשים תואר 1]]/טבלה14[[#This Row],[מספר סטודנטים בתואר 1]],"")</f>
        <v>0.66371681415929207</v>
      </c>
      <c r="Q171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1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15" s="13">
        <f>SUMIFS(T:T,D:D,"2007/08",B:B,B1715)-טבלה14[[#This Row],[דירוג]]</f>
        <v>5</v>
      </c>
      <c r="T1715" s="9">
        <v>77</v>
      </c>
    </row>
    <row r="1716" spans="2:20" s="6" customFormat="1" ht="13.8" hidden="1" x14ac:dyDescent="0.3">
      <c r="B1716" s="7" t="s">
        <v>89</v>
      </c>
      <c r="C1716" s="8" t="s">
        <v>48</v>
      </c>
      <c r="D1716" s="10" t="s">
        <v>42</v>
      </c>
      <c r="E1716" s="10">
        <v>223</v>
      </c>
      <c r="F1716" s="10">
        <v>140</v>
      </c>
      <c r="G1716" s="10">
        <v>48</v>
      </c>
      <c r="H1716" s="10">
        <v>23</v>
      </c>
      <c r="I1716" s="10">
        <v>142</v>
      </c>
      <c r="J1716" s="10">
        <v>71</v>
      </c>
      <c r="K1716" s="9"/>
      <c r="L1716" s="9" t="s">
        <v>18</v>
      </c>
      <c r="M1716" s="9" t="str">
        <f>IF(טבלה14[[#This Row],[מספר סטודנטים בתואר 1]]&gt;500,"yes","no")</f>
        <v>no</v>
      </c>
      <c r="N1716" s="12">
        <f>טבלה14[[#This Row],[מספר סטודנטים בתואר 1]]/SUBTOTAL(109,טבלה14[מספר סטודנטים בתואר 1])</f>
        <v>3.2437779103088133E-3</v>
      </c>
      <c r="O1716" s="11">
        <f>IFERROR(((טבלה14[[#This Row],[מספר סטודנטים בתואר 1]]-טבלה14[[#This Row],[נשים תואר 1]])/טבלה14[[#This Row],[מספר סטודנטים בתואר 1]]),"")</f>
        <v>0.37219730941704038</v>
      </c>
      <c r="P1716" s="11">
        <f>IFERROR(טבלה14[[#This Row],[נשים תואר 1]]/טבלה14[[#This Row],[מספר סטודנטים בתואר 1]],"")</f>
        <v>0.62780269058295968</v>
      </c>
      <c r="Q171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1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16" s="13">
        <f>SUMIFS(T:T,D:D,"2007/08",B:B,B1716)-טבלה14[[#This Row],[דירוג]]</f>
        <v>8</v>
      </c>
      <c r="T1716" s="9">
        <v>78</v>
      </c>
    </row>
    <row r="1717" spans="2:20" s="6" customFormat="1" ht="13.8" hidden="1" x14ac:dyDescent="0.3">
      <c r="B1717" s="7" t="s">
        <v>209</v>
      </c>
      <c r="C1717" s="8" t="s">
        <v>39</v>
      </c>
      <c r="D1717" s="9" t="s">
        <v>42</v>
      </c>
      <c r="E1717" s="10">
        <v>218</v>
      </c>
      <c r="F1717" s="10">
        <v>171</v>
      </c>
      <c r="G1717" s="10">
        <v>37</v>
      </c>
      <c r="H1717" s="10">
        <v>30</v>
      </c>
      <c r="I1717" s="10">
        <v>6</v>
      </c>
      <c r="J1717" s="10">
        <v>5</v>
      </c>
      <c r="K1717" s="9"/>
      <c r="L1717" s="9" t="s">
        <v>18</v>
      </c>
      <c r="M1717" s="9" t="str">
        <f>IF(טבלה14[[#This Row],[מספר סטודנטים בתואר 1]]&gt;500,"yes","no")</f>
        <v>no</v>
      </c>
      <c r="N1717" s="12">
        <f>טבלה14[[#This Row],[מספר סטודנטים בתואר 1]]/SUBTOTAL(109,טבלה14[מספר סטודנטים בתואר 1])</f>
        <v>3.1710474638893334E-3</v>
      </c>
      <c r="O1717" s="11">
        <f>IFERROR(((טבלה14[[#This Row],[מספר סטודנטים בתואר 1]]-טבלה14[[#This Row],[נשים תואר 1]])/טבלה14[[#This Row],[מספר סטודנטים בתואר 1]]),"")</f>
        <v>0.21559633027522937</v>
      </c>
      <c r="P1717" s="11">
        <f>IFERROR(טבלה14[[#This Row],[נשים תואר 1]]/טבלה14[[#This Row],[מספר סטודנטים בתואר 1]],"")</f>
        <v>0.7844036697247706</v>
      </c>
      <c r="Q171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71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17" s="13">
        <f>SUMIFS(T:T,D:D,"2007/08",B:B,B1717)-טבלה14[[#This Row],[דירוג]]</f>
        <v>-79</v>
      </c>
      <c r="T1717" s="9">
        <v>79</v>
      </c>
    </row>
    <row r="1718" spans="2:20" s="6" customFormat="1" ht="13.8" hidden="1" x14ac:dyDescent="0.3">
      <c r="B1718" s="7" t="s">
        <v>124</v>
      </c>
      <c r="C1718" s="8" t="s">
        <v>58</v>
      </c>
      <c r="D1718" s="10" t="s">
        <v>42</v>
      </c>
      <c r="E1718" s="10">
        <v>204</v>
      </c>
      <c r="F1718" s="10">
        <v>170</v>
      </c>
      <c r="G1718" s="10">
        <v>0</v>
      </c>
      <c r="H1718" s="10">
        <v>0</v>
      </c>
      <c r="I1718" s="10">
        <v>0</v>
      </c>
      <c r="J1718" s="10">
        <v>0</v>
      </c>
      <c r="K1718" s="9"/>
      <c r="L1718" s="9" t="s">
        <v>18</v>
      </c>
      <c r="M1718" s="9" t="str">
        <f>IF(טבלה14[[#This Row],[מספר סטודנטים בתואר 1]]&gt;500,"yes","no")</f>
        <v>no</v>
      </c>
      <c r="N1718" s="12">
        <f>טבלה14[[#This Row],[מספר סטודנטים בתואר 1]]/SUBTOTAL(109,טבלה14[מספר סטודנטים בתואר 1])</f>
        <v>2.9674022139147892E-3</v>
      </c>
      <c r="O1718" s="11">
        <f>IFERROR(((טבלה14[[#This Row],[מספר סטודנטים בתואר 1]]-טבלה14[[#This Row],[נשים תואר 1]])/טבלה14[[#This Row],[מספר סטודנטים בתואר 1]]),"")</f>
        <v>0.16666666666666666</v>
      </c>
      <c r="P1718" s="11">
        <f>IFERROR(טבלה14[[#This Row],[נשים תואר 1]]/טבלה14[[#This Row],[מספר סטודנטים בתואר 1]],"")</f>
        <v>0.83333333333333337</v>
      </c>
      <c r="Q171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71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18" s="13">
        <f>SUMIFS(T:T,D:D,"2007/08",B:B,B1718)-טבלה14[[#This Row],[דירוג]]</f>
        <v>0</v>
      </c>
      <c r="T1718" s="9">
        <v>80</v>
      </c>
    </row>
    <row r="1719" spans="2:20" s="6" customFormat="1" ht="13.8" hidden="1" x14ac:dyDescent="0.3">
      <c r="B1719" s="7" t="s">
        <v>86</v>
      </c>
      <c r="C1719" s="8" t="s">
        <v>69</v>
      </c>
      <c r="D1719" s="9" t="s">
        <v>42</v>
      </c>
      <c r="E1719" s="10">
        <v>197</v>
      </c>
      <c r="F1719" s="10">
        <v>107</v>
      </c>
      <c r="G1719" s="10">
        <v>32</v>
      </c>
      <c r="H1719" s="10">
        <v>7</v>
      </c>
      <c r="I1719" s="10">
        <v>0</v>
      </c>
      <c r="J1719" s="10">
        <v>0</v>
      </c>
      <c r="K1719" s="9"/>
      <c r="L1719" s="9" t="s">
        <v>18</v>
      </c>
      <c r="M1719" s="9" t="str">
        <f>IF(טבלה14[[#This Row],[מספר סטודנטים בתואר 1]]&gt;500,"yes","no")</f>
        <v>no</v>
      </c>
      <c r="N1719" s="12">
        <f>טבלה14[[#This Row],[מספר סטודנטים בתואר 1]]/SUBTOTAL(109,טבלה14[מספר סטודנטים בתואר 1])</f>
        <v>2.865579588927517E-3</v>
      </c>
      <c r="O1719" s="11">
        <f>IFERROR(((טבלה14[[#This Row],[מספר סטודנטים בתואר 1]]-טבלה14[[#This Row],[נשים תואר 1]])/טבלה14[[#This Row],[מספר סטודנטים בתואר 1]]),"")</f>
        <v>0.45685279187817257</v>
      </c>
      <c r="P1719" s="11">
        <f>IFERROR(טבלה14[[#This Row],[נשים תואר 1]]/טבלה14[[#This Row],[מספר סטודנטים בתואר 1]],"")</f>
        <v>0.54314720812182737</v>
      </c>
      <c r="Q171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1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19" s="13">
        <f>SUMIFS(T:T,D:D,"2007/08",B:B,B1719)-טבלה14[[#This Row],[דירוג]]</f>
        <v>-34</v>
      </c>
      <c r="T1719" s="9">
        <v>81</v>
      </c>
    </row>
    <row r="1720" spans="2:20" s="6" customFormat="1" ht="13.8" hidden="1" x14ac:dyDescent="0.3">
      <c r="B1720" s="7" t="s">
        <v>238</v>
      </c>
      <c r="C1720" s="8" t="s">
        <v>25</v>
      </c>
      <c r="D1720" s="10" t="s">
        <v>42</v>
      </c>
      <c r="E1720" s="10">
        <v>194</v>
      </c>
      <c r="F1720" s="10">
        <v>111</v>
      </c>
      <c r="G1720" s="10">
        <v>224</v>
      </c>
      <c r="H1720" s="10">
        <v>149</v>
      </c>
      <c r="I1720" s="10">
        <v>28</v>
      </c>
      <c r="J1720" s="10">
        <v>19</v>
      </c>
      <c r="K1720" s="9"/>
      <c r="L1720" s="9" t="s">
        <v>18</v>
      </c>
      <c r="M1720" s="9" t="str">
        <f>IF(טבלה14[[#This Row],[מספר סטודנטים בתואר 1]]&gt;500,"yes","no")</f>
        <v>no</v>
      </c>
      <c r="N1720" s="12">
        <f>טבלה14[[#This Row],[מספר סטודנטים בתואר 1]]/SUBTOTAL(109,טבלה14[מספר סטודנטים בתואר 1])</f>
        <v>2.8219413210758288E-3</v>
      </c>
      <c r="O1720" s="11">
        <f>IFERROR(((טבלה14[[#This Row],[מספר סטודנטים בתואר 1]]-טבלה14[[#This Row],[נשים תואר 1]])/טבלה14[[#This Row],[מספר סטודנטים בתואר 1]]),"")</f>
        <v>0.42783505154639173</v>
      </c>
      <c r="P1720" s="11">
        <f>IFERROR(טבלה14[[#This Row],[נשים תואר 1]]/טבלה14[[#This Row],[מספר סטודנטים בתואר 1]],"")</f>
        <v>0.57216494845360821</v>
      </c>
      <c r="Q172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2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20" s="13">
        <f>SUMIFS(T:T,D:D,"2007/08",B:B,B1720)-טבלה14[[#This Row],[דירוג]]</f>
        <v>-1</v>
      </c>
      <c r="T1720" s="9">
        <v>82</v>
      </c>
    </row>
    <row r="1721" spans="2:20" s="6" customFormat="1" ht="13.8" hidden="1" x14ac:dyDescent="0.3">
      <c r="B1721" s="7" t="s">
        <v>200</v>
      </c>
      <c r="C1721" s="8" t="s">
        <v>52</v>
      </c>
      <c r="D1721" s="9" t="s">
        <v>42</v>
      </c>
      <c r="E1721" s="10">
        <v>185</v>
      </c>
      <c r="F1721" s="10">
        <v>154</v>
      </c>
      <c r="G1721" s="10">
        <v>205</v>
      </c>
      <c r="H1721" s="10">
        <v>179</v>
      </c>
      <c r="I1721" s="10">
        <v>60</v>
      </c>
      <c r="J1721" s="10">
        <v>44</v>
      </c>
      <c r="K1721" s="9"/>
      <c r="L1721" s="9" t="s">
        <v>18</v>
      </c>
      <c r="M1721" s="9" t="str">
        <f>IF(טבלה14[[#This Row],[מספר סטודנטים בתואר 1]]&gt;500,"yes","no")</f>
        <v>no</v>
      </c>
      <c r="N1721" s="12">
        <f>טבלה14[[#This Row],[מספר סטודנטים בתואר 1]]/SUBTOTAL(109,טבלה14[מספר סטודנטים בתואר 1])</f>
        <v>2.6910265175207645E-3</v>
      </c>
      <c r="O1721" s="11">
        <f>IFERROR(((טבלה14[[#This Row],[מספר סטודנטים בתואר 1]]-טבלה14[[#This Row],[נשים תואר 1]])/טבלה14[[#This Row],[מספר סטודנטים בתואר 1]]),"")</f>
        <v>0.16756756756756758</v>
      </c>
      <c r="P1721" s="11">
        <f>IFERROR(טבלה14[[#This Row],[נשים תואר 1]]/טבלה14[[#This Row],[מספר סטודנטים בתואר 1]],"")</f>
        <v>0.83243243243243248</v>
      </c>
      <c r="Q172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72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21" s="13">
        <f>SUMIFS(T:T,D:D,"2007/08",B:B,B1721)-טבלה14[[#This Row],[דירוג]]</f>
        <v>42</v>
      </c>
      <c r="T1721" s="9">
        <v>83</v>
      </c>
    </row>
    <row r="1722" spans="2:20" s="6" customFormat="1" ht="13.8" hidden="1" x14ac:dyDescent="0.3">
      <c r="B1722" s="7" t="s">
        <v>224</v>
      </c>
      <c r="C1722" s="8" t="s">
        <v>39</v>
      </c>
      <c r="D1722" s="10" t="s">
        <v>42</v>
      </c>
      <c r="E1722" s="10">
        <v>182</v>
      </c>
      <c r="F1722" s="10">
        <v>154</v>
      </c>
      <c r="G1722" s="10">
        <v>17</v>
      </c>
      <c r="H1722" s="10">
        <v>13</v>
      </c>
      <c r="I1722" s="10">
        <v>3</v>
      </c>
      <c r="J1722" s="10">
        <v>3</v>
      </c>
      <c r="K1722" s="9"/>
      <c r="L1722" s="9" t="s">
        <v>18</v>
      </c>
      <c r="M1722" s="9" t="str">
        <f>IF(טבלה14[[#This Row],[מספר סטודנטים בתואר 1]]&gt;500,"yes","no")</f>
        <v>no</v>
      </c>
      <c r="N1722" s="12">
        <f>טבלה14[[#This Row],[מספר סטודנטים בתואר 1]]/SUBTOTAL(109,טבלה14[מספר סטודנטים בתואר 1])</f>
        <v>2.6473882496690763E-3</v>
      </c>
      <c r="O1722" s="11">
        <f>IFERROR(((טבלה14[[#This Row],[מספר סטודנטים בתואר 1]]-טבלה14[[#This Row],[נשים תואר 1]])/טבלה14[[#This Row],[מספר סטודנטים בתואר 1]]),"")</f>
        <v>0.15384615384615385</v>
      </c>
      <c r="P1722" s="11">
        <f>IFERROR(טבלה14[[#This Row],[נשים תואר 1]]/טבלה14[[#This Row],[מספר סטודנטים בתואר 1]],"")</f>
        <v>0.84615384615384615</v>
      </c>
      <c r="Q172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72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22" s="13">
        <f>SUMIFS(T:T,D:D,"2007/08",B:B,B1722)-טבלה14[[#This Row],[דירוג]]</f>
        <v>-18</v>
      </c>
      <c r="T1722" s="9">
        <v>84</v>
      </c>
    </row>
    <row r="1723" spans="2:20" s="6" customFormat="1" ht="13.8" hidden="1" x14ac:dyDescent="0.3">
      <c r="B1723" s="7" t="s">
        <v>205</v>
      </c>
      <c r="C1723" s="8" t="s">
        <v>39</v>
      </c>
      <c r="D1723" s="9" t="s">
        <v>42</v>
      </c>
      <c r="E1723" s="10">
        <v>181</v>
      </c>
      <c r="F1723" s="10">
        <v>127</v>
      </c>
      <c r="G1723" s="10"/>
      <c r="H1723" s="10"/>
      <c r="I1723" s="10">
        <v>0</v>
      </c>
      <c r="J1723" s="10">
        <v>0</v>
      </c>
      <c r="K1723" s="9"/>
      <c r="L1723" s="9" t="s">
        <v>18</v>
      </c>
      <c r="M1723" s="9" t="str">
        <f>IF(טבלה14[[#This Row],[מספר סטודנטים בתואר 1]]&gt;500,"yes","no")</f>
        <v>no</v>
      </c>
      <c r="N1723" s="12">
        <f>טבלה14[[#This Row],[מספר סטודנטים בתואר 1]]/SUBTOTAL(109,טבלה14[מספר סטודנטים בתואר 1])</f>
        <v>2.6328421603851807E-3</v>
      </c>
      <c r="O1723" s="11">
        <f>IFERROR(((טבלה14[[#This Row],[מספר סטודנטים בתואר 1]]-טבלה14[[#This Row],[נשים תואר 1]])/טבלה14[[#This Row],[מספר סטודנטים בתואר 1]]),"")</f>
        <v>0.2983425414364641</v>
      </c>
      <c r="P1723" s="11">
        <f>IFERROR(טבלה14[[#This Row],[נשים תואר 1]]/טבלה14[[#This Row],[מספר סטודנטים בתואר 1]],"")</f>
        <v>0.7016574585635359</v>
      </c>
      <c r="Q172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72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23" s="13">
        <f>SUMIFS(T:T,D:D,"2007/08",B:B,B1723)-טבלה14[[#This Row],[דירוג]]</f>
        <v>-23</v>
      </c>
      <c r="T1723" s="9">
        <v>85</v>
      </c>
    </row>
    <row r="1724" spans="2:20" s="6" customFormat="1" ht="13.8" hidden="1" x14ac:dyDescent="0.3">
      <c r="B1724" s="7" t="s">
        <v>125</v>
      </c>
      <c r="C1724" s="8" t="s">
        <v>56</v>
      </c>
      <c r="D1724" s="10" t="s">
        <v>42</v>
      </c>
      <c r="E1724" s="10">
        <v>177</v>
      </c>
      <c r="F1724" s="10">
        <v>101</v>
      </c>
      <c r="G1724" s="10">
        <v>102</v>
      </c>
      <c r="H1724" s="10">
        <v>77</v>
      </c>
      <c r="I1724" s="10">
        <v>63</v>
      </c>
      <c r="J1724" s="10">
        <v>38</v>
      </c>
      <c r="K1724" s="9"/>
      <c r="L1724" s="9" t="s">
        <v>18</v>
      </c>
      <c r="M1724" s="9" t="str">
        <f>IF(טבלה14[[#This Row],[מספר סטודנטים בתואר 1]]&gt;500,"yes","no")</f>
        <v>no</v>
      </c>
      <c r="N1724" s="12">
        <f>טבלה14[[#This Row],[מספר סטודנטים בתואר 1]]/SUBTOTAL(109,טבלה14[מספר סטודנטים בתואר 1])</f>
        <v>2.5746578032495963E-3</v>
      </c>
      <c r="O1724" s="11">
        <f>IFERROR(((טבלה14[[#This Row],[מספר סטודנטים בתואר 1]]-טבלה14[[#This Row],[נשים תואר 1]])/טבלה14[[#This Row],[מספר סטודנטים בתואר 1]]),"")</f>
        <v>0.42937853107344631</v>
      </c>
      <c r="P1724" s="11">
        <f>IFERROR(טבלה14[[#This Row],[נשים תואר 1]]/טבלה14[[#This Row],[מספר סטודנטים בתואר 1]],"")</f>
        <v>0.57062146892655363</v>
      </c>
      <c r="Q172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2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24" s="13">
        <f>SUMIFS(T:T,D:D,"2007/08",B:B,B1724)-טבלה14[[#This Row],[דירוג]]</f>
        <v>-19</v>
      </c>
      <c r="T1724" s="9">
        <v>86</v>
      </c>
    </row>
    <row r="1725" spans="2:20" s="6" customFormat="1" ht="13.8" hidden="1" x14ac:dyDescent="0.3">
      <c r="B1725" s="7" t="s">
        <v>213</v>
      </c>
      <c r="C1725" s="8" t="s">
        <v>56</v>
      </c>
      <c r="D1725" s="9" t="s">
        <v>42</v>
      </c>
      <c r="E1725" s="10">
        <v>176</v>
      </c>
      <c r="F1725" s="10">
        <v>141</v>
      </c>
      <c r="G1725" s="10">
        <v>158</v>
      </c>
      <c r="H1725" s="10">
        <v>140</v>
      </c>
      <c r="I1725" s="10">
        <v>20</v>
      </c>
      <c r="J1725" s="10">
        <v>15</v>
      </c>
      <c r="K1725" s="9"/>
      <c r="L1725" s="9" t="s">
        <v>18</v>
      </c>
      <c r="M1725" s="9" t="str">
        <f>IF(טבלה14[[#This Row],[מספר סטודנטים בתואר 1]]&gt;500,"yes","no")</f>
        <v>no</v>
      </c>
      <c r="N1725" s="12">
        <f>טבלה14[[#This Row],[מספר סטודנטים בתואר 1]]/SUBTOTAL(109,טבלה14[מספר סטודנטים בתואר 1])</f>
        <v>2.5601117139657003E-3</v>
      </c>
      <c r="O1725" s="11">
        <f>IFERROR(((טבלה14[[#This Row],[מספר סטודנטים בתואר 1]]-טבלה14[[#This Row],[נשים תואר 1]])/טבלה14[[#This Row],[מספר סטודנטים בתואר 1]]),"")</f>
        <v>0.19886363636363635</v>
      </c>
      <c r="P1725" s="11">
        <f>IFERROR(טבלה14[[#This Row],[נשים תואר 1]]/טבלה14[[#This Row],[מספר סטודנטים בתואר 1]],"")</f>
        <v>0.80113636363636365</v>
      </c>
      <c r="Q172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72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25" s="13">
        <f>SUMIFS(T:T,D:D,"2007/08",B:B,B1725)-טבלה14[[#This Row],[דירוג]]</f>
        <v>-8</v>
      </c>
      <c r="T1725" s="9">
        <v>87</v>
      </c>
    </row>
    <row r="1726" spans="2:20" s="6" customFormat="1" ht="13.8" hidden="1" x14ac:dyDescent="0.3">
      <c r="B1726" s="7" t="s">
        <v>101</v>
      </c>
      <c r="C1726" s="8" t="s">
        <v>16</v>
      </c>
      <c r="D1726" s="10" t="s">
        <v>42</v>
      </c>
      <c r="E1726" s="10">
        <v>170</v>
      </c>
      <c r="F1726" s="10">
        <v>87</v>
      </c>
      <c r="G1726" s="10">
        <v>43</v>
      </c>
      <c r="H1726" s="10">
        <v>23</v>
      </c>
      <c r="I1726" s="10">
        <v>19</v>
      </c>
      <c r="J1726" s="10">
        <v>10</v>
      </c>
      <c r="K1726" s="9"/>
      <c r="L1726" s="9" t="s">
        <v>18</v>
      </c>
      <c r="M1726" s="9" t="str">
        <f>IF(טבלה14[[#This Row],[מספר סטודנטים בתואר 1]]&gt;500,"yes","no")</f>
        <v>no</v>
      </c>
      <c r="N1726" s="12">
        <f>טבלה14[[#This Row],[מספר סטודנטים בתואר 1]]/SUBTOTAL(109,טבלה14[מספר סטודנטים בתואר 1])</f>
        <v>2.4728351782623242E-3</v>
      </c>
      <c r="O1726" s="11">
        <f>IFERROR(((טבלה14[[#This Row],[מספר סטודנטים בתואר 1]]-טבלה14[[#This Row],[נשים תואר 1]])/טבלה14[[#This Row],[מספר סטודנטים בתואר 1]]),"")</f>
        <v>0.48823529411764705</v>
      </c>
      <c r="P1726" s="11">
        <f>IFERROR(טבלה14[[#This Row],[נשים תואר 1]]/טבלה14[[#This Row],[מספר סטודנטים בתואר 1]],"")</f>
        <v>0.5117647058823529</v>
      </c>
      <c r="Q172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2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26" s="13">
        <f>SUMIFS(T:T,D:D,"2007/08",B:B,B1726)-טבלה14[[#This Row],[דירוג]]</f>
        <v>5</v>
      </c>
      <c r="T1726" s="9">
        <v>89</v>
      </c>
    </row>
    <row r="1727" spans="2:20" s="6" customFormat="1" ht="13.8" hidden="1" x14ac:dyDescent="0.3">
      <c r="B1727" s="7" t="s">
        <v>115</v>
      </c>
      <c r="C1727" s="8" t="s">
        <v>48</v>
      </c>
      <c r="D1727" s="9" t="s">
        <v>42</v>
      </c>
      <c r="E1727" s="10">
        <v>170</v>
      </c>
      <c r="F1727" s="10">
        <v>135</v>
      </c>
      <c r="G1727" s="10">
        <v>36</v>
      </c>
      <c r="H1727" s="10">
        <v>27</v>
      </c>
      <c r="I1727" s="10">
        <v>25</v>
      </c>
      <c r="J1727" s="10">
        <v>14</v>
      </c>
      <c r="K1727" s="9"/>
      <c r="L1727" s="9" t="s">
        <v>18</v>
      </c>
      <c r="M1727" s="9" t="str">
        <f>IF(טבלה14[[#This Row],[מספר סטודנטים בתואר 1]]&gt;500,"yes","no")</f>
        <v>no</v>
      </c>
      <c r="N1727" s="12">
        <f>טבלה14[[#This Row],[מספר סטודנטים בתואר 1]]/SUBTOTAL(109,טבלה14[מספר סטודנטים בתואר 1])</f>
        <v>2.4728351782623242E-3</v>
      </c>
      <c r="O1727" s="11">
        <f>IFERROR(((טבלה14[[#This Row],[מספר סטודנטים בתואר 1]]-טבלה14[[#This Row],[נשים תואר 1]])/טבלה14[[#This Row],[מספר סטודנטים בתואר 1]]),"")</f>
        <v>0.20588235294117646</v>
      </c>
      <c r="P1727" s="11">
        <f>IFERROR(טבלה14[[#This Row],[נשים תואר 1]]/טבלה14[[#This Row],[מספר סטודנטים בתואר 1]],"")</f>
        <v>0.79411764705882348</v>
      </c>
      <c r="Q172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72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27" s="13">
        <f>SUMIFS(T:T,D:D,"2007/08",B:B,B1727)-טבלה14[[#This Row],[דירוג]]</f>
        <v>5</v>
      </c>
      <c r="T1727" s="9">
        <v>88</v>
      </c>
    </row>
    <row r="1728" spans="2:20" s="6" customFormat="1" ht="13.8" hidden="1" x14ac:dyDescent="0.3">
      <c r="B1728" s="7" t="s">
        <v>225</v>
      </c>
      <c r="C1728" s="8" t="s">
        <v>25</v>
      </c>
      <c r="D1728" s="10" t="s">
        <v>42</v>
      </c>
      <c r="E1728" s="10">
        <v>163</v>
      </c>
      <c r="F1728" s="10">
        <v>99</v>
      </c>
      <c r="G1728" s="10">
        <v>173</v>
      </c>
      <c r="H1728" s="10">
        <v>118</v>
      </c>
      <c r="I1728" s="10">
        <v>52</v>
      </c>
      <c r="J1728" s="10">
        <v>13</v>
      </c>
      <c r="K1728" s="9"/>
      <c r="L1728" s="9" t="s">
        <v>18</v>
      </c>
      <c r="M1728" s="9" t="str">
        <f>IF(טבלה14[[#This Row],[מספר סטודנטים בתואר 1]]&gt;500,"yes","no")</f>
        <v>no</v>
      </c>
      <c r="N1728" s="12">
        <f>טבלה14[[#This Row],[מספר סטודנטים בתואר 1]]/SUBTOTAL(109,טבלה14[מספר סטודנטים בתואר 1])</f>
        <v>2.3710125532750521E-3</v>
      </c>
      <c r="O1728" s="11">
        <f>IFERROR(((טבלה14[[#This Row],[מספר סטודנטים בתואר 1]]-טבלה14[[#This Row],[נשים תואר 1]])/טבלה14[[#This Row],[מספר סטודנטים בתואר 1]]),"")</f>
        <v>0.39263803680981596</v>
      </c>
      <c r="P1728" s="11">
        <f>IFERROR(טבלה14[[#This Row],[נשים תואר 1]]/טבלה14[[#This Row],[מספר סטודנטים בתואר 1]],"")</f>
        <v>0.6073619631901841</v>
      </c>
      <c r="Q172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2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28" s="13">
        <f>SUMIFS(T:T,D:D,"2007/08",B:B,B1728)-טבלה14[[#This Row],[דירוג]]</f>
        <v>-5</v>
      </c>
      <c r="T1728" s="9">
        <v>90</v>
      </c>
    </row>
    <row r="1729" spans="2:20" s="6" customFormat="1" ht="13.8" hidden="1" x14ac:dyDescent="0.3">
      <c r="B1729" s="7" t="s">
        <v>109</v>
      </c>
      <c r="C1729" s="8" t="s">
        <v>52</v>
      </c>
      <c r="D1729" s="9" t="s">
        <v>42</v>
      </c>
      <c r="E1729" s="10">
        <v>160</v>
      </c>
      <c r="F1729" s="10">
        <v>111</v>
      </c>
      <c r="G1729" s="10">
        <v>828</v>
      </c>
      <c r="H1729" s="10">
        <v>752</v>
      </c>
      <c r="I1729" s="10">
        <v>32</v>
      </c>
      <c r="J1729" s="10">
        <v>27</v>
      </c>
      <c r="K1729" s="9"/>
      <c r="L1729" s="9" t="s">
        <v>18</v>
      </c>
      <c r="M1729" s="9" t="str">
        <f>IF(טבלה14[[#This Row],[מספר סטודנטים בתואר 1]]&gt;500,"yes","no")</f>
        <v>no</v>
      </c>
      <c r="N1729" s="12">
        <f>טבלה14[[#This Row],[מספר סטודנטים בתואר 1]]/SUBTOTAL(109,טבלה14[מספר סטודנטים בתואר 1])</f>
        <v>2.3273742854233639E-3</v>
      </c>
      <c r="O1729" s="11">
        <f>IFERROR(((טבלה14[[#This Row],[מספר סטודנטים בתואר 1]]-טבלה14[[#This Row],[נשים תואר 1]])/טבלה14[[#This Row],[מספר סטודנטים בתואר 1]]),"")</f>
        <v>0.30625000000000002</v>
      </c>
      <c r="P1729" s="11">
        <f>IFERROR(טבלה14[[#This Row],[נשים תואר 1]]/טבלה14[[#This Row],[מספר סטודנטים בתואר 1]],"")</f>
        <v>0.69374999999999998</v>
      </c>
      <c r="Q172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2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29" s="13">
        <f>SUMIFS(T:T,D:D,"2007/08",B:B,B1729)-טבלה14[[#This Row],[דירוג]]</f>
        <v>-14</v>
      </c>
      <c r="T1729" s="9">
        <v>91</v>
      </c>
    </row>
    <row r="1730" spans="2:20" s="6" customFormat="1" ht="13.8" hidden="1" x14ac:dyDescent="0.3">
      <c r="B1730" s="7" t="s">
        <v>99</v>
      </c>
      <c r="C1730" s="8" t="s">
        <v>16</v>
      </c>
      <c r="D1730" s="10" t="s">
        <v>42</v>
      </c>
      <c r="E1730" s="10">
        <v>158</v>
      </c>
      <c r="F1730" s="10">
        <v>51</v>
      </c>
      <c r="G1730" s="10">
        <v>0</v>
      </c>
      <c r="H1730" s="10">
        <v>0</v>
      </c>
      <c r="I1730" s="10">
        <v>0</v>
      </c>
      <c r="J1730" s="10">
        <v>0</v>
      </c>
      <c r="K1730" s="9"/>
      <c r="L1730" s="9" t="s">
        <v>18</v>
      </c>
      <c r="M1730" s="9" t="str">
        <f>IF(טבלה14[[#This Row],[מספר סטודנטים בתואר 1]]&gt;500,"yes","no")</f>
        <v>no</v>
      </c>
      <c r="N1730" s="12">
        <f>טבלה14[[#This Row],[מספר סטודנטים בתואר 1]]/SUBTOTAL(109,טבלה14[מספר סטודנטים בתואר 1])</f>
        <v>2.2982821068555717E-3</v>
      </c>
      <c r="O1730" s="11">
        <f>IFERROR(((טבלה14[[#This Row],[מספר סטודנטים בתואר 1]]-טבלה14[[#This Row],[נשים תואר 1]])/טבלה14[[#This Row],[מספר סטודנטים בתואר 1]]),"")</f>
        <v>0.67721518987341767</v>
      </c>
      <c r="P1730" s="11">
        <f>IFERROR(טבלה14[[#This Row],[נשים תואר 1]]/טבלה14[[#This Row],[מספר סטודנטים בתואר 1]],"")</f>
        <v>0.32278481012658228</v>
      </c>
      <c r="Q173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3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30" s="13">
        <f>SUMIFS(T:T,D:D,"2007/08",B:B,B1730)-טבלה14[[#This Row],[דירוג]]</f>
        <v>-92</v>
      </c>
      <c r="T1730" s="9">
        <v>92</v>
      </c>
    </row>
    <row r="1731" spans="2:20" s="6" customFormat="1" ht="13.8" hidden="1" x14ac:dyDescent="0.3">
      <c r="B1731" s="7" t="s">
        <v>223</v>
      </c>
      <c r="C1731" s="8" t="s">
        <v>25</v>
      </c>
      <c r="D1731" s="9" t="s">
        <v>42</v>
      </c>
      <c r="E1731" s="10">
        <v>157</v>
      </c>
      <c r="F1731" s="10">
        <v>104</v>
      </c>
      <c r="G1731" s="10">
        <v>23</v>
      </c>
      <c r="H1731" s="10">
        <v>13</v>
      </c>
      <c r="I1731" s="10">
        <v>98</v>
      </c>
      <c r="J1731" s="10">
        <v>57</v>
      </c>
      <c r="K1731" s="9"/>
      <c r="L1731" s="9" t="s">
        <v>18</v>
      </c>
      <c r="M1731" s="9" t="str">
        <f>IF(טבלה14[[#This Row],[מספר סטודנטים בתואר 1]]&gt;500,"yes","no")</f>
        <v>no</v>
      </c>
      <c r="N1731" s="12">
        <f>טבלה14[[#This Row],[מספר סטודנטים בתואר 1]]/SUBTOTAL(109,טבלה14[מספר סטודנטים בתואר 1])</f>
        <v>2.2837360175716761E-3</v>
      </c>
      <c r="O1731" s="11">
        <f>IFERROR(((טבלה14[[#This Row],[מספר סטודנטים בתואר 1]]-טבלה14[[#This Row],[נשים תואר 1]])/טבלה14[[#This Row],[מספר סטודנטים בתואר 1]]),"")</f>
        <v>0.33757961783439489</v>
      </c>
      <c r="P1731" s="11">
        <f>IFERROR(טבלה14[[#This Row],[נשים תואר 1]]/טבלה14[[#This Row],[מספר סטודנטים בתואר 1]],"")</f>
        <v>0.66242038216560506</v>
      </c>
      <c r="Q173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3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31" s="13">
        <f>SUMIFS(T:T,D:D,"2007/08",B:B,B1731)-טבלה14[[#This Row],[דירוג]]</f>
        <v>-35</v>
      </c>
      <c r="T1731" s="9">
        <v>93</v>
      </c>
    </row>
    <row r="1732" spans="2:20" s="6" customFormat="1" ht="13.8" hidden="1" x14ac:dyDescent="0.3">
      <c r="B1732" s="7" t="s">
        <v>106</v>
      </c>
      <c r="C1732" s="8" t="s">
        <v>28</v>
      </c>
      <c r="D1732" s="10" t="s">
        <v>49</v>
      </c>
      <c r="E1732" s="10">
        <v>144</v>
      </c>
      <c r="F1732" s="10">
        <v>42</v>
      </c>
      <c r="G1732" s="10"/>
      <c r="H1732" s="10"/>
      <c r="I1732" s="10">
        <v>40</v>
      </c>
      <c r="J1732" s="10">
        <v>13</v>
      </c>
      <c r="K1732" s="9"/>
      <c r="L1732" s="9" t="s">
        <v>18</v>
      </c>
      <c r="M1732" s="9" t="str">
        <f>IF(טבלה14[[#This Row],[מספר סטודנטים בתואר 1]]&gt;500,"yes","no")</f>
        <v>no</v>
      </c>
      <c r="N1732" s="12">
        <f>טבלה14[[#This Row],[מספר סטודנטים בתואר 1]]/SUBTOTAL(109,טבלה14[מספר סטודנטים בתואר 1])</f>
        <v>2.0946368568810275E-3</v>
      </c>
      <c r="O1732" s="11">
        <f>IFERROR(((טבלה14[[#This Row],[מספר סטודנטים בתואר 1]]-טבלה14[[#This Row],[נשים תואר 1]])/טבלה14[[#This Row],[מספר סטודנטים בתואר 1]]),"")</f>
        <v>0.70833333333333337</v>
      </c>
      <c r="P1732" s="11">
        <f>IFERROR(טבלה14[[#This Row],[נשים תואר 1]]/טבלה14[[#This Row],[מספר סטודנטים בתואר 1]],"")</f>
        <v>0.29166666666666669</v>
      </c>
      <c r="Q173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32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732" s="13">
        <f>SUMIFS(T:T,D:D,"2007/08",B:B,B1732)-טבלה14[[#This Row],[דירוג]]</f>
        <v>6</v>
      </c>
      <c r="T1732" s="9">
        <v>91</v>
      </c>
    </row>
    <row r="1733" spans="2:20" s="6" customFormat="1" ht="13.8" hidden="1" x14ac:dyDescent="0.3">
      <c r="B1733" s="7" t="s">
        <v>19</v>
      </c>
      <c r="C1733" s="8" t="s">
        <v>20</v>
      </c>
      <c r="D1733" s="9" t="s">
        <v>42</v>
      </c>
      <c r="E1733" s="10">
        <v>153</v>
      </c>
      <c r="F1733" s="10">
        <v>140</v>
      </c>
      <c r="G1733" s="10">
        <v>0</v>
      </c>
      <c r="H1733" s="10">
        <v>0</v>
      </c>
      <c r="I1733" s="10">
        <v>0</v>
      </c>
      <c r="J1733" s="10">
        <v>0</v>
      </c>
      <c r="K1733" s="9"/>
      <c r="L1733" s="9" t="s">
        <v>18</v>
      </c>
      <c r="M1733" s="9" t="str">
        <f>IF(טבלה14[[#This Row],[מספר סטודנטים בתואר 1]]&gt;500,"yes","no")</f>
        <v>no</v>
      </c>
      <c r="N1733" s="12">
        <f>טבלה14[[#This Row],[מספר סטודנטים בתואר 1]]/SUBTOTAL(109,טבלה14[מספר סטודנטים בתואר 1])</f>
        <v>2.2255516604360918E-3</v>
      </c>
      <c r="O1733" s="11">
        <f>IFERROR(((טבלה14[[#This Row],[מספר סטודנטים בתואר 1]]-טבלה14[[#This Row],[נשים תואר 1]])/טבלה14[[#This Row],[מספר סטודנטים בתואר 1]]),"")</f>
        <v>8.4967320261437912E-2</v>
      </c>
      <c r="P1733" s="11">
        <f>IFERROR(טבלה14[[#This Row],[נשים תואר 1]]/טבלה14[[#This Row],[מספר סטודנטים בתואר 1]],"")</f>
        <v>0.91503267973856206</v>
      </c>
      <c r="Q173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73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33" s="13">
        <f>SUMIFS(T:T,D:D,"2007/08",B:B,B1733)-טבלה14[[#This Row],[דירוג]]</f>
        <v>-79</v>
      </c>
      <c r="T1733" s="9">
        <v>95</v>
      </c>
    </row>
    <row r="1734" spans="2:20" s="6" customFormat="1" ht="13.8" hidden="1" x14ac:dyDescent="0.3">
      <c r="B1734" s="7" t="s">
        <v>245</v>
      </c>
      <c r="C1734" s="8" t="s">
        <v>39</v>
      </c>
      <c r="D1734" s="10" t="s">
        <v>42</v>
      </c>
      <c r="E1734" s="10">
        <v>153</v>
      </c>
      <c r="F1734" s="10">
        <v>99</v>
      </c>
      <c r="G1734" s="10">
        <v>50</v>
      </c>
      <c r="H1734" s="10">
        <v>35</v>
      </c>
      <c r="I1734" s="10">
        <v>0</v>
      </c>
      <c r="J1734" s="10">
        <v>0</v>
      </c>
      <c r="K1734" s="9"/>
      <c r="L1734" s="9" t="s">
        <v>18</v>
      </c>
      <c r="M1734" s="9" t="str">
        <f>IF(טבלה14[[#This Row],[מספר סטודנטים בתואר 1]]&gt;500,"yes","no")</f>
        <v>no</v>
      </c>
      <c r="N1734" s="12">
        <f>טבלה14[[#This Row],[מספר סטודנטים בתואר 1]]/SUBTOTAL(109,טבלה14[מספר סטודנטים בתואר 1])</f>
        <v>2.2255516604360918E-3</v>
      </c>
      <c r="O1734" s="11">
        <f>IFERROR(((טבלה14[[#This Row],[מספר סטודנטים בתואר 1]]-טבלה14[[#This Row],[נשים תואר 1]])/טבלה14[[#This Row],[מספר סטודנטים בתואר 1]]),"")</f>
        <v>0.35294117647058826</v>
      </c>
      <c r="P1734" s="11">
        <f>IFERROR(טבלה14[[#This Row],[נשים תואר 1]]/טבלה14[[#This Row],[מספר סטודנטים בתואר 1]],"")</f>
        <v>0.6470588235294118</v>
      </c>
      <c r="Q173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3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34" s="13">
        <f>SUMIFS(T:T,D:D,"2007/08",B:B,B1734)-טבלה14[[#This Row],[דירוג]]</f>
        <v>-96</v>
      </c>
      <c r="T1734" s="9">
        <v>96</v>
      </c>
    </row>
    <row r="1735" spans="2:20" s="6" customFormat="1" ht="13.8" hidden="1" x14ac:dyDescent="0.3">
      <c r="B1735" s="7" t="s">
        <v>217</v>
      </c>
      <c r="C1735" s="8" t="s">
        <v>16</v>
      </c>
      <c r="D1735" s="9" t="s">
        <v>42</v>
      </c>
      <c r="E1735" s="10">
        <v>149</v>
      </c>
      <c r="F1735" s="10">
        <v>54</v>
      </c>
      <c r="G1735" s="10">
        <v>40</v>
      </c>
      <c r="H1735" s="10">
        <v>22</v>
      </c>
      <c r="I1735" s="10">
        <v>8</v>
      </c>
      <c r="J1735" s="10">
        <v>3</v>
      </c>
      <c r="K1735" s="9"/>
      <c r="L1735" s="9" t="s">
        <v>18</v>
      </c>
      <c r="M1735" s="9" t="str">
        <f>IF(טבלה14[[#This Row],[מספר סטודנטים בתואר 1]]&gt;500,"yes","no")</f>
        <v>no</v>
      </c>
      <c r="N1735" s="12">
        <f>טבלה14[[#This Row],[מספר סטודנטים בתואר 1]]/SUBTOTAL(109,טבלה14[מספר סטודנטים בתואר 1])</f>
        <v>2.1673673033005074E-3</v>
      </c>
      <c r="O1735" s="11">
        <f>IFERROR(((טבלה14[[#This Row],[מספר סטודנטים בתואר 1]]-טבלה14[[#This Row],[נשים תואר 1]])/טבלה14[[#This Row],[מספר סטודנטים בתואר 1]]),"")</f>
        <v>0.63758389261744963</v>
      </c>
      <c r="P1735" s="11">
        <f>IFERROR(טבלה14[[#This Row],[נשים תואר 1]]/טבלה14[[#This Row],[מספר סטודנטים בתואר 1]],"")</f>
        <v>0.36241610738255031</v>
      </c>
      <c r="Q173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3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35" s="13">
        <f>SUMIFS(T:T,D:D,"2007/08",B:B,B1735)-טבלה14[[#This Row],[דירוג]]</f>
        <v>-7</v>
      </c>
      <c r="T1735" s="9">
        <v>98</v>
      </c>
    </row>
    <row r="1736" spans="2:20" s="6" customFormat="1" ht="13.8" hidden="1" x14ac:dyDescent="0.3">
      <c r="B1736" s="7" t="s">
        <v>227</v>
      </c>
      <c r="C1736" s="8" t="s">
        <v>52</v>
      </c>
      <c r="D1736" s="10" t="s">
        <v>42</v>
      </c>
      <c r="E1736" s="10">
        <v>149</v>
      </c>
      <c r="F1736" s="10">
        <v>146</v>
      </c>
      <c r="G1736" s="10">
        <v>93</v>
      </c>
      <c r="H1736" s="10">
        <v>89</v>
      </c>
      <c r="I1736" s="10">
        <v>33</v>
      </c>
      <c r="J1736" s="10">
        <v>29</v>
      </c>
      <c r="K1736" s="9"/>
      <c r="L1736" s="9" t="s">
        <v>18</v>
      </c>
      <c r="M1736" s="9" t="str">
        <f>IF(טבלה14[[#This Row],[מספר סטודנטים בתואר 1]]&gt;500,"yes","no")</f>
        <v>no</v>
      </c>
      <c r="N1736" s="12">
        <f>טבלה14[[#This Row],[מספר סטודנטים בתואר 1]]/SUBTOTAL(109,טבלה14[מספר סטודנטים בתואר 1])</f>
        <v>2.1673673033005074E-3</v>
      </c>
      <c r="O1736" s="11">
        <f>IFERROR(((טבלה14[[#This Row],[מספר סטודנטים בתואר 1]]-טבלה14[[#This Row],[נשים תואר 1]])/טבלה14[[#This Row],[מספר סטודנטים בתואר 1]]),"")</f>
        <v>2.0134228187919462E-2</v>
      </c>
      <c r="P1736" s="11">
        <f>IFERROR(טבלה14[[#This Row],[נשים תואר 1]]/טבלה14[[#This Row],[מספר סטודנטים בתואר 1]],"")</f>
        <v>0.97986577181208057</v>
      </c>
      <c r="Q173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73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36" s="13">
        <f>SUMIFS(T:T,D:D,"2007/08",B:B,B1736)-טבלה14[[#This Row],[דירוג]]</f>
        <v>-97</v>
      </c>
      <c r="T1736" s="9">
        <v>97</v>
      </c>
    </row>
    <row r="1737" spans="2:20" s="6" customFormat="1" ht="13.8" hidden="1" x14ac:dyDescent="0.3">
      <c r="B1737" s="7" t="s">
        <v>219</v>
      </c>
      <c r="C1737" s="8" t="s">
        <v>34</v>
      </c>
      <c r="D1737" s="9" t="s">
        <v>42</v>
      </c>
      <c r="E1737" s="10">
        <v>131</v>
      </c>
      <c r="F1737" s="10">
        <v>66</v>
      </c>
      <c r="G1737" s="10">
        <v>105</v>
      </c>
      <c r="H1737" s="10">
        <v>50</v>
      </c>
      <c r="I1737" s="10">
        <v>27</v>
      </c>
      <c r="J1737" s="10">
        <v>15</v>
      </c>
      <c r="K1737" s="9"/>
      <c r="L1737" s="9" t="s">
        <v>18</v>
      </c>
      <c r="M1737" s="9" t="str">
        <f>IF(טבלה14[[#This Row],[מספר סטודנטים בתואר 1]]&gt;500,"yes","no")</f>
        <v>no</v>
      </c>
      <c r="N1737" s="12">
        <f>טבלה14[[#This Row],[מספר סטודנטים בתואר 1]]/SUBTOTAL(109,טבלה14[מספר סטודנטים בתואר 1])</f>
        <v>1.9055376961903791E-3</v>
      </c>
      <c r="O1737" s="11">
        <f>IFERROR(((טבלה14[[#This Row],[מספר סטודנטים בתואר 1]]-טבלה14[[#This Row],[נשים תואר 1]])/טבלה14[[#This Row],[מספר סטודנטים בתואר 1]]),"")</f>
        <v>0.49618320610687022</v>
      </c>
      <c r="P1737" s="11">
        <f>IFERROR(טבלה14[[#This Row],[נשים תואר 1]]/טבלה14[[#This Row],[מספר סטודנטים בתואר 1]],"")</f>
        <v>0.50381679389312972</v>
      </c>
      <c r="Q173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3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37" s="13">
        <f>SUMIFS(T:T,D:D,"2007/08",B:B,B1737)-טבלה14[[#This Row],[דירוג]]</f>
        <v>3</v>
      </c>
      <c r="T1737" s="9">
        <v>99</v>
      </c>
    </row>
    <row r="1738" spans="2:20" s="6" customFormat="1" ht="13.8" hidden="1" x14ac:dyDescent="0.3">
      <c r="B1738" s="7" t="s">
        <v>221</v>
      </c>
      <c r="C1738" s="8" t="s">
        <v>45</v>
      </c>
      <c r="D1738" s="10" t="s">
        <v>42</v>
      </c>
      <c r="E1738" s="10">
        <v>129</v>
      </c>
      <c r="F1738" s="10">
        <v>54</v>
      </c>
      <c r="G1738" s="10">
        <v>0</v>
      </c>
      <c r="H1738" s="10">
        <v>0</v>
      </c>
      <c r="I1738" s="10">
        <v>0</v>
      </c>
      <c r="J1738" s="10">
        <v>0</v>
      </c>
      <c r="K1738" s="9"/>
      <c r="L1738" s="9" t="s">
        <v>18</v>
      </c>
      <c r="M1738" s="9" t="str">
        <f>IF(טבלה14[[#This Row],[מספר סטודנטים בתואר 1]]&gt;500,"yes","no")</f>
        <v>no</v>
      </c>
      <c r="N1738" s="12">
        <f>טבלה14[[#This Row],[מספר סטודנטים בתואר 1]]/SUBTOTAL(109,טבלה14[מספר סטודנטים בתואר 1])</f>
        <v>1.8764455176225872E-3</v>
      </c>
      <c r="O1738" s="11">
        <f>IFERROR(((טבלה14[[#This Row],[מספר סטודנטים בתואר 1]]-טבלה14[[#This Row],[נשים תואר 1]])/טבלה14[[#This Row],[מספר סטודנטים בתואר 1]]),"")</f>
        <v>0.58139534883720934</v>
      </c>
      <c r="P1738" s="11">
        <f>IFERROR(טבלה14[[#This Row],[נשים תואר 1]]/טבלה14[[#This Row],[מספר סטודנטים בתואר 1]],"")</f>
        <v>0.41860465116279072</v>
      </c>
      <c r="Q173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3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38" s="13">
        <f>SUMIFS(T:T,D:D,"2007/08",B:B,B1738)-טבלה14[[#This Row],[דירוג]]</f>
        <v>17</v>
      </c>
      <c r="T1738" s="9">
        <v>100</v>
      </c>
    </row>
    <row r="1739" spans="2:20" s="6" customFormat="1" ht="13.8" hidden="1" x14ac:dyDescent="0.3">
      <c r="B1739" s="7" t="s">
        <v>215</v>
      </c>
      <c r="C1739" s="8" t="s">
        <v>52</v>
      </c>
      <c r="D1739" s="9" t="s">
        <v>42</v>
      </c>
      <c r="E1739" s="10">
        <v>119</v>
      </c>
      <c r="F1739" s="10">
        <v>116</v>
      </c>
      <c r="G1739" s="10">
        <v>621</v>
      </c>
      <c r="H1739" s="10">
        <v>586</v>
      </c>
      <c r="I1739" s="10">
        <v>37</v>
      </c>
      <c r="J1739" s="10">
        <v>30</v>
      </c>
      <c r="K1739" s="9"/>
      <c r="L1739" s="9" t="s">
        <v>18</v>
      </c>
      <c r="M1739" s="9" t="str">
        <f>IF(טבלה14[[#This Row],[מספר סטודנטים בתואר 1]]&gt;500,"yes","no")</f>
        <v>no</v>
      </c>
      <c r="N1739" s="12">
        <f>טבלה14[[#This Row],[מספר סטודנטים בתואר 1]]/SUBTOTAL(109,טבלה14[מספר סטודנטים בתואר 1])</f>
        <v>1.7309846247836268E-3</v>
      </c>
      <c r="O1739" s="11">
        <f>IFERROR(((טבלה14[[#This Row],[מספר סטודנטים בתואר 1]]-טבלה14[[#This Row],[נשים תואר 1]])/טבלה14[[#This Row],[מספר סטודנטים בתואר 1]]),"")</f>
        <v>2.5210084033613446E-2</v>
      </c>
      <c r="P1739" s="11">
        <f>IFERROR(טבלה14[[#This Row],[נשים תואר 1]]/טבלה14[[#This Row],[מספר סטודנטים בתואר 1]],"")</f>
        <v>0.97478991596638653</v>
      </c>
      <c r="Q173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73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39" s="13">
        <f>SUMIFS(T:T,D:D,"2007/08",B:B,B1739)-טבלה14[[#This Row],[דירוג]]</f>
        <v>-28</v>
      </c>
      <c r="T1739" s="9">
        <v>101</v>
      </c>
    </row>
    <row r="1740" spans="2:20" s="6" customFormat="1" ht="13.8" hidden="1" x14ac:dyDescent="0.3">
      <c r="B1740" s="7" t="s">
        <v>214</v>
      </c>
      <c r="C1740" s="8" t="s">
        <v>45</v>
      </c>
      <c r="D1740" s="10" t="s">
        <v>42</v>
      </c>
      <c r="E1740" s="10">
        <v>118</v>
      </c>
      <c r="F1740" s="10">
        <v>51</v>
      </c>
      <c r="G1740" s="10">
        <v>52</v>
      </c>
      <c r="H1740" s="10">
        <v>23</v>
      </c>
      <c r="I1740" s="10">
        <v>37</v>
      </c>
      <c r="J1740" s="10">
        <v>15</v>
      </c>
      <c r="K1740" s="9"/>
      <c r="L1740" s="9" t="s">
        <v>18</v>
      </c>
      <c r="M1740" s="9" t="str">
        <f>IF(טבלה14[[#This Row],[מספר סטודנטים בתואר 1]]&gt;500,"yes","no")</f>
        <v>no</v>
      </c>
      <c r="N1740" s="12">
        <f>טבלה14[[#This Row],[מספר סטודנטים בתואר 1]]/SUBTOTAL(109,טבלה14[מספר סטודנטים בתואר 1])</f>
        <v>1.716438535499731E-3</v>
      </c>
      <c r="O1740" s="11">
        <f>IFERROR(((טבלה14[[#This Row],[מספר סטודנטים בתואר 1]]-טבלה14[[#This Row],[נשים תואר 1]])/טבלה14[[#This Row],[מספר סטודנטים בתואר 1]]),"")</f>
        <v>0.56779661016949157</v>
      </c>
      <c r="P1740" s="11">
        <f>IFERROR(טבלה14[[#This Row],[נשים תואר 1]]/טבלה14[[#This Row],[מספר סטודנטים בתואר 1]],"")</f>
        <v>0.43220338983050849</v>
      </c>
      <c r="Q174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4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40" s="13">
        <f>SUMIFS(T:T,D:D,"2007/08",B:B,B1740)-טבלה14[[#This Row],[דירוג]]</f>
        <v>-6</v>
      </c>
      <c r="T1740" s="9">
        <v>102</v>
      </c>
    </row>
    <row r="1741" spans="2:20" s="6" customFormat="1" ht="13.8" hidden="1" x14ac:dyDescent="0.3">
      <c r="B1741" s="7" t="s">
        <v>204</v>
      </c>
      <c r="C1741" s="8" t="s">
        <v>28</v>
      </c>
      <c r="D1741" s="9" t="s">
        <v>26</v>
      </c>
      <c r="E1741" s="10">
        <v>143</v>
      </c>
      <c r="F1741" s="10">
        <v>82</v>
      </c>
      <c r="G1741" s="10">
        <v>19</v>
      </c>
      <c r="H1741" s="10">
        <v>9</v>
      </c>
      <c r="I1741" s="10">
        <v>4</v>
      </c>
      <c r="J1741" s="10"/>
      <c r="K1741" s="9"/>
      <c r="L1741" s="9" t="s">
        <v>18</v>
      </c>
      <c r="M1741" s="9" t="str">
        <f>IF(טבלה14[[#This Row],[מספר סטודנטים בתואר 1]]&gt;500,"yes","no")</f>
        <v>no</v>
      </c>
      <c r="N1741" s="12">
        <f>טבלה14[[#This Row],[מספר סטודנטים בתואר 1]]/SUBTOTAL(109,טבלה14[מספר סטודנטים בתואר 1])</f>
        <v>2.0800907675971314E-3</v>
      </c>
      <c r="O1741" s="11">
        <f>IFERROR(((טבלה14[[#This Row],[מספר סטודנטים בתואר 1]]-טבלה14[[#This Row],[נשים תואר 1]])/טבלה14[[#This Row],[מספר סטודנטים בתואר 1]]),"")</f>
        <v>0.42657342657342656</v>
      </c>
      <c r="P1741" s="11">
        <f>IFERROR(טבלה14[[#This Row],[נשים תואר 1]]/טבלה14[[#This Row],[מספר סטודנטים בתואר 1]],"")</f>
        <v>0.57342657342657344</v>
      </c>
      <c r="Q174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4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41" s="13">
        <f>SUMIFS(T:T,D:D,"2007/08",B:B,B1741)-טבלה14[[#This Row],[דירוג]]</f>
        <v>-91</v>
      </c>
      <c r="T1741" s="9">
        <v>91</v>
      </c>
    </row>
    <row r="1742" spans="2:20" s="6" customFormat="1" ht="13.8" hidden="1" x14ac:dyDescent="0.3">
      <c r="B1742" s="7" t="s">
        <v>210</v>
      </c>
      <c r="C1742" s="8" t="s">
        <v>58</v>
      </c>
      <c r="D1742" s="10" t="s">
        <v>42</v>
      </c>
      <c r="E1742" s="10">
        <v>110</v>
      </c>
      <c r="F1742" s="10">
        <v>42</v>
      </c>
      <c r="G1742" s="10">
        <v>64</v>
      </c>
      <c r="H1742" s="10">
        <v>42</v>
      </c>
      <c r="I1742" s="10">
        <v>0</v>
      </c>
      <c r="J1742" s="10">
        <v>0</v>
      </c>
      <c r="K1742" s="9"/>
      <c r="L1742" s="9" t="s">
        <v>18</v>
      </c>
      <c r="M1742" s="9" t="str">
        <f>IF(טבלה14[[#This Row],[מספר סטודנטים בתואר 1]]&gt;500,"yes","no")</f>
        <v>no</v>
      </c>
      <c r="N1742" s="12">
        <f>טבלה14[[#This Row],[מספר סטודנטים בתואר 1]]/SUBTOTAL(109,טבלה14[מספר סטודנטים בתואר 1])</f>
        <v>1.6000698212285628E-3</v>
      </c>
      <c r="O1742" s="11">
        <f>IFERROR(((טבלה14[[#This Row],[מספר סטודנטים בתואר 1]]-טבלה14[[#This Row],[נשים תואר 1]])/טבלה14[[#This Row],[מספר סטודנטים בתואר 1]]),"")</f>
        <v>0.61818181818181817</v>
      </c>
      <c r="P1742" s="11">
        <f>IFERROR(טבלה14[[#This Row],[נשים תואר 1]]/טבלה14[[#This Row],[מספר סטודנטים בתואר 1]],"")</f>
        <v>0.38181818181818183</v>
      </c>
      <c r="Q174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4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42" s="13">
        <f>SUMIFS(T:T,D:D,"2007/08",B:B,B1742)-טבלה14[[#This Row],[דירוג]]</f>
        <v>-4</v>
      </c>
      <c r="T1742" s="9">
        <v>104</v>
      </c>
    </row>
    <row r="1743" spans="2:20" s="6" customFormat="1" ht="13.8" hidden="1" x14ac:dyDescent="0.3">
      <c r="B1743" s="7" t="s">
        <v>218</v>
      </c>
      <c r="C1743" s="8" t="s">
        <v>34</v>
      </c>
      <c r="D1743" s="9" t="s">
        <v>42</v>
      </c>
      <c r="E1743" s="10">
        <v>106</v>
      </c>
      <c r="F1743" s="10">
        <v>75</v>
      </c>
      <c r="G1743" s="10">
        <v>8</v>
      </c>
      <c r="H1743" s="10">
        <v>3</v>
      </c>
      <c r="I1743" s="10">
        <v>0</v>
      </c>
      <c r="J1743" s="10">
        <v>0</v>
      </c>
      <c r="K1743" s="9"/>
      <c r="L1743" s="9" t="s">
        <v>18</v>
      </c>
      <c r="M1743" s="9" t="str">
        <f>IF(טבלה14[[#This Row],[מספר סטודנטים בתואר 1]]&gt;500,"yes","no")</f>
        <v>no</v>
      </c>
      <c r="N1743" s="12">
        <f>טבלה14[[#This Row],[מספר סטודנטים בתואר 1]]/SUBTOTAL(109,טבלה14[מספר סטודנטים בתואר 1])</f>
        <v>1.5418854640929787E-3</v>
      </c>
      <c r="O1743" s="11">
        <f>IFERROR(((טבלה14[[#This Row],[מספר סטודנטים בתואר 1]]-טבלה14[[#This Row],[נשים תואר 1]])/טבלה14[[#This Row],[מספר סטודנטים בתואר 1]]),"")</f>
        <v>0.29245283018867924</v>
      </c>
      <c r="P1743" s="11">
        <f>IFERROR(טבלה14[[#This Row],[נשים תואר 1]]/טבלה14[[#This Row],[מספר סטודנטים בתואר 1]],"")</f>
        <v>0.70754716981132071</v>
      </c>
      <c r="Q174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74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43" s="13">
        <f>SUMIFS(T:T,D:D,"2007/08",B:B,B1743)-טבלה14[[#This Row],[דירוג]]</f>
        <v>2</v>
      </c>
      <c r="T1743" s="9">
        <v>105</v>
      </c>
    </row>
    <row r="1744" spans="2:20" s="6" customFormat="1" ht="13.8" hidden="1" x14ac:dyDescent="0.3">
      <c r="B1744" s="7" t="s">
        <v>236</v>
      </c>
      <c r="C1744" s="8" t="s">
        <v>34</v>
      </c>
      <c r="D1744" s="10" t="s">
        <v>42</v>
      </c>
      <c r="E1744" s="10">
        <v>101</v>
      </c>
      <c r="F1744" s="10">
        <v>14</v>
      </c>
      <c r="G1744" s="10">
        <v>0</v>
      </c>
      <c r="H1744" s="10">
        <v>0</v>
      </c>
      <c r="I1744" s="10">
        <v>0</v>
      </c>
      <c r="J1744" s="10">
        <v>0</v>
      </c>
      <c r="K1744" s="9"/>
      <c r="L1744" s="9" t="s">
        <v>18</v>
      </c>
      <c r="M1744" s="9" t="str">
        <f>IF(טבלה14[[#This Row],[מספר סטודנטים בתואר 1]]&gt;500,"yes","no")</f>
        <v>no</v>
      </c>
      <c r="N1744" s="12">
        <f>טבלה14[[#This Row],[מספר סטודנטים בתואר 1]]/SUBTOTAL(109,טבלה14[מספר סטודנטים בתואר 1])</f>
        <v>1.4691550176734985E-3</v>
      </c>
      <c r="O1744" s="11">
        <f>IFERROR(((טבלה14[[#This Row],[מספר סטודנטים בתואר 1]]-טבלה14[[#This Row],[נשים תואר 1]])/טבלה14[[#This Row],[מספר סטודנטים בתואר 1]]),"")</f>
        <v>0.86138613861386137</v>
      </c>
      <c r="P1744" s="11">
        <f>IFERROR(טבלה14[[#This Row],[נשים תואר 1]]/טבלה14[[#This Row],[מספר סטודנטים בתואר 1]],"")</f>
        <v>0.13861386138613863</v>
      </c>
      <c r="Q174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44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744" s="13">
        <f>SUMIFS(T:T,D:D,"2007/08",B:B,B1744)-טבלה14[[#This Row],[דירוג]]</f>
        <v>-106</v>
      </c>
      <c r="T1744" s="9">
        <v>106</v>
      </c>
    </row>
    <row r="1745" spans="2:20" s="6" customFormat="1" ht="13.8" hidden="1" x14ac:dyDescent="0.3">
      <c r="B1745" s="7" t="s">
        <v>92</v>
      </c>
      <c r="C1745" s="8" t="s">
        <v>69</v>
      </c>
      <c r="D1745" s="9" t="s">
        <v>42</v>
      </c>
      <c r="E1745" s="10">
        <v>99</v>
      </c>
      <c r="F1745" s="10">
        <v>82</v>
      </c>
      <c r="G1745" s="10">
        <v>183</v>
      </c>
      <c r="H1745" s="10">
        <v>110</v>
      </c>
      <c r="I1745" s="10"/>
      <c r="J1745" s="10"/>
      <c r="K1745" s="9"/>
      <c r="L1745" s="9" t="s">
        <v>18</v>
      </c>
      <c r="M1745" s="9" t="str">
        <f>IF(טבלה14[[#This Row],[מספר סטודנטים בתואר 1]]&gt;500,"yes","no")</f>
        <v>no</v>
      </c>
      <c r="N1745" s="12">
        <f>טבלה14[[#This Row],[מספר סטודנטים בתואר 1]]/SUBTOTAL(109,טבלה14[מספר סטודנטים בתואר 1])</f>
        <v>1.4400628391057063E-3</v>
      </c>
      <c r="O1745" s="11">
        <f>IFERROR(((טבלה14[[#This Row],[מספר סטודנטים בתואר 1]]-טבלה14[[#This Row],[נשים תואר 1]])/טבלה14[[#This Row],[מספר סטודנטים בתואר 1]]),"")</f>
        <v>0.17171717171717171</v>
      </c>
      <c r="P1745" s="11">
        <f>IFERROR(טבלה14[[#This Row],[נשים תואר 1]]/טבלה14[[#This Row],[מספר סטודנטים בתואר 1]],"")</f>
        <v>0.82828282828282829</v>
      </c>
      <c r="Q174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74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45" s="13">
        <f>SUMIFS(T:T,D:D,"2007/08",B:B,B1745)-טבלה14[[#This Row],[דירוג]]</f>
        <v>-9</v>
      </c>
      <c r="T1745" s="9">
        <v>107</v>
      </c>
    </row>
    <row r="1746" spans="2:20" s="6" customFormat="1" ht="13.8" hidden="1" x14ac:dyDescent="0.3">
      <c r="B1746" s="7" t="s">
        <v>198</v>
      </c>
      <c r="C1746" s="8" t="s">
        <v>48</v>
      </c>
      <c r="D1746" s="10" t="s">
        <v>42</v>
      </c>
      <c r="E1746" s="10">
        <v>98</v>
      </c>
      <c r="F1746" s="10">
        <v>32</v>
      </c>
      <c r="G1746" s="10">
        <v>40</v>
      </c>
      <c r="H1746" s="10">
        <v>19</v>
      </c>
      <c r="I1746" s="10">
        <v>46</v>
      </c>
      <c r="J1746" s="10">
        <v>24</v>
      </c>
      <c r="K1746" s="9"/>
      <c r="L1746" s="9" t="s">
        <v>18</v>
      </c>
      <c r="M1746" s="9" t="str">
        <f>IF(טבלה14[[#This Row],[מספר סטודנטים בתואר 1]]&gt;500,"yes","no")</f>
        <v>no</v>
      </c>
      <c r="N1746" s="12">
        <f>טבלה14[[#This Row],[מספר סטודנטים בתואר 1]]/SUBTOTAL(109,טבלה14[מספר סטודנטים בתואר 1])</f>
        <v>1.4255167498218105E-3</v>
      </c>
      <c r="O1746" s="11">
        <f>IFERROR(((טבלה14[[#This Row],[מספר סטודנטים בתואר 1]]-טבלה14[[#This Row],[נשים תואר 1]])/טבלה14[[#This Row],[מספר סטודנטים בתואר 1]]),"")</f>
        <v>0.67346938775510201</v>
      </c>
      <c r="P1746" s="11">
        <f>IFERROR(טבלה14[[#This Row],[נשים תואר 1]]/טבלה14[[#This Row],[מספר סטודנטים בתואר 1]],"")</f>
        <v>0.32653061224489793</v>
      </c>
      <c r="Q174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4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46" s="13">
        <f>SUMIFS(T:T,D:D,"2007/08",B:B,B1746)-טבלה14[[#This Row],[דירוג]]</f>
        <v>-2</v>
      </c>
      <c r="T1746" s="9">
        <v>108</v>
      </c>
    </row>
    <row r="1747" spans="2:20" s="6" customFormat="1" ht="13.8" hidden="1" x14ac:dyDescent="0.3">
      <c r="B1747" s="7" t="s">
        <v>208</v>
      </c>
      <c r="C1747" s="8" t="s">
        <v>34</v>
      </c>
      <c r="D1747" s="9" t="s">
        <v>42</v>
      </c>
      <c r="E1747" s="10">
        <v>97</v>
      </c>
      <c r="F1747" s="10">
        <v>24</v>
      </c>
      <c r="G1747" s="10">
        <v>34</v>
      </c>
      <c r="H1747" s="10">
        <v>16</v>
      </c>
      <c r="I1747" s="10">
        <v>13</v>
      </c>
      <c r="J1747" s="10"/>
      <c r="K1747" s="9"/>
      <c r="L1747" s="9" t="s">
        <v>18</v>
      </c>
      <c r="M1747" s="9" t="str">
        <f>IF(טבלה14[[#This Row],[מספר סטודנטים בתואר 1]]&gt;500,"yes","no")</f>
        <v>no</v>
      </c>
      <c r="N1747" s="12">
        <f>טבלה14[[#This Row],[מספר סטודנטים בתואר 1]]/SUBTOTAL(109,טבלה14[מספר סטודנטים בתואר 1])</f>
        <v>1.4109706605379144E-3</v>
      </c>
      <c r="O1747" s="11">
        <f>IFERROR(((טבלה14[[#This Row],[מספר סטודנטים בתואר 1]]-טבלה14[[#This Row],[נשים תואר 1]])/טבלה14[[#This Row],[מספר סטודנטים בתואר 1]]),"")</f>
        <v>0.75257731958762886</v>
      </c>
      <c r="P1747" s="11">
        <f>IFERROR(טבלה14[[#This Row],[נשים תואר 1]]/טבלה14[[#This Row],[מספר סטודנטים בתואר 1]],"")</f>
        <v>0.24742268041237114</v>
      </c>
      <c r="Q174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47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747" s="13">
        <f>SUMIFS(T:T,D:D,"2007/08",B:B,B1747)-טבלה14[[#This Row],[דירוג]]</f>
        <v>-17</v>
      </c>
      <c r="T1747" s="9">
        <v>109</v>
      </c>
    </row>
    <row r="1748" spans="2:20" s="6" customFormat="1" ht="13.8" hidden="1" x14ac:dyDescent="0.3">
      <c r="B1748" s="7" t="s">
        <v>222</v>
      </c>
      <c r="C1748" s="8" t="s">
        <v>48</v>
      </c>
      <c r="D1748" s="10" t="s">
        <v>42</v>
      </c>
      <c r="E1748" s="10">
        <v>94</v>
      </c>
      <c r="F1748" s="10">
        <v>20</v>
      </c>
      <c r="G1748" s="10">
        <v>32</v>
      </c>
      <c r="H1748" s="10">
        <v>10</v>
      </c>
      <c r="I1748" s="10">
        <v>25</v>
      </c>
      <c r="J1748" s="10">
        <v>9</v>
      </c>
      <c r="K1748" s="9"/>
      <c r="L1748" s="9" t="s">
        <v>18</v>
      </c>
      <c r="M1748" s="9" t="str">
        <f>IF(טבלה14[[#This Row],[מספר סטודנטים בתואר 1]]&gt;500,"yes","no")</f>
        <v>no</v>
      </c>
      <c r="N1748" s="12">
        <f>טבלה14[[#This Row],[מספר סטודנטים בתואר 1]]/SUBTOTAL(109,טבלה14[מספר סטודנטים בתואר 1])</f>
        <v>1.3673323926862264E-3</v>
      </c>
      <c r="O1748" s="11">
        <f>IFERROR(((טבלה14[[#This Row],[מספר סטודנטים בתואר 1]]-טבלה14[[#This Row],[נשים תואר 1]])/טבלה14[[#This Row],[מספר סטודנטים בתואר 1]]),"")</f>
        <v>0.78723404255319152</v>
      </c>
      <c r="P1748" s="11">
        <f>IFERROR(טבלה14[[#This Row],[נשים תואר 1]]/טבלה14[[#This Row],[מספר סטודנטים בתואר 1]],"")</f>
        <v>0.21276595744680851</v>
      </c>
      <c r="Q174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48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748" s="13">
        <f>SUMIFS(T:T,D:D,"2007/08",B:B,B1748)-טבלה14[[#This Row],[דירוג]]</f>
        <v>0</v>
      </c>
      <c r="T1748" s="9">
        <v>110</v>
      </c>
    </row>
    <row r="1749" spans="2:20" s="6" customFormat="1" ht="13.8" hidden="1" x14ac:dyDescent="0.3">
      <c r="B1749" s="7" t="s">
        <v>229</v>
      </c>
      <c r="C1749" s="8" t="s">
        <v>56</v>
      </c>
      <c r="D1749" s="9" t="s">
        <v>42</v>
      </c>
      <c r="E1749" s="10">
        <v>91</v>
      </c>
      <c r="F1749" s="10">
        <v>85</v>
      </c>
      <c r="G1749" s="10">
        <v>0</v>
      </c>
      <c r="H1749" s="10">
        <v>0</v>
      </c>
      <c r="I1749" s="10">
        <v>0</v>
      </c>
      <c r="J1749" s="10">
        <v>0</v>
      </c>
      <c r="K1749" s="9"/>
      <c r="L1749" s="9" t="s">
        <v>18</v>
      </c>
      <c r="M1749" s="9" t="str">
        <f>IF(טבלה14[[#This Row],[מספר סטודנטים בתואר 1]]&gt;500,"yes","no")</f>
        <v>no</v>
      </c>
      <c r="N1749" s="12">
        <f>טבלה14[[#This Row],[מספר סטודנטים בתואר 1]]/SUBTOTAL(109,טבלה14[מספר סטודנטים בתואר 1])</f>
        <v>1.3236941248345381E-3</v>
      </c>
      <c r="O1749" s="11">
        <f>IFERROR(((טבלה14[[#This Row],[מספר סטודנטים בתואר 1]]-טבלה14[[#This Row],[נשים תואר 1]])/טבלה14[[#This Row],[מספר סטודנטים בתואר 1]]),"")</f>
        <v>6.5934065934065936E-2</v>
      </c>
      <c r="P1749" s="11">
        <f>IFERROR(טבלה14[[#This Row],[נשים תואר 1]]/טבלה14[[#This Row],[מספר סטודנטים בתואר 1]],"")</f>
        <v>0.93406593406593408</v>
      </c>
      <c r="Q174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74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49" s="13">
        <f>SUMIFS(T:T,D:D,"2007/08",B:B,B1749)-טבלה14[[#This Row],[דירוג]]</f>
        <v>-111</v>
      </c>
      <c r="T1749" s="9">
        <v>111</v>
      </c>
    </row>
    <row r="1750" spans="2:20" s="6" customFormat="1" ht="13.8" hidden="1" x14ac:dyDescent="0.3">
      <c r="B1750" s="7" t="s">
        <v>226</v>
      </c>
      <c r="C1750" s="8" t="s">
        <v>16</v>
      </c>
      <c r="D1750" s="10" t="s">
        <v>42</v>
      </c>
      <c r="E1750" s="10">
        <v>86</v>
      </c>
      <c r="F1750" s="10">
        <v>76</v>
      </c>
      <c r="G1750" s="10">
        <v>183</v>
      </c>
      <c r="H1750" s="10">
        <v>180</v>
      </c>
      <c r="I1750" s="10">
        <v>72</v>
      </c>
      <c r="J1750" s="10">
        <v>67</v>
      </c>
      <c r="K1750" s="9"/>
      <c r="L1750" s="9" t="s">
        <v>18</v>
      </c>
      <c r="M1750" s="9" t="str">
        <f>IF(טבלה14[[#This Row],[מספר סטודנטים בתואר 1]]&gt;500,"yes","no")</f>
        <v>no</v>
      </c>
      <c r="N1750" s="12">
        <f>טבלה14[[#This Row],[מספר סטודנטים בתואר 1]]/SUBTOTAL(109,טבלה14[מספר סטודנטים בתואר 1])</f>
        <v>1.2509636784150582E-3</v>
      </c>
      <c r="O1750" s="11">
        <f>IFERROR(((טבלה14[[#This Row],[מספר סטודנטים בתואר 1]]-טבלה14[[#This Row],[נשים תואר 1]])/טבלה14[[#This Row],[מספר סטודנטים בתואר 1]]),"")</f>
        <v>0.11627906976744186</v>
      </c>
      <c r="P1750" s="11">
        <f>IFERROR(טבלה14[[#This Row],[נשים תואר 1]]/טבלה14[[#This Row],[מספר סטודנטים בתואר 1]],"")</f>
        <v>0.88372093023255816</v>
      </c>
      <c r="Q175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75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50" s="13">
        <f>SUMIFS(T:T,D:D,"2007/08",B:B,B1750)-טבלה14[[#This Row],[דירוג]]</f>
        <v>-7</v>
      </c>
      <c r="T1750" s="9">
        <v>112</v>
      </c>
    </row>
    <row r="1751" spans="2:20" s="6" customFormat="1" ht="13.8" hidden="1" x14ac:dyDescent="0.3">
      <c r="B1751" s="7" t="s">
        <v>233</v>
      </c>
      <c r="C1751" s="8" t="s">
        <v>25</v>
      </c>
      <c r="D1751" s="9" t="s">
        <v>42</v>
      </c>
      <c r="E1751" s="10">
        <v>80</v>
      </c>
      <c r="F1751" s="10">
        <v>51</v>
      </c>
      <c r="G1751" s="10">
        <v>115</v>
      </c>
      <c r="H1751" s="10">
        <v>50</v>
      </c>
      <c r="I1751" s="10">
        <v>44</v>
      </c>
      <c r="J1751" s="10">
        <v>11</v>
      </c>
      <c r="K1751" s="9"/>
      <c r="L1751" s="9" t="s">
        <v>18</v>
      </c>
      <c r="M1751" s="9" t="str">
        <f>IF(טבלה14[[#This Row],[מספר סטודנטים בתואר 1]]&gt;500,"yes","no")</f>
        <v>no</v>
      </c>
      <c r="N1751" s="12">
        <f>טבלה14[[#This Row],[מספר סטודנטים בתואר 1]]/SUBTOTAL(109,טבלה14[מספר סטודנטים בתואר 1])</f>
        <v>1.1636871427116819E-3</v>
      </c>
      <c r="O1751" s="11">
        <f>IFERROR(((טבלה14[[#This Row],[מספר סטודנטים בתואר 1]]-טבלה14[[#This Row],[נשים תואר 1]])/טבלה14[[#This Row],[מספר סטודנטים בתואר 1]]),"")</f>
        <v>0.36249999999999999</v>
      </c>
      <c r="P1751" s="11">
        <f>IFERROR(טבלה14[[#This Row],[נשים תואר 1]]/טבלה14[[#This Row],[מספר סטודנטים בתואר 1]],"")</f>
        <v>0.63749999999999996</v>
      </c>
      <c r="Q175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5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51" s="13">
        <f>SUMIFS(T:T,D:D,"2007/08",B:B,B1751)-טבלה14[[#This Row],[דירוג]]</f>
        <v>-5</v>
      </c>
      <c r="T1751" s="9">
        <v>113</v>
      </c>
    </row>
    <row r="1752" spans="2:20" s="6" customFormat="1" ht="13.8" hidden="1" x14ac:dyDescent="0.3">
      <c r="B1752" s="7" t="s">
        <v>232</v>
      </c>
      <c r="C1752" s="8" t="s">
        <v>39</v>
      </c>
      <c r="D1752" s="10" t="s">
        <v>42</v>
      </c>
      <c r="E1752" s="10">
        <v>77</v>
      </c>
      <c r="F1752" s="10">
        <v>49</v>
      </c>
      <c r="G1752" s="10">
        <v>9</v>
      </c>
      <c r="H1752" s="10">
        <v>4</v>
      </c>
      <c r="I1752" s="10">
        <v>3</v>
      </c>
      <c r="J1752" s="10"/>
      <c r="K1752" s="9"/>
      <c r="L1752" s="9" t="s">
        <v>18</v>
      </c>
      <c r="M1752" s="9" t="str">
        <f>IF(טבלה14[[#This Row],[מספר סטודנטים בתואר 1]]&gt;500,"yes","no")</f>
        <v>no</v>
      </c>
      <c r="N1752" s="12">
        <f>טבלה14[[#This Row],[מספר סטודנטים בתואר 1]]/SUBTOTAL(109,טבלה14[מספר סטודנטים בתואר 1])</f>
        <v>1.1200488748599939E-3</v>
      </c>
      <c r="O1752" s="11">
        <f>IFERROR(((טבלה14[[#This Row],[מספר סטודנטים בתואר 1]]-טבלה14[[#This Row],[נשים תואר 1]])/טבלה14[[#This Row],[מספר סטודנטים בתואר 1]]),"")</f>
        <v>0.36363636363636365</v>
      </c>
      <c r="P1752" s="11">
        <f>IFERROR(טבלה14[[#This Row],[נשים תואר 1]]/טבלה14[[#This Row],[מספר סטודנטים בתואר 1]],"")</f>
        <v>0.63636363636363635</v>
      </c>
      <c r="Q175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5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52" s="13">
        <f>SUMIFS(T:T,D:D,"2007/08",B:B,B1752)-טבלה14[[#This Row],[דירוג]]</f>
        <v>-5</v>
      </c>
      <c r="T1752" s="9">
        <v>114</v>
      </c>
    </row>
    <row r="1753" spans="2:20" s="6" customFormat="1" ht="13.8" hidden="1" x14ac:dyDescent="0.3">
      <c r="B1753" s="7" t="s">
        <v>228</v>
      </c>
      <c r="C1753" s="8" t="s">
        <v>48</v>
      </c>
      <c r="D1753" s="9" t="s">
        <v>42</v>
      </c>
      <c r="E1753" s="10">
        <v>74</v>
      </c>
      <c r="F1753" s="10">
        <v>33</v>
      </c>
      <c r="G1753" s="10">
        <v>222</v>
      </c>
      <c r="H1753" s="10">
        <v>124</v>
      </c>
      <c r="I1753" s="10">
        <v>185</v>
      </c>
      <c r="J1753" s="10">
        <v>80</v>
      </c>
      <c r="K1753" s="9"/>
      <c r="L1753" s="9" t="s">
        <v>18</v>
      </c>
      <c r="M1753" s="9" t="str">
        <f>IF(טבלה14[[#This Row],[מספר סטודנטים בתואר 1]]&gt;500,"yes","no")</f>
        <v>no</v>
      </c>
      <c r="N1753" s="12">
        <f>טבלה14[[#This Row],[מספר סטודנטים בתואר 1]]/SUBTOTAL(109,טבלה14[מספר סטודנטים בתואר 1])</f>
        <v>1.0764106070083059E-3</v>
      </c>
      <c r="O1753" s="11">
        <f>IFERROR(((טבלה14[[#This Row],[מספר סטודנטים בתואר 1]]-טבלה14[[#This Row],[נשים תואר 1]])/טבלה14[[#This Row],[מספר סטודנטים בתואר 1]]),"")</f>
        <v>0.55405405405405406</v>
      </c>
      <c r="P1753" s="11">
        <f>IFERROR(טבלה14[[#This Row],[נשים תואר 1]]/טבלה14[[#This Row],[מספר סטודנטים בתואר 1]],"")</f>
        <v>0.44594594594594594</v>
      </c>
      <c r="Q175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5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53" s="13">
        <f>SUMIFS(T:T,D:D,"2007/08",B:B,B1753)-טבלה14[[#This Row],[דירוג]]</f>
        <v>-2</v>
      </c>
      <c r="T1753" s="9">
        <v>115</v>
      </c>
    </row>
    <row r="1754" spans="2:20" s="6" customFormat="1" ht="13.8" hidden="1" x14ac:dyDescent="0.3">
      <c r="B1754" s="7" t="s">
        <v>127</v>
      </c>
      <c r="C1754" s="8" t="s">
        <v>34</v>
      </c>
      <c r="D1754" s="10" t="s">
        <v>42</v>
      </c>
      <c r="E1754" s="10">
        <v>70</v>
      </c>
      <c r="F1754" s="10">
        <v>15</v>
      </c>
      <c r="G1754" s="10">
        <v>45</v>
      </c>
      <c r="H1754" s="10">
        <v>11</v>
      </c>
      <c r="I1754" s="10">
        <v>10</v>
      </c>
      <c r="J1754" s="10">
        <v>5</v>
      </c>
      <c r="K1754" s="9"/>
      <c r="L1754" s="9" t="s">
        <v>18</v>
      </c>
      <c r="M1754" s="9" t="str">
        <f>IF(טבלה14[[#This Row],[מספר סטודנטים בתואר 1]]&gt;500,"yes","no")</f>
        <v>no</v>
      </c>
      <c r="N1754" s="12">
        <f>טבלה14[[#This Row],[מספר סטודנטים בתואר 1]]/SUBTOTAL(109,טבלה14[מספר סטודנטים בתואר 1])</f>
        <v>1.0182262498727218E-3</v>
      </c>
      <c r="O1754" s="11">
        <f>IFERROR(((טבלה14[[#This Row],[מספר סטודנטים בתואר 1]]-טבלה14[[#This Row],[נשים תואר 1]])/טבלה14[[#This Row],[מספר סטודנטים בתואר 1]]),"")</f>
        <v>0.7857142857142857</v>
      </c>
      <c r="P1754" s="11">
        <f>IFERROR(טבלה14[[#This Row],[נשים תואר 1]]/טבלה14[[#This Row],[מספר סטודנטים בתואר 1]],"")</f>
        <v>0.21428571428571427</v>
      </c>
      <c r="Q175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54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754" s="13">
        <f>SUMIFS(T:T,D:D,"2007/08",B:B,B1754)-טבלה14[[#This Row],[דירוג]]</f>
        <v>12</v>
      </c>
      <c r="T1754" s="9">
        <v>116</v>
      </c>
    </row>
    <row r="1755" spans="2:20" s="6" customFormat="1" ht="13.8" hidden="1" x14ac:dyDescent="0.3">
      <c r="B1755" s="7" t="s">
        <v>220</v>
      </c>
      <c r="C1755" s="8" t="s">
        <v>45</v>
      </c>
      <c r="D1755" s="9" t="s">
        <v>42</v>
      </c>
      <c r="E1755" s="10">
        <v>64</v>
      </c>
      <c r="F1755" s="10">
        <v>26</v>
      </c>
      <c r="G1755" s="10">
        <v>25</v>
      </c>
      <c r="H1755" s="10">
        <v>4</v>
      </c>
      <c r="I1755" s="10">
        <v>27</v>
      </c>
      <c r="J1755" s="10">
        <v>15</v>
      </c>
      <c r="K1755" s="9"/>
      <c r="L1755" s="9" t="s">
        <v>18</v>
      </c>
      <c r="M1755" s="9" t="str">
        <f>IF(טבלה14[[#This Row],[מספר סטודנטים בתואר 1]]&gt;500,"yes","no")</f>
        <v>no</v>
      </c>
      <c r="N1755" s="12">
        <f>טבלה14[[#This Row],[מספר סטודנטים בתואר 1]]/SUBTOTAL(109,טבלה14[מספר סטודנטים בתואר 1])</f>
        <v>9.3094971416934555E-4</v>
      </c>
      <c r="O1755" s="11">
        <f>IFERROR(((טבלה14[[#This Row],[מספר סטודנטים בתואר 1]]-טבלה14[[#This Row],[נשים תואר 1]])/טבלה14[[#This Row],[מספר סטודנטים בתואר 1]]),"")</f>
        <v>0.59375</v>
      </c>
      <c r="P1755" s="11">
        <f>IFERROR(טבלה14[[#This Row],[נשים תואר 1]]/טבלה14[[#This Row],[מספר סטודנטים בתואר 1]],"")</f>
        <v>0.40625</v>
      </c>
      <c r="Q175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5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55" s="13">
        <f>SUMIFS(T:T,D:D,"2007/08",B:B,B1755)-טבלה14[[#This Row],[דירוג]]</f>
        <v>-6</v>
      </c>
      <c r="T1755" s="9">
        <v>117</v>
      </c>
    </row>
    <row r="1756" spans="2:20" s="6" customFormat="1" ht="13.8" hidden="1" x14ac:dyDescent="0.3">
      <c r="B1756" s="7" t="s">
        <v>212</v>
      </c>
      <c r="C1756" s="8" t="s">
        <v>34</v>
      </c>
      <c r="D1756" s="10" t="s">
        <v>42</v>
      </c>
      <c r="E1756" s="10">
        <v>53</v>
      </c>
      <c r="F1756" s="10">
        <v>16</v>
      </c>
      <c r="G1756" s="10">
        <v>0</v>
      </c>
      <c r="H1756" s="10">
        <v>0</v>
      </c>
      <c r="I1756" s="10">
        <v>0</v>
      </c>
      <c r="J1756" s="10">
        <v>0</v>
      </c>
      <c r="K1756" s="9"/>
      <c r="L1756" s="9" t="s">
        <v>18</v>
      </c>
      <c r="M1756" s="9" t="str">
        <f>IF(טבלה14[[#This Row],[מספר סטודנטים בתואר 1]]&gt;500,"yes","no")</f>
        <v>no</v>
      </c>
      <c r="N1756" s="12">
        <f>טבלה14[[#This Row],[מספר סטודנטים בתואר 1]]/SUBTOTAL(109,טבלה14[מספר סטודנטים בתואר 1])</f>
        <v>7.7094273204648934E-4</v>
      </c>
      <c r="O1756" s="11">
        <f>IFERROR(((טבלה14[[#This Row],[מספר סטודנטים בתואר 1]]-טבלה14[[#This Row],[נשים תואר 1]])/טבלה14[[#This Row],[מספר סטודנטים בתואר 1]]),"")</f>
        <v>0.69811320754716977</v>
      </c>
      <c r="P1756" s="11">
        <f>IFERROR(טבלה14[[#This Row],[נשים תואר 1]]/טבלה14[[#This Row],[מספר סטודנטים בתואר 1]],"")</f>
        <v>0.30188679245283018</v>
      </c>
      <c r="Q175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5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56" s="13">
        <f>SUMIFS(T:T,D:D,"2007/08",B:B,B1756)-טבלה14[[#This Row],[דירוג]]</f>
        <v>3</v>
      </c>
      <c r="T1756" s="9">
        <v>118</v>
      </c>
    </row>
    <row r="1757" spans="2:20" s="6" customFormat="1" ht="13.8" hidden="1" x14ac:dyDescent="0.3">
      <c r="B1757" s="7" t="s">
        <v>230</v>
      </c>
      <c r="C1757" s="8" t="s">
        <v>45</v>
      </c>
      <c r="D1757" s="9" t="s">
        <v>42</v>
      </c>
      <c r="E1757" s="10">
        <v>50</v>
      </c>
      <c r="F1757" s="10">
        <v>36</v>
      </c>
      <c r="G1757" s="10">
        <v>44</v>
      </c>
      <c r="H1757" s="10">
        <v>31</v>
      </c>
      <c r="I1757" s="10">
        <v>0</v>
      </c>
      <c r="J1757" s="10">
        <v>0</v>
      </c>
      <c r="K1757" s="9"/>
      <c r="L1757" s="9" t="s">
        <v>18</v>
      </c>
      <c r="M1757" s="9" t="str">
        <f>IF(טבלה14[[#This Row],[מספר סטודנטים בתואר 1]]&gt;500,"yes","no")</f>
        <v>no</v>
      </c>
      <c r="N1757" s="12">
        <f>טבלה14[[#This Row],[מספר סטודנטים בתואר 1]]/SUBTOTAL(109,טבלה14[מספר סטודנטים בתואר 1])</f>
        <v>7.2730446419480121E-4</v>
      </c>
      <c r="O1757" s="11">
        <f>IFERROR(((טבלה14[[#This Row],[מספר סטודנטים בתואר 1]]-טבלה14[[#This Row],[נשים תואר 1]])/טבלה14[[#This Row],[מספר סטודנטים בתואר 1]]),"")</f>
        <v>0.28000000000000003</v>
      </c>
      <c r="P1757" s="11">
        <f>IFERROR(טבלה14[[#This Row],[נשים תואר 1]]/טבלה14[[#This Row],[מספר סטודנטים בתואר 1]],"")</f>
        <v>0.72</v>
      </c>
      <c r="Q175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75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57" s="13">
        <f>SUMIFS(T:T,D:D,"2007/08",B:B,B1757)-טבלה14[[#This Row],[דירוג]]</f>
        <v>-119</v>
      </c>
      <c r="T1757" s="9">
        <v>119</v>
      </c>
    </row>
    <row r="1758" spans="2:20" s="6" customFormat="1" ht="13.8" hidden="1" x14ac:dyDescent="0.3">
      <c r="B1758" s="7" t="s">
        <v>231</v>
      </c>
      <c r="C1758" s="8" t="s">
        <v>25</v>
      </c>
      <c r="D1758" s="10" t="s">
        <v>42</v>
      </c>
      <c r="E1758" s="10">
        <v>49</v>
      </c>
      <c r="F1758" s="10">
        <v>28</v>
      </c>
      <c r="G1758" s="10">
        <v>61</v>
      </c>
      <c r="H1758" s="10">
        <v>32</v>
      </c>
      <c r="I1758" s="10">
        <v>12</v>
      </c>
      <c r="J1758" s="10">
        <v>4</v>
      </c>
      <c r="K1758" s="9"/>
      <c r="L1758" s="9" t="s">
        <v>18</v>
      </c>
      <c r="M1758" s="9" t="str">
        <f>IF(טבלה14[[#This Row],[מספר סטודנטים בתואר 1]]&gt;500,"yes","no")</f>
        <v>no</v>
      </c>
      <c r="N1758" s="12">
        <f>טבלה14[[#This Row],[מספר סטודנטים בתואר 1]]/SUBTOTAL(109,טבלה14[מספר סטודנטים בתואר 1])</f>
        <v>7.1275837491090524E-4</v>
      </c>
      <c r="O1758" s="11">
        <f>IFERROR(((טבלה14[[#This Row],[מספר סטודנטים בתואר 1]]-טבלה14[[#This Row],[נשים תואר 1]])/טבלה14[[#This Row],[מספר סטודנטים בתואר 1]]),"")</f>
        <v>0.42857142857142855</v>
      </c>
      <c r="P1758" s="11">
        <f>IFERROR(טבלה14[[#This Row],[נשים תואר 1]]/טבלה14[[#This Row],[מספר סטודנטים בתואר 1]],"")</f>
        <v>0.5714285714285714</v>
      </c>
      <c r="Q175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5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58" s="13">
        <f>SUMIFS(T:T,D:D,"2007/08",B:B,B1758)-טבלה14[[#This Row],[דירוג]]</f>
        <v>-120</v>
      </c>
      <c r="T1758" s="9">
        <v>120</v>
      </c>
    </row>
    <row r="1759" spans="2:20" s="6" customFormat="1" ht="13.8" hidden="1" x14ac:dyDescent="0.3">
      <c r="B1759" s="7" t="s">
        <v>234</v>
      </c>
      <c r="C1759" s="8" t="s">
        <v>25</v>
      </c>
      <c r="D1759" s="9" t="s">
        <v>42</v>
      </c>
      <c r="E1759" s="10">
        <v>44</v>
      </c>
      <c r="F1759" s="10">
        <v>23</v>
      </c>
      <c r="G1759" s="10">
        <v>44</v>
      </c>
      <c r="H1759" s="10">
        <v>18</v>
      </c>
      <c r="I1759" s="10">
        <v>50</v>
      </c>
      <c r="J1759" s="10">
        <v>14</v>
      </c>
      <c r="K1759" s="9"/>
      <c r="L1759" s="9" t="s">
        <v>18</v>
      </c>
      <c r="M1759" s="9" t="str">
        <f>IF(טבלה14[[#This Row],[מספר סטודנטים בתואר 1]]&gt;500,"yes","no")</f>
        <v>no</v>
      </c>
      <c r="N1759" s="12">
        <f>טבלה14[[#This Row],[מספר סטודנטים בתואר 1]]/SUBTOTAL(109,טבלה14[מספר סטודנטים בתואר 1])</f>
        <v>6.4002792849142506E-4</v>
      </c>
      <c r="O1759" s="11">
        <f>IFERROR(((טבלה14[[#This Row],[מספר סטודנטים בתואר 1]]-טבלה14[[#This Row],[נשים תואר 1]])/טבלה14[[#This Row],[מספר סטודנטים בתואר 1]]),"")</f>
        <v>0.47727272727272729</v>
      </c>
      <c r="P1759" s="11">
        <f>IFERROR(טבלה14[[#This Row],[נשים תואר 1]]/טבלה14[[#This Row],[מספר סטודנטים בתואר 1]],"")</f>
        <v>0.52272727272727271</v>
      </c>
      <c r="Q175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5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59" s="13">
        <f>SUMIFS(T:T,D:D,"2007/08",B:B,B1759)-טבלה14[[#This Row],[דירוג]]</f>
        <v>-5</v>
      </c>
      <c r="T1759" s="9">
        <v>121</v>
      </c>
    </row>
    <row r="1760" spans="2:20" s="6" customFormat="1" ht="13.8" hidden="1" x14ac:dyDescent="0.3">
      <c r="B1760" s="7" t="s">
        <v>263</v>
      </c>
      <c r="C1760" s="8" t="s">
        <v>34</v>
      </c>
      <c r="D1760" s="10" t="s">
        <v>42</v>
      </c>
      <c r="E1760" s="10">
        <v>43</v>
      </c>
      <c r="F1760" s="10">
        <v>8</v>
      </c>
      <c r="G1760" s="10">
        <v>13</v>
      </c>
      <c r="H1760" s="10"/>
      <c r="I1760" s="10">
        <v>7</v>
      </c>
      <c r="J1760" s="10"/>
      <c r="K1760" s="9"/>
      <c r="L1760" s="9" t="s">
        <v>18</v>
      </c>
      <c r="M1760" s="9" t="str">
        <f>IF(טבלה14[[#This Row],[מספר סטודנטים בתואר 1]]&gt;500,"yes","no")</f>
        <v>no</v>
      </c>
      <c r="N1760" s="12">
        <f>טבלה14[[#This Row],[מספר סטודנטים בתואר 1]]/SUBTOTAL(109,טבלה14[מספר סטודנטים בתואר 1])</f>
        <v>6.254818392075291E-4</v>
      </c>
      <c r="O1760" s="11">
        <f>IFERROR(((טבלה14[[#This Row],[מספר סטודנטים בתואר 1]]-טבלה14[[#This Row],[נשים תואר 1]])/טבלה14[[#This Row],[מספר סטודנטים בתואר 1]]),"")</f>
        <v>0.81395348837209303</v>
      </c>
      <c r="P1760" s="11">
        <f>IFERROR(טבלה14[[#This Row],[נשים תואר 1]]/טבלה14[[#This Row],[מספר סטודנטים בתואר 1]],"")</f>
        <v>0.18604651162790697</v>
      </c>
      <c r="Q176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60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760" s="13">
        <f>SUMIFS(T:T,D:D,"2007/08",B:B,B1760)-טבלה14[[#This Row],[דירוג]]</f>
        <v>-19</v>
      </c>
      <c r="T1760" s="9">
        <v>123</v>
      </c>
    </row>
    <row r="1761" spans="2:20" s="6" customFormat="1" ht="13.8" hidden="1" x14ac:dyDescent="0.3">
      <c r="B1761" s="7" t="s">
        <v>242</v>
      </c>
      <c r="C1761" s="8" t="s">
        <v>48</v>
      </c>
      <c r="D1761" s="9" t="s">
        <v>42</v>
      </c>
      <c r="E1761" s="10">
        <v>43</v>
      </c>
      <c r="F1761" s="10">
        <v>26</v>
      </c>
      <c r="G1761" s="10">
        <v>100</v>
      </c>
      <c r="H1761" s="10">
        <v>62</v>
      </c>
      <c r="I1761" s="10">
        <v>202</v>
      </c>
      <c r="J1761" s="10">
        <v>123</v>
      </c>
      <c r="K1761" s="9"/>
      <c r="L1761" s="9" t="s">
        <v>18</v>
      </c>
      <c r="M1761" s="9" t="str">
        <f>IF(טבלה14[[#This Row],[מספר סטודנטים בתואר 1]]&gt;500,"yes","no")</f>
        <v>no</v>
      </c>
      <c r="N1761" s="12">
        <f>טבלה14[[#This Row],[מספר סטודנטים בתואר 1]]/SUBTOTAL(109,טבלה14[מספר סטודנטים בתואר 1])</f>
        <v>6.254818392075291E-4</v>
      </c>
      <c r="O1761" s="11">
        <f>IFERROR(((טבלה14[[#This Row],[מספר סטודנטים בתואר 1]]-טבלה14[[#This Row],[נשים תואר 1]])/טבלה14[[#This Row],[מספר סטודנטים בתואר 1]]),"")</f>
        <v>0.39534883720930231</v>
      </c>
      <c r="P1761" s="11">
        <f>IFERROR(טבלה14[[#This Row],[נשים תואר 1]]/טבלה14[[#This Row],[מספר סטודנטים בתואר 1]],"")</f>
        <v>0.60465116279069764</v>
      </c>
      <c r="Q176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6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61" s="13">
        <f>SUMIFS(T:T,D:D,"2007/08",B:B,B1761)-טבלה14[[#This Row],[דירוג]]</f>
        <v>-19</v>
      </c>
      <c r="T1761" s="9">
        <v>122</v>
      </c>
    </row>
    <row r="1762" spans="2:20" s="6" customFormat="1" ht="13.8" hidden="1" x14ac:dyDescent="0.3">
      <c r="B1762" s="7" t="s">
        <v>235</v>
      </c>
      <c r="C1762" s="8" t="s">
        <v>45</v>
      </c>
      <c r="D1762" s="10" t="s">
        <v>42</v>
      </c>
      <c r="E1762" s="10">
        <v>38</v>
      </c>
      <c r="F1762" s="10">
        <v>7</v>
      </c>
      <c r="G1762" s="10">
        <v>14</v>
      </c>
      <c r="H1762" s="10">
        <v>6</v>
      </c>
      <c r="I1762" s="10">
        <v>45</v>
      </c>
      <c r="J1762" s="10">
        <v>16</v>
      </c>
      <c r="K1762" s="9"/>
      <c r="L1762" s="9" t="s">
        <v>18</v>
      </c>
      <c r="M1762" s="9" t="str">
        <f>IF(טבלה14[[#This Row],[מספר סטודנטים בתואר 1]]&gt;500,"yes","no")</f>
        <v>no</v>
      </c>
      <c r="N1762" s="12">
        <f>טבלה14[[#This Row],[מספר סטודנטים בתואר 1]]/SUBTOTAL(109,טבלה14[מספר סטודנטים בתואר 1])</f>
        <v>5.5275139278804892E-4</v>
      </c>
      <c r="O1762" s="11">
        <f>IFERROR(((טבלה14[[#This Row],[מספר סטודנטים בתואר 1]]-טבלה14[[#This Row],[נשים תואר 1]])/טבלה14[[#This Row],[מספר סטודנטים בתואר 1]]),"")</f>
        <v>0.81578947368421051</v>
      </c>
      <c r="P1762" s="11">
        <f>IFERROR(טבלה14[[#This Row],[נשים תואר 1]]/טבלה14[[#This Row],[מספר סטודנטים בתואר 1]],"")</f>
        <v>0.18421052631578946</v>
      </c>
      <c r="Q176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62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762" s="13">
        <f>SUMIFS(T:T,D:D,"2007/08",B:B,B1762)-טבלה14[[#This Row],[דירוג]]</f>
        <v>-124</v>
      </c>
      <c r="T1762" s="9">
        <v>124</v>
      </c>
    </row>
    <row r="1763" spans="2:20" s="6" customFormat="1" ht="13.8" hidden="1" x14ac:dyDescent="0.3">
      <c r="B1763" s="7" t="s">
        <v>246</v>
      </c>
      <c r="C1763" s="8" t="s">
        <v>48</v>
      </c>
      <c r="D1763" s="9" t="s">
        <v>42</v>
      </c>
      <c r="E1763" s="10">
        <v>33</v>
      </c>
      <c r="F1763" s="10">
        <v>10</v>
      </c>
      <c r="G1763" s="10">
        <v>3</v>
      </c>
      <c r="H1763" s="10">
        <v>3</v>
      </c>
      <c r="I1763" s="10">
        <v>0</v>
      </c>
      <c r="J1763" s="10">
        <v>0</v>
      </c>
      <c r="K1763" s="9"/>
      <c r="L1763" s="9" t="s">
        <v>18</v>
      </c>
      <c r="M1763" s="9" t="str">
        <f>IF(טבלה14[[#This Row],[מספר סטודנטים בתואר 1]]&gt;500,"yes","no")</f>
        <v>no</v>
      </c>
      <c r="N1763" s="12">
        <f>טבלה14[[#This Row],[מספר סטודנטים בתואר 1]]/SUBTOTAL(109,טבלה14[מספר סטודנטים בתואר 1])</f>
        <v>4.800209463685688E-4</v>
      </c>
      <c r="O1763" s="11">
        <f>IFERROR(((טבלה14[[#This Row],[מספר סטודנטים בתואר 1]]-טבלה14[[#This Row],[נשים תואר 1]])/טבלה14[[#This Row],[מספר סטודנטים בתואר 1]]),"")</f>
        <v>0.69696969696969702</v>
      </c>
      <c r="P1763" s="11">
        <f>IFERROR(טבלה14[[#This Row],[נשים תואר 1]]/טבלה14[[#This Row],[מספר סטודנטים בתואר 1]],"")</f>
        <v>0.30303030303030304</v>
      </c>
      <c r="Q176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6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63" s="13">
        <f>SUMIFS(T:T,D:D,"2007/08",B:B,B1763)-טבלה14[[#This Row],[דירוג]]</f>
        <v>-5</v>
      </c>
      <c r="T1763" s="9">
        <v>125</v>
      </c>
    </row>
    <row r="1764" spans="2:20" s="6" customFormat="1" ht="13.8" hidden="1" x14ac:dyDescent="0.3">
      <c r="B1764" s="7" t="s">
        <v>243</v>
      </c>
      <c r="C1764" s="8" t="s">
        <v>39</v>
      </c>
      <c r="D1764" s="10" t="s">
        <v>42</v>
      </c>
      <c r="E1764" s="10">
        <v>31</v>
      </c>
      <c r="F1764" s="10">
        <v>17</v>
      </c>
      <c r="G1764" s="10">
        <v>89</v>
      </c>
      <c r="H1764" s="10">
        <v>51</v>
      </c>
      <c r="I1764" s="10">
        <v>17</v>
      </c>
      <c r="J1764" s="10">
        <v>11</v>
      </c>
      <c r="K1764" s="9"/>
      <c r="L1764" s="9" t="s">
        <v>18</v>
      </c>
      <c r="M1764" s="9" t="str">
        <f>IF(טבלה14[[#This Row],[מספר סטודנטים בתואר 1]]&gt;500,"yes","no")</f>
        <v>no</v>
      </c>
      <c r="N1764" s="12">
        <f>טבלה14[[#This Row],[מספר סטודנטים בתואר 1]]/SUBTOTAL(109,טבלה14[מספר סטודנטים בתואר 1])</f>
        <v>4.5092876780077675E-4</v>
      </c>
      <c r="O1764" s="11">
        <f>IFERROR(((טבלה14[[#This Row],[מספר סטודנטים בתואר 1]]-טבלה14[[#This Row],[נשים תואר 1]])/טבלה14[[#This Row],[מספר סטודנטים בתואר 1]]),"")</f>
        <v>0.45161290322580644</v>
      </c>
      <c r="P1764" s="11">
        <f>IFERROR(טבלה14[[#This Row],[נשים תואר 1]]/טבלה14[[#This Row],[מספר סטודנטים בתואר 1]],"")</f>
        <v>0.54838709677419351</v>
      </c>
      <c r="Q176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6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64" s="13">
        <f>SUMIFS(T:T,D:D,"2007/08",B:B,B1764)-טבלה14[[#This Row],[דירוג]]</f>
        <v>-126</v>
      </c>
      <c r="T1764" s="9">
        <v>126</v>
      </c>
    </row>
    <row r="1765" spans="2:20" s="6" customFormat="1" ht="13.8" hidden="1" x14ac:dyDescent="0.3">
      <c r="B1765" s="7" t="s">
        <v>267</v>
      </c>
      <c r="C1765" s="8" t="s">
        <v>20</v>
      </c>
      <c r="D1765" s="9" t="s">
        <v>42</v>
      </c>
      <c r="E1765" s="10">
        <v>26</v>
      </c>
      <c r="F1765" s="10">
        <v>19</v>
      </c>
      <c r="G1765" s="10">
        <v>0</v>
      </c>
      <c r="H1765" s="10">
        <v>0</v>
      </c>
      <c r="I1765" s="10">
        <v>0</v>
      </c>
      <c r="J1765" s="10">
        <v>0</v>
      </c>
      <c r="K1765" s="9"/>
      <c r="L1765" s="9" t="s">
        <v>18</v>
      </c>
      <c r="M1765" s="9" t="str">
        <f>IF(טבלה14[[#This Row],[מספר סטודנטים בתואר 1]]&gt;500,"yes","no")</f>
        <v>no</v>
      </c>
      <c r="N1765" s="12">
        <f>טבלה14[[#This Row],[מספר סטודנטים בתואר 1]]/SUBTOTAL(109,טבלה14[מספר סטודנטים בתואר 1])</f>
        <v>3.7819832138129663E-4</v>
      </c>
      <c r="O1765" s="11">
        <f>IFERROR(((טבלה14[[#This Row],[מספר סטודנטים בתואר 1]]-טבלה14[[#This Row],[נשים תואר 1]])/טבלה14[[#This Row],[מספר סטודנטים בתואר 1]]),"")</f>
        <v>0.26923076923076922</v>
      </c>
      <c r="P1765" s="11">
        <f>IFERROR(טבלה14[[#This Row],[נשים תואר 1]]/טבלה14[[#This Row],[מספר סטודנטים בתואר 1]],"")</f>
        <v>0.73076923076923073</v>
      </c>
      <c r="Q176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76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65" s="13">
        <f>SUMIFS(T:T,D:D,"2007/08",B:B,B1765)-טבלה14[[#This Row],[דירוג]]</f>
        <v>-127</v>
      </c>
      <c r="T1765" s="9">
        <v>127</v>
      </c>
    </row>
    <row r="1766" spans="2:20" s="6" customFormat="1" ht="13.8" hidden="1" x14ac:dyDescent="0.3">
      <c r="B1766" s="7" t="s">
        <v>206</v>
      </c>
      <c r="C1766" s="8" t="s">
        <v>48</v>
      </c>
      <c r="D1766" s="10" t="s">
        <v>42</v>
      </c>
      <c r="E1766" s="10">
        <v>18</v>
      </c>
      <c r="F1766" s="10">
        <v>7</v>
      </c>
      <c r="G1766" s="10">
        <v>0</v>
      </c>
      <c r="H1766" s="10">
        <v>0</v>
      </c>
      <c r="I1766" s="10">
        <v>0</v>
      </c>
      <c r="J1766" s="10">
        <v>0</v>
      </c>
      <c r="K1766" s="9"/>
      <c r="L1766" s="9" t="s">
        <v>18</v>
      </c>
      <c r="M1766" s="9" t="str">
        <f>IF(טבלה14[[#This Row],[מספר סטודנטים בתואר 1]]&gt;500,"yes","no")</f>
        <v>no</v>
      </c>
      <c r="N1766" s="12">
        <f>טבלה14[[#This Row],[מספר סטודנטים בתואר 1]]/SUBTOTAL(109,טבלה14[מספר סטודנטים בתואר 1])</f>
        <v>2.6182960711012844E-4</v>
      </c>
      <c r="O1766" s="11">
        <f>IFERROR(((טבלה14[[#This Row],[מספר סטודנטים בתואר 1]]-טבלה14[[#This Row],[נשים תואר 1]])/טבלה14[[#This Row],[מספר סטודנטים בתואר 1]]),"")</f>
        <v>0.61111111111111116</v>
      </c>
      <c r="P1766" s="11">
        <f>IFERROR(טבלה14[[#This Row],[נשים תואר 1]]/טבלה14[[#This Row],[מספר סטודנטים בתואר 1]],"")</f>
        <v>0.3888888888888889</v>
      </c>
      <c r="Q176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6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66" s="13">
        <f>SUMIFS(T:T,D:D,"2007/08",B:B,B1766)-טבלה14[[#This Row],[דירוג]]</f>
        <v>-2</v>
      </c>
      <c r="T1766" s="9">
        <v>128</v>
      </c>
    </row>
    <row r="1767" spans="2:20" s="6" customFormat="1" ht="13.8" hidden="1" x14ac:dyDescent="0.3">
      <c r="B1767" s="7" t="s">
        <v>159</v>
      </c>
      <c r="C1767" s="8" t="s">
        <v>25</v>
      </c>
      <c r="D1767" s="9" t="s">
        <v>42</v>
      </c>
      <c r="E1767" s="10">
        <v>16</v>
      </c>
      <c r="F1767" s="10">
        <v>9</v>
      </c>
      <c r="G1767" s="10">
        <v>0</v>
      </c>
      <c r="H1767" s="10">
        <v>0</v>
      </c>
      <c r="I1767" s="10">
        <v>0</v>
      </c>
      <c r="J1767" s="10">
        <v>0</v>
      </c>
      <c r="K1767" s="9"/>
      <c r="L1767" s="9" t="s">
        <v>18</v>
      </c>
      <c r="M1767" s="9" t="str">
        <f>IF(טבלה14[[#This Row],[מספר סטודנטים בתואר 1]]&gt;500,"yes","no")</f>
        <v>no</v>
      </c>
      <c r="N1767" s="12">
        <f>טבלה14[[#This Row],[מספר סטודנטים בתואר 1]]/SUBTOTAL(109,טבלה14[מספר סטודנטים בתואר 1])</f>
        <v>2.3273742854233639E-4</v>
      </c>
      <c r="O1767" s="11">
        <f>IFERROR(((טבלה14[[#This Row],[מספר סטודנטים בתואר 1]]-טבלה14[[#This Row],[נשים תואר 1]])/טבלה14[[#This Row],[מספר סטודנטים בתואר 1]]),"")</f>
        <v>0.4375</v>
      </c>
      <c r="P1767" s="11">
        <f>IFERROR(טבלה14[[#This Row],[נשים תואר 1]]/טבלה14[[#This Row],[מספר סטודנטים בתואר 1]],"")</f>
        <v>0.5625</v>
      </c>
      <c r="Q176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6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67" s="13">
        <f>SUMIFS(T:T,D:D,"2007/08",B:B,B1767)-טבלה14[[#This Row],[דירוג]]</f>
        <v>-41</v>
      </c>
      <c r="T1767" s="9">
        <v>129</v>
      </c>
    </row>
    <row r="1768" spans="2:20" s="6" customFormat="1" ht="13.8" hidden="1" x14ac:dyDescent="0.3">
      <c r="B1768" s="7" t="s">
        <v>148</v>
      </c>
      <c r="C1768" s="8" t="s">
        <v>34</v>
      </c>
      <c r="D1768" s="10" t="s">
        <v>42</v>
      </c>
      <c r="E1768" s="10">
        <v>9</v>
      </c>
      <c r="F1768" s="10"/>
      <c r="G1768" s="10">
        <v>19</v>
      </c>
      <c r="H1768" s="10"/>
      <c r="I1768" s="10">
        <v>16</v>
      </c>
      <c r="J1768" s="10">
        <v>0</v>
      </c>
      <c r="K1768" s="9"/>
      <c r="L1768" s="9" t="s">
        <v>18</v>
      </c>
      <c r="M1768" s="9" t="str">
        <f>IF(טבלה14[[#This Row],[מספר סטודנטים בתואר 1]]&gt;500,"yes","no")</f>
        <v>no</v>
      </c>
      <c r="N1768" s="12">
        <f>טבלה14[[#This Row],[מספר סטודנטים בתואר 1]]/SUBTOTAL(109,טבלה14[מספר סטודנטים בתואר 1])</f>
        <v>1.3091480355506422E-4</v>
      </c>
      <c r="O1768" s="11">
        <f>IFERROR(((טבלה14[[#This Row],[מספר סטודנטים בתואר 1]]-טבלה14[[#This Row],[נשים תואר 1]])/טבלה14[[#This Row],[מספר סטודנטים בתואר 1]]),"")</f>
        <v>1</v>
      </c>
      <c r="P1768" s="11">
        <f>IFERROR(טבלה14[[#This Row],[נשים תואר 1]]/טבלה14[[#This Row],[מספר סטודנטים בתואר 1]],"")</f>
        <v>0</v>
      </c>
      <c r="Q176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768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768" s="13">
        <f>SUMIFS(T:T,D:D,"2007/08",B:B,B1768)-טבלה14[[#This Row],[דירוג]]</f>
        <v>-16</v>
      </c>
      <c r="T1768" s="9">
        <v>130</v>
      </c>
    </row>
    <row r="1769" spans="2:20" s="6" customFormat="1" ht="13.8" hidden="1" x14ac:dyDescent="0.3">
      <c r="B1769" s="7" t="s">
        <v>186</v>
      </c>
      <c r="C1769" s="8" t="s">
        <v>39</v>
      </c>
      <c r="D1769" s="9" t="s">
        <v>42</v>
      </c>
      <c r="E1769" s="10">
        <v>8</v>
      </c>
      <c r="F1769" s="10">
        <v>6</v>
      </c>
      <c r="G1769" s="10">
        <v>5</v>
      </c>
      <c r="H1769" s="10"/>
      <c r="I1769" s="10"/>
      <c r="J1769" s="10"/>
      <c r="K1769" s="9"/>
      <c r="L1769" s="9" t="s">
        <v>18</v>
      </c>
      <c r="M1769" s="9" t="str">
        <f>IF(טבלה14[[#This Row],[מספר סטודנטים בתואר 1]]&gt;500,"yes","no")</f>
        <v>no</v>
      </c>
      <c r="N1769" s="12">
        <f>טבלה14[[#This Row],[מספר סטודנטים בתואר 1]]/SUBTOTAL(109,טבלה14[מספר סטודנטים בתואר 1])</f>
        <v>1.1636871427116819E-4</v>
      </c>
      <c r="O1769" s="11">
        <f>IFERROR(((טבלה14[[#This Row],[מספר סטודנטים בתואר 1]]-טבלה14[[#This Row],[נשים תואר 1]])/טבלה14[[#This Row],[מספר סטודנטים בתואר 1]]),"")</f>
        <v>0.25</v>
      </c>
      <c r="P1769" s="11">
        <f>IFERROR(טבלה14[[#This Row],[נשים תואר 1]]/טבלה14[[#This Row],[מספר סטודנטים בתואר 1]],"")</f>
        <v>0.75</v>
      </c>
      <c r="Q176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76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769" s="13">
        <f>SUMIFS(T:T,D:D,"2007/08",B:B,B1769)-טבלה14[[#This Row],[דירוג]]</f>
        <v>-131</v>
      </c>
      <c r="T1769" s="9">
        <v>131</v>
      </c>
    </row>
    <row r="1770" spans="2:20" s="6" customFormat="1" ht="13.8" hidden="1" x14ac:dyDescent="0.3">
      <c r="B1770" s="7" t="s">
        <v>128</v>
      </c>
      <c r="C1770" s="8" t="s">
        <v>45</v>
      </c>
      <c r="D1770" s="10" t="s">
        <v>42</v>
      </c>
      <c r="E1770" s="10">
        <v>0</v>
      </c>
      <c r="F1770" s="10">
        <v>0</v>
      </c>
      <c r="G1770" s="10">
        <v>5</v>
      </c>
      <c r="H1770" s="10"/>
      <c r="I1770" s="10">
        <v>9</v>
      </c>
      <c r="J1770" s="10">
        <v>5</v>
      </c>
      <c r="K1770" s="9"/>
      <c r="L1770" s="9"/>
      <c r="M1770" s="9" t="str">
        <f>IF(טבלה14[[#This Row],[מספר סטודנטים בתואר 1]]&gt;500,"yes","no")</f>
        <v>no</v>
      </c>
      <c r="N1770" s="12">
        <f>טבלה14[[#This Row],[מספר סטודנטים בתואר 1]]/SUBTOTAL(109,טבלה14[מספר סטודנטים בתואר 1])</f>
        <v>0</v>
      </c>
      <c r="O1770" s="11" t="str">
        <f>IFERROR(((טבלה14[[#This Row],[מספר סטודנטים בתואר 1]]-טבלה14[[#This Row],[נשים תואר 1]])/טבלה14[[#This Row],[מספר סטודנטים בתואר 1]]),"")</f>
        <v/>
      </c>
      <c r="P1770" s="11" t="str">
        <f>IFERROR(טבלה14[[#This Row],[נשים תואר 1]]/טבלה14[[#This Row],[מספר סטודנטים בתואר 1]],"")</f>
        <v/>
      </c>
      <c r="Q177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77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770" s="13">
        <f>SUMIFS(T:T,D:D,"2007/08",B:B,B1770)-טבלה14[[#This Row],[דירוג]]</f>
        <v>-147</v>
      </c>
      <c r="T1770" s="9">
        <v>147</v>
      </c>
    </row>
    <row r="1771" spans="2:20" s="6" customFormat="1" ht="13.8" hidden="1" x14ac:dyDescent="0.3">
      <c r="B1771" s="7" t="s">
        <v>249</v>
      </c>
      <c r="C1771" s="8" t="s">
        <v>39</v>
      </c>
      <c r="D1771" s="9" t="s">
        <v>42</v>
      </c>
      <c r="E1771" s="10">
        <v>0</v>
      </c>
      <c r="F1771" s="10">
        <v>0</v>
      </c>
      <c r="G1771" s="10">
        <v>6</v>
      </c>
      <c r="H1771" s="10"/>
      <c r="I1771" s="10">
        <v>7</v>
      </c>
      <c r="J1771" s="10">
        <v>3</v>
      </c>
      <c r="K1771" s="9"/>
      <c r="L1771" s="9"/>
      <c r="M1771" s="9" t="str">
        <f>IF(טבלה14[[#This Row],[מספר סטודנטים בתואר 1]]&gt;500,"yes","no")</f>
        <v>no</v>
      </c>
      <c r="N1771" s="12">
        <f>טבלה14[[#This Row],[מספר סטודנטים בתואר 1]]/SUBTOTAL(109,טבלה14[מספר סטודנטים בתואר 1])</f>
        <v>0</v>
      </c>
      <c r="O1771" s="11" t="str">
        <f>IFERROR(((טבלה14[[#This Row],[מספר סטודנטים בתואר 1]]-טבלה14[[#This Row],[נשים תואר 1]])/טבלה14[[#This Row],[מספר סטודנטים בתואר 1]]),"")</f>
        <v/>
      </c>
      <c r="P1771" s="11" t="str">
        <f>IFERROR(טבלה14[[#This Row],[נשים תואר 1]]/טבלה14[[#This Row],[מספר סטודנטים בתואר 1]],"")</f>
        <v/>
      </c>
      <c r="Q177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77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771" s="13">
        <f>SUMIFS(T:T,D:D,"2007/08",B:B,B1771)-טבלה14[[#This Row],[דירוג]]</f>
        <v>-193</v>
      </c>
      <c r="T1771" s="9">
        <v>193</v>
      </c>
    </row>
    <row r="1772" spans="2:20" s="6" customFormat="1" ht="13.8" hidden="1" x14ac:dyDescent="0.3">
      <c r="B1772" s="7" t="s">
        <v>129</v>
      </c>
      <c r="C1772" s="8" t="s">
        <v>48</v>
      </c>
      <c r="D1772" s="10" t="s">
        <v>42</v>
      </c>
      <c r="E1772" s="10">
        <v>0</v>
      </c>
      <c r="F1772" s="10">
        <v>0</v>
      </c>
      <c r="G1772" s="10">
        <v>37</v>
      </c>
      <c r="H1772" s="10">
        <v>15</v>
      </c>
      <c r="I1772" s="10">
        <v>0</v>
      </c>
      <c r="J1772" s="10">
        <v>0</v>
      </c>
      <c r="K1772" s="9"/>
      <c r="L1772" s="9"/>
      <c r="M1772" s="9" t="str">
        <f>IF(טבלה14[[#This Row],[מספר סטודנטים בתואר 1]]&gt;500,"yes","no")</f>
        <v>no</v>
      </c>
      <c r="N1772" s="12">
        <f>טבלה14[[#This Row],[מספר סטודנטים בתואר 1]]/SUBTOTAL(109,טבלה14[מספר סטודנטים בתואר 1])</f>
        <v>0</v>
      </c>
      <c r="O1772" s="11" t="str">
        <f>IFERROR(((טבלה14[[#This Row],[מספר סטודנטים בתואר 1]]-טבלה14[[#This Row],[נשים תואר 1]])/טבלה14[[#This Row],[מספר סטודנטים בתואר 1]]),"")</f>
        <v/>
      </c>
      <c r="P1772" s="11" t="str">
        <f>IFERROR(טבלה14[[#This Row],[נשים תואר 1]]/טבלה14[[#This Row],[מספר סטודנטים בתואר 1]],"")</f>
        <v/>
      </c>
      <c r="Q177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77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772" s="13">
        <f>SUMIFS(T:T,D:D,"2007/08",B:B,B1772)-טבלה14[[#This Row],[דירוג]]</f>
        <v>-3</v>
      </c>
      <c r="T1772" s="9">
        <v>132</v>
      </c>
    </row>
    <row r="1773" spans="2:20" s="6" customFormat="1" ht="13.8" hidden="1" x14ac:dyDescent="0.3">
      <c r="B1773" s="7" t="s">
        <v>130</v>
      </c>
      <c r="C1773" s="8" t="s">
        <v>48</v>
      </c>
      <c r="D1773" s="9" t="s">
        <v>42</v>
      </c>
      <c r="E1773" s="10">
        <v>0</v>
      </c>
      <c r="F1773" s="10">
        <v>0</v>
      </c>
      <c r="G1773" s="10">
        <v>15</v>
      </c>
      <c r="H1773" s="10">
        <v>12</v>
      </c>
      <c r="I1773" s="10">
        <v>14</v>
      </c>
      <c r="J1773" s="10">
        <v>13</v>
      </c>
      <c r="K1773" s="9"/>
      <c r="L1773" s="9"/>
      <c r="M1773" s="9" t="str">
        <f>IF(טבלה14[[#This Row],[מספר סטודנטים בתואר 1]]&gt;500,"yes","no")</f>
        <v>no</v>
      </c>
      <c r="N1773" s="12">
        <f>טבלה14[[#This Row],[מספר סטודנטים בתואר 1]]/SUBTOTAL(109,טבלה14[מספר סטודנטים בתואר 1])</f>
        <v>0</v>
      </c>
      <c r="O1773" s="11" t="str">
        <f>IFERROR(((טבלה14[[#This Row],[מספר סטודנטים בתואר 1]]-טבלה14[[#This Row],[נשים תואר 1]])/טבלה14[[#This Row],[מספר סטודנטים בתואר 1]]),"")</f>
        <v/>
      </c>
      <c r="P1773" s="11" t="str">
        <f>IFERROR(טבלה14[[#This Row],[נשים תואר 1]]/טבלה14[[#This Row],[מספר סטודנטים בתואר 1]],"")</f>
        <v/>
      </c>
      <c r="Q177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77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773" s="13">
        <f>SUMIFS(T:T,D:D,"2007/08",B:B,B1773)-טבלה14[[#This Row],[דירוג]]</f>
        <v>-3</v>
      </c>
      <c r="T1773" s="9">
        <v>133</v>
      </c>
    </row>
    <row r="1774" spans="2:20" s="6" customFormat="1" ht="13.8" hidden="1" x14ac:dyDescent="0.3">
      <c r="B1774" s="7" t="s">
        <v>131</v>
      </c>
      <c r="C1774" s="8" t="s">
        <v>48</v>
      </c>
      <c r="D1774" s="10" t="s">
        <v>42</v>
      </c>
      <c r="E1774" s="10">
        <v>0</v>
      </c>
      <c r="F1774" s="10">
        <v>0</v>
      </c>
      <c r="G1774" s="10">
        <v>37</v>
      </c>
      <c r="H1774" s="10">
        <v>24</v>
      </c>
      <c r="I1774" s="10">
        <v>34</v>
      </c>
      <c r="J1774" s="10">
        <v>12</v>
      </c>
      <c r="K1774" s="9"/>
      <c r="L1774" s="9"/>
      <c r="M1774" s="9" t="str">
        <f>IF(טבלה14[[#This Row],[מספר סטודנטים בתואר 1]]&gt;500,"yes","no")</f>
        <v>no</v>
      </c>
      <c r="N1774" s="12">
        <f>טבלה14[[#This Row],[מספר סטודנטים בתואר 1]]/SUBTOTAL(109,טבלה14[מספר סטודנטים בתואר 1])</f>
        <v>0</v>
      </c>
      <c r="O1774" s="11" t="str">
        <f>IFERROR(((טבלה14[[#This Row],[מספר סטודנטים בתואר 1]]-טבלה14[[#This Row],[נשים תואר 1]])/טבלה14[[#This Row],[מספר סטודנטים בתואר 1]]),"")</f>
        <v/>
      </c>
      <c r="P1774" s="11" t="str">
        <f>IFERROR(טבלה14[[#This Row],[נשים תואר 1]]/טבלה14[[#This Row],[מספר סטודנטים בתואר 1]],"")</f>
        <v/>
      </c>
      <c r="Q177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77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774" s="13">
        <f>SUMIFS(T:T,D:D,"2007/08",B:B,B1774)-טבלה14[[#This Row],[דירוג]]</f>
        <v>-3</v>
      </c>
      <c r="T1774" s="9">
        <v>134</v>
      </c>
    </row>
    <row r="1775" spans="2:20" s="6" customFormat="1" ht="13.8" hidden="1" x14ac:dyDescent="0.3">
      <c r="B1775" s="7" t="s">
        <v>132</v>
      </c>
      <c r="C1775" s="8" t="s">
        <v>34</v>
      </c>
      <c r="D1775" s="9" t="s">
        <v>42</v>
      </c>
      <c r="E1775" s="10">
        <v>0</v>
      </c>
      <c r="F1775" s="10">
        <v>0</v>
      </c>
      <c r="G1775" s="10">
        <v>5</v>
      </c>
      <c r="H1775" s="10"/>
      <c r="I1775" s="10">
        <v>6</v>
      </c>
      <c r="J1775" s="10"/>
      <c r="K1775" s="9"/>
      <c r="L1775" s="9"/>
      <c r="M1775" s="9" t="str">
        <f>IF(טבלה14[[#This Row],[מספר סטודנטים בתואר 1]]&gt;500,"yes","no")</f>
        <v>no</v>
      </c>
      <c r="N1775" s="12">
        <f>טבלה14[[#This Row],[מספר סטודנטים בתואר 1]]/SUBTOTAL(109,טבלה14[מספר סטודנטים בתואר 1])</f>
        <v>0</v>
      </c>
      <c r="O1775" s="11" t="str">
        <f>IFERROR(((טבלה14[[#This Row],[מספר סטודנטים בתואר 1]]-טבלה14[[#This Row],[נשים תואר 1]])/טבלה14[[#This Row],[מספר סטודנטים בתואר 1]]),"")</f>
        <v/>
      </c>
      <c r="P1775" s="11" t="str">
        <f>IFERROR(טבלה14[[#This Row],[נשים תואר 1]]/טבלה14[[#This Row],[מספר סטודנטים בתואר 1]],"")</f>
        <v/>
      </c>
      <c r="Q177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77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775" s="13">
        <f>SUMIFS(T:T,D:D,"2007/08",B:B,B1775)-טבלה14[[#This Row],[דירוג]]</f>
        <v>-154</v>
      </c>
      <c r="T1775" s="9">
        <v>154</v>
      </c>
    </row>
    <row r="1776" spans="2:20" s="6" customFormat="1" ht="13.8" hidden="1" x14ac:dyDescent="0.3">
      <c r="B1776" s="7" t="s">
        <v>133</v>
      </c>
      <c r="C1776" s="8" t="s">
        <v>48</v>
      </c>
      <c r="D1776" s="10" t="s">
        <v>42</v>
      </c>
      <c r="E1776" s="10">
        <v>0</v>
      </c>
      <c r="F1776" s="10">
        <v>0</v>
      </c>
      <c r="G1776" s="10">
        <v>17</v>
      </c>
      <c r="H1776" s="10">
        <v>9</v>
      </c>
      <c r="I1776" s="10"/>
      <c r="J1776" s="10">
        <v>0</v>
      </c>
      <c r="K1776" s="9"/>
      <c r="L1776" s="9"/>
      <c r="M1776" s="9" t="str">
        <f>IF(טבלה14[[#This Row],[מספר סטודנטים בתואר 1]]&gt;500,"yes","no")</f>
        <v>no</v>
      </c>
      <c r="N1776" s="12">
        <f>טבלה14[[#This Row],[מספר סטודנטים בתואר 1]]/SUBTOTAL(109,טבלה14[מספר סטודנטים בתואר 1])</f>
        <v>0</v>
      </c>
      <c r="O1776" s="11" t="str">
        <f>IFERROR(((טבלה14[[#This Row],[מספר סטודנטים בתואר 1]]-טבלה14[[#This Row],[נשים תואר 1]])/טבלה14[[#This Row],[מספר סטודנטים בתואר 1]]),"")</f>
        <v/>
      </c>
      <c r="P1776" s="11" t="str">
        <f>IFERROR(טבלה14[[#This Row],[נשים תואר 1]]/טבלה14[[#This Row],[מספר סטודנטים בתואר 1]],"")</f>
        <v/>
      </c>
      <c r="Q177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77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776" s="13">
        <f>SUMIFS(T:T,D:D,"2007/08",B:B,B1776)-טבלה14[[#This Row],[דירוג]]</f>
        <v>-135</v>
      </c>
      <c r="T1776" s="9">
        <v>135</v>
      </c>
    </row>
    <row r="1777" spans="2:20" s="6" customFormat="1" ht="13.8" hidden="1" x14ac:dyDescent="0.3">
      <c r="B1777" s="7" t="s">
        <v>264</v>
      </c>
      <c r="C1777" s="8" t="s">
        <v>34</v>
      </c>
      <c r="D1777" s="9" t="s">
        <v>42</v>
      </c>
      <c r="E1777" s="10">
        <v>0</v>
      </c>
      <c r="F1777" s="10">
        <v>0</v>
      </c>
      <c r="G1777" s="10">
        <v>22</v>
      </c>
      <c r="H1777" s="10">
        <v>9</v>
      </c>
      <c r="I1777" s="10">
        <v>0</v>
      </c>
      <c r="J1777" s="10">
        <v>0</v>
      </c>
      <c r="K1777" s="9"/>
      <c r="L1777" s="9"/>
      <c r="M1777" s="9" t="str">
        <f>IF(טבלה14[[#This Row],[מספר סטודנטים בתואר 1]]&gt;500,"yes","no")</f>
        <v>no</v>
      </c>
      <c r="N1777" s="12">
        <f>טבלה14[[#This Row],[מספר סטודנטים בתואר 1]]/SUBTOTAL(109,טבלה14[מספר סטודנטים בתואר 1])</f>
        <v>0</v>
      </c>
      <c r="O1777" s="11" t="str">
        <f>IFERROR(((טבלה14[[#This Row],[מספר סטודנטים בתואר 1]]-טבלה14[[#This Row],[נשים תואר 1]])/טבלה14[[#This Row],[מספר סטודנטים בתואר 1]]),"")</f>
        <v/>
      </c>
      <c r="P1777" s="11" t="str">
        <f>IFERROR(טבלה14[[#This Row],[נשים תואר 1]]/טבלה14[[#This Row],[מספר סטודנטים בתואר 1]],"")</f>
        <v/>
      </c>
      <c r="Q177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77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777" s="13">
        <f>SUMIFS(T:T,D:D,"2007/08",B:B,B1777)-טבלה14[[#This Row],[דירוג]]</f>
        <v>-10</v>
      </c>
      <c r="T1777" s="9">
        <v>155</v>
      </c>
    </row>
    <row r="1778" spans="2:20" s="6" customFormat="1" ht="13.8" hidden="1" x14ac:dyDescent="0.3">
      <c r="B1778" s="7" t="s">
        <v>259</v>
      </c>
      <c r="C1778" s="8" t="s">
        <v>39</v>
      </c>
      <c r="D1778" s="10" t="s">
        <v>42</v>
      </c>
      <c r="E1778" s="10">
        <v>0</v>
      </c>
      <c r="F1778" s="10">
        <v>0</v>
      </c>
      <c r="G1778" s="10">
        <v>31</v>
      </c>
      <c r="H1778" s="10">
        <v>21</v>
      </c>
      <c r="I1778" s="10">
        <v>115</v>
      </c>
      <c r="J1778" s="10">
        <v>70</v>
      </c>
      <c r="K1778" s="9"/>
      <c r="L1778" s="9"/>
      <c r="M1778" s="9" t="str">
        <f>IF(טבלה14[[#This Row],[מספר סטודנטים בתואר 1]]&gt;500,"yes","no")</f>
        <v>no</v>
      </c>
      <c r="N1778" s="12">
        <f>טבלה14[[#This Row],[מספר סטודנטים בתואר 1]]/SUBTOTAL(109,טבלה14[מספר סטודנטים בתואר 1])</f>
        <v>0</v>
      </c>
      <c r="O1778" s="11" t="str">
        <f>IFERROR(((טבלה14[[#This Row],[מספר סטודנטים בתואר 1]]-טבלה14[[#This Row],[נשים תואר 1]])/טבלה14[[#This Row],[מספר סטודנטים בתואר 1]]),"")</f>
        <v/>
      </c>
      <c r="P1778" s="11" t="str">
        <f>IFERROR(טבלה14[[#This Row],[נשים תואר 1]]/טבלה14[[#This Row],[מספר סטודנטים בתואר 1]],"")</f>
        <v/>
      </c>
      <c r="Q177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77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778" s="13">
        <f>SUMIFS(T:T,D:D,"2007/08",B:B,B1778)-טבלה14[[#This Row],[דירוג]]</f>
        <v>-194</v>
      </c>
      <c r="T1778" s="9">
        <v>194</v>
      </c>
    </row>
    <row r="1779" spans="2:20" s="6" customFormat="1" ht="13.8" hidden="1" x14ac:dyDescent="0.3">
      <c r="B1779" s="7" t="s">
        <v>134</v>
      </c>
      <c r="C1779" s="8" t="s">
        <v>58</v>
      </c>
      <c r="D1779" s="9" t="s">
        <v>42</v>
      </c>
      <c r="E1779" s="10">
        <v>0</v>
      </c>
      <c r="F1779" s="10">
        <v>0</v>
      </c>
      <c r="G1779" s="10">
        <v>29</v>
      </c>
      <c r="H1779" s="10">
        <v>22</v>
      </c>
      <c r="I1779" s="10">
        <v>0</v>
      </c>
      <c r="J1779" s="10">
        <v>0</v>
      </c>
      <c r="K1779" s="9"/>
      <c r="L1779" s="9"/>
      <c r="M1779" s="9" t="str">
        <f>IF(טבלה14[[#This Row],[מספר סטודנטים בתואר 1]]&gt;500,"yes","no")</f>
        <v>no</v>
      </c>
      <c r="N1779" s="12">
        <f>טבלה14[[#This Row],[מספר סטודנטים בתואר 1]]/SUBTOTAL(109,טבלה14[מספר סטודנטים בתואר 1])</f>
        <v>0</v>
      </c>
      <c r="O1779" s="11" t="str">
        <f>IFERROR(((טבלה14[[#This Row],[מספר סטודנטים בתואר 1]]-טבלה14[[#This Row],[נשים תואר 1]])/טבלה14[[#This Row],[מספר סטודנטים בתואר 1]]),"")</f>
        <v/>
      </c>
      <c r="P1779" s="11" t="str">
        <f>IFERROR(טבלה14[[#This Row],[נשים תואר 1]]/טבלה14[[#This Row],[מספר סטודנטים בתואר 1]],"")</f>
        <v/>
      </c>
      <c r="Q177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77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779" s="13">
        <f>SUMIFS(T:T,D:D,"2007/08",B:B,B1779)-טבלה14[[#This Row],[דירוג]]</f>
        <v>-29</v>
      </c>
      <c r="T1779" s="9">
        <v>181</v>
      </c>
    </row>
    <row r="1780" spans="2:20" s="6" customFormat="1" ht="13.8" hidden="1" x14ac:dyDescent="0.3">
      <c r="B1780" s="7" t="s">
        <v>135</v>
      </c>
      <c r="C1780" s="8" t="s">
        <v>58</v>
      </c>
      <c r="D1780" s="10" t="s">
        <v>42</v>
      </c>
      <c r="E1780" s="10">
        <v>0</v>
      </c>
      <c r="F1780" s="10">
        <v>0</v>
      </c>
      <c r="G1780" s="10">
        <v>746</v>
      </c>
      <c r="H1780" s="10">
        <v>583</v>
      </c>
      <c r="I1780" s="10">
        <v>48</v>
      </c>
      <c r="J1780" s="10">
        <v>42</v>
      </c>
      <c r="K1780" s="9"/>
      <c r="L1780" s="9"/>
      <c r="M1780" s="9" t="str">
        <f>IF(טבלה14[[#This Row],[מספר סטודנטים בתואר 1]]&gt;500,"yes","no")</f>
        <v>no</v>
      </c>
      <c r="N1780" s="12">
        <f>טבלה14[[#This Row],[מספר סטודנטים בתואר 1]]/SUBTOTAL(109,טבלה14[מספר סטודנטים בתואר 1])</f>
        <v>0</v>
      </c>
      <c r="O1780" s="11" t="str">
        <f>IFERROR(((טבלה14[[#This Row],[מספר סטודנטים בתואר 1]]-טבלה14[[#This Row],[נשים תואר 1]])/טבלה14[[#This Row],[מספר סטודנטים בתואר 1]]),"")</f>
        <v/>
      </c>
      <c r="P1780" s="11" t="str">
        <f>IFERROR(טבלה14[[#This Row],[נשים תואר 1]]/טבלה14[[#This Row],[מספר סטודנטים בתואר 1]],"")</f>
        <v/>
      </c>
      <c r="Q178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78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780" s="13">
        <f>SUMIFS(T:T,D:D,"2007/08",B:B,B1780)-טבלה14[[#This Row],[דירוג]]</f>
        <v>-29</v>
      </c>
      <c r="T1780" s="9">
        <v>182</v>
      </c>
    </row>
    <row r="1781" spans="2:20" s="6" customFormat="1" ht="13.8" hidden="1" x14ac:dyDescent="0.3">
      <c r="B1781" s="7" t="s">
        <v>136</v>
      </c>
      <c r="C1781" s="8" t="s">
        <v>58</v>
      </c>
      <c r="D1781" s="9" t="s">
        <v>42</v>
      </c>
      <c r="E1781" s="10">
        <v>0</v>
      </c>
      <c r="F1781" s="10">
        <v>0</v>
      </c>
      <c r="G1781" s="10">
        <v>121</v>
      </c>
      <c r="H1781" s="10">
        <v>107</v>
      </c>
      <c r="I1781" s="10">
        <v>0</v>
      </c>
      <c r="J1781" s="10">
        <v>0</v>
      </c>
      <c r="K1781" s="9"/>
      <c r="L1781" s="9"/>
      <c r="M1781" s="9" t="str">
        <f>IF(טבלה14[[#This Row],[מספר סטודנטים בתואר 1]]&gt;500,"yes","no")</f>
        <v>no</v>
      </c>
      <c r="N1781" s="12">
        <f>טבלה14[[#This Row],[מספר סטודנטים בתואר 1]]/SUBTOTAL(109,טבלה14[מספר סטודנטים בתואר 1])</f>
        <v>0</v>
      </c>
      <c r="O1781" s="11" t="str">
        <f>IFERROR(((טבלה14[[#This Row],[מספר סטודנטים בתואר 1]]-טבלה14[[#This Row],[נשים תואר 1]])/טבלה14[[#This Row],[מספר סטודנטים בתואר 1]]),"")</f>
        <v/>
      </c>
      <c r="P1781" s="11" t="str">
        <f>IFERROR(טבלה14[[#This Row],[נשים תואר 1]]/טבלה14[[#This Row],[מספר סטודנטים בתואר 1]],"")</f>
        <v/>
      </c>
      <c r="Q178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78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781" s="13">
        <f>SUMIFS(T:T,D:D,"2007/08",B:B,B1781)-טבלה14[[#This Row],[דירוג]]</f>
        <v>-29</v>
      </c>
      <c r="T1781" s="9">
        <v>183</v>
      </c>
    </row>
    <row r="1782" spans="2:20" s="6" customFormat="1" ht="13.8" hidden="1" x14ac:dyDescent="0.3">
      <c r="B1782" s="7" t="s">
        <v>137</v>
      </c>
      <c r="C1782" s="8" t="s">
        <v>34</v>
      </c>
      <c r="D1782" s="10" t="s">
        <v>42</v>
      </c>
      <c r="E1782" s="10">
        <v>0</v>
      </c>
      <c r="F1782" s="10">
        <v>0</v>
      </c>
      <c r="G1782" s="10">
        <v>13</v>
      </c>
      <c r="H1782" s="10"/>
      <c r="I1782" s="10"/>
      <c r="J1782" s="10">
        <v>0</v>
      </c>
      <c r="K1782" s="9"/>
      <c r="L1782" s="9"/>
      <c r="M1782" s="9" t="str">
        <f>IF(טבלה14[[#This Row],[מספר סטודנטים בתואר 1]]&gt;500,"yes","no")</f>
        <v>no</v>
      </c>
      <c r="N1782" s="12">
        <f>טבלה14[[#This Row],[מספר סטודנטים בתואר 1]]/SUBTOTAL(109,טבלה14[מספר סטודנטים בתואר 1])</f>
        <v>0</v>
      </c>
      <c r="O1782" s="11" t="str">
        <f>IFERROR(((טבלה14[[#This Row],[מספר סטודנטים בתואר 1]]-טבלה14[[#This Row],[נשים תואר 1]])/טבלה14[[#This Row],[מספר סטודנטים בתואר 1]]),"")</f>
        <v/>
      </c>
      <c r="P1782" s="11" t="str">
        <f>IFERROR(טבלה14[[#This Row],[נשים תואר 1]]/טבלה14[[#This Row],[מספר סטודנטים בתואר 1]],"")</f>
        <v/>
      </c>
      <c r="Q178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78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782" s="13">
        <f>SUMIFS(T:T,D:D,"2007/08",B:B,B1782)-טבלה14[[#This Row],[דירוג]]</f>
        <v>-156</v>
      </c>
      <c r="T1782" s="9">
        <v>156</v>
      </c>
    </row>
    <row r="1783" spans="2:20" s="6" customFormat="1" ht="13.8" hidden="1" x14ac:dyDescent="0.3">
      <c r="B1783" s="7" t="s">
        <v>138</v>
      </c>
      <c r="C1783" s="8" t="s">
        <v>45</v>
      </c>
      <c r="D1783" s="9" t="s">
        <v>42</v>
      </c>
      <c r="E1783" s="10">
        <v>0</v>
      </c>
      <c r="F1783" s="10">
        <v>0</v>
      </c>
      <c r="G1783" s="10">
        <v>23</v>
      </c>
      <c r="H1783" s="10">
        <v>9</v>
      </c>
      <c r="I1783" s="10"/>
      <c r="J1783" s="10">
        <v>0</v>
      </c>
      <c r="K1783" s="9"/>
      <c r="L1783" s="9"/>
      <c r="M1783" s="9" t="str">
        <f>IF(טבלה14[[#This Row],[מספר סטודנטים בתואר 1]]&gt;500,"yes","no")</f>
        <v>no</v>
      </c>
      <c r="N1783" s="12">
        <f>טבלה14[[#This Row],[מספר סטודנטים בתואר 1]]/SUBTOTAL(109,טבלה14[מספר סטודנטים בתואר 1])</f>
        <v>0</v>
      </c>
      <c r="O1783" s="11" t="str">
        <f>IFERROR(((טבלה14[[#This Row],[מספר סטודנטים בתואר 1]]-טבלה14[[#This Row],[נשים תואר 1]])/טבלה14[[#This Row],[מספר סטודנטים בתואר 1]]),"")</f>
        <v/>
      </c>
      <c r="P1783" s="11" t="str">
        <f>IFERROR(טבלה14[[#This Row],[נשים תואר 1]]/טבלה14[[#This Row],[מספר סטודנטים בתואר 1]],"")</f>
        <v/>
      </c>
      <c r="Q178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78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783" s="13">
        <f>SUMIFS(T:T,D:D,"2007/08",B:B,B1783)-טבלה14[[#This Row],[דירוג]]</f>
        <v>-148</v>
      </c>
      <c r="T1783" s="9">
        <v>148</v>
      </c>
    </row>
    <row r="1784" spans="2:20" s="6" customFormat="1" ht="13.8" hidden="1" x14ac:dyDescent="0.3">
      <c r="B1784" s="7" t="s">
        <v>139</v>
      </c>
      <c r="C1784" s="8" t="s">
        <v>48</v>
      </c>
      <c r="D1784" s="10" t="s">
        <v>42</v>
      </c>
      <c r="E1784" s="10">
        <v>0</v>
      </c>
      <c r="F1784" s="10">
        <v>0</v>
      </c>
      <c r="G1784" s="10">
        <v>41</v>
      </c>
      <c r="H1784" s="10">
        <v>9</v>
      </c>
      <c r="I1784" s="10">
        <v>15</v>
      </c>
      <c r="J1784" s="10">
        <v>9</v>
      </c>
      <c r="K1784" s="9"/>
      <c r="L1784" s="9"/>
      <c r="M1784" s="9" t="str">
        <f>IF(טבלה14[[#This Row],[מספר סטודנטים בתואר 1]]&gt;500,"yes","no")</f>
        <v>no</v>
      </c>
      <c r="N1784" s="12">
        <f>טבלה14[[#This Row],[מספר סטודנטים בתואר 1]]/SUBTOTAL(109,טבלה14[מספר סטודנטים בתואר 1])</f>
        <v>0</v>
      </c>
      <c r="O1784" s="11" t="str">
        <f>IFERROR(((טבלה14[[#This Row],[מספר סטודנטים בתואר 1]]-טבלה14[[#This Row],[נשים תואר 1]])/טבלה14[[#This Row],[מספר סטודנטים בתואר 1]]),"")</f>
        <v/>
      </c>
      <c r="P1784" s="11" t="str">
        <f>IFERROR(טבלה14[[#This Row],[נשים תואר 1]]/טבלה14[[#This Row],[מספר סטודנטים בתואר 1]],"")</f>
        <v/>
      </c>
      <c r="Q178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78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784" s="13">
        <f>SUMIFS(T:T,D:D,"2007/08",B:B,B1784)-טבלה14[[#This Row],[דירוג]]</f>
        <v>-4</v>
      </c>
      <c r="T1784" s="9">
        <v>136</v>
      </c>
    </row>
    <row r="1785" spans="2:20" s="6" customFormat="1" ht="13.8" hidden="1" x14ac:dyDescent="0.3">
      <c r="B1785" s="7" t="s">
        <v>140</v>
      </c>
      <c r="C1785" s="8" t="s">
        <v>48</v>
      </c>
      <c r="D1785" s="9" t="s">
        <v>42</v>
      </c>
      <c r="E1785" s="10">
        <v>0</v>
      </c>
      <c r="F1785" s="10">
        <v>0</v>
      </c>
      <c r="G1785" s="10">
        <v>35</v>
      </c>
      <c r="H1785" s="10">
        <v>23</v>
      </c>
      <c r="I1785" s="10">
        <v>0</v>
      </c>
      <c r="J1785" s="10">
        <v>0</v>
      </c>
      <c r="K1785" s="9"/>
      <c r="L1785" s="9"/>
      <c r="M1785" s="9" t="str">
        <f>IF(טבלה14[[#This Row],[מספר סטודנטים בתואר 1]]&gt;500,"yes","no")</f>
        <v>no</v>
      </c>
      <c r="N1785" s="12">
        <f>טבלה14[[#This Row],[מספר סטודנטים בתואר 1]]/SUBTOTAL(109,טבלה14[מספר סטודנטים בתואר 1])</f>
        <v>0</v>
      </c>
      <c r="O1785" s="11" t="str">
        <f>IFERROR(((טבלה14[[#This Row],[מספר סטודנטים בתואר 1]]-טבלה14[[#This Row],[נשים תואר 1]])/טבלה14[[#This Row],[מספר סטודנטים בתואר 1]]),"")</f>
        <v/>
      </c>
      <c r="P1785" s="11" t="str">
        <f>IFERROR(טבלה14[[#This Row],[נשים תואר 1]]/טבלה14[[#This Row],[מספר סטודנטים בתואר 1]],"")</f>
        <v/>
      </c>
      <c r="Q178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78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785" s="13">
        <f>SUMIFS(T:T,D:D,"2007/08",B:B,B1785)-טבלה14[[#This Row],[דירוג]]</f>
        <v>-137</v>
      </c>
      <c r="T1785" s="9">
        <v>137</v>
      </c>
    </row>
    <row r="1786" spans="2:20" s="6" customFormat="1" ht="13.8" hidden="1" x14ac:dyDescent="0.3">
      <c r="B1786" s="7" t="s">
        <v>141</v>
      </c>
      <c r="C1786" s="8" t="s">
        <v>48</v>
      </c>
      <c r="D1786" s="10" t="s">
        <v>42</v>
      </c>
      <c r="E1786" s="10">
        <v>0</v>
      </c>
      <c r="F1786" s="10">
        <v>0</v>
      </c>
      <c r="G1786" s="10">
        <v>73</v>
      </c>
      <c r="H1786" s="10">
        <v>46</v>
      </c>
      <c r="I1786" s="10">
        <v>213</v>
      </c>
      <c r="J1786" s="10">
        <v>121</v>
      </c>
      <c r="K1786" s="9"/>
      <c r="L1786" s="9"/>
      <c r="M1786" s="9" t="str">
        <f>IF(טבלה14[[#This Row],[מספר סטודנטים בתואר 1]]&gt;500,"yes","no")</f>
        <v>no</v>
      </c>
      <c r="N1786" s="12">
        <f>טבלה14[[#This Row],[מספר סטודנטים בתואר 1]]/SUBTOTAL(109,טבלה14[מספר סטודנטים בתואר 1])</f>
        <v>0</v>
      </c>
      <c r="O1786" s="11" t="str">
        <f>IFERROR(((טבלה14[[#This Row],[מספר סטודנטים בתואר 1]]-טבלה14[[#This Row],[נשים תואר 1]])/טבלה14[[#This Row],[מספר סטודנטים בתואר 1]]),"")</f>
        <v/>
      </c>
      <c r="P1786" s="11" t="str">
        <f>IFERROR(טבלה14[[#This Row],[נשים תואר 1]]/טבלה14[[#This Row],[מספר סטודנטים בתואר 1]],"")</f>
        <v/>
      </c>
      <c r="Q178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78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786" s="13">
        <f>SUMIFS(T:T,D:D,"2007/08",B:B,B1786)-טבלה14[[#This Row],[דירוג]]</f>
        <v>-5</v>
      </c>
      <c r="T1786" s="9">
        <v>138</v>
      </c>
    </row>
    <row r="1787" spans="2:20" s="6" customFormat="1" ht="13.8" hidden="1" x14ac:dyDescent="0.3">
      <c r="B1787" s="7" t="s">
        <v>142</v>
      </c>
      <c r="C1787" s="8" t="s">
        <v>48</v>
      </c>
      <c r="D1787" s="9" t="s">
        <v>42</v>
      </c>
      <c r="E1787" s="10">
        <v>0</v>
      </c>
      <c r="F1787" s="10">
        <v>0</v>
      </c>
      <c r="G1787" s="10">
        <v>24</v>
      </c>
      <c r="H1787" s="10">
        <v>13</v>
      </c>
      <c r="I1787" s="10">
        <v>29</v>
      </c>
      <c r="J1787" s="10">
        <v>15</v>
      </c>
      <c r="K1787" s="9"/>
      <c r="L1787" s="9"/>
      <c r="M1787" s="9" t="str">
        <f>IF(טבלה14[[#This Row],[מספר סטודנטים בתואר 1]]&gt;500,"yes","no")</f>
        <v>no</v>
      </c>
      <c r="N1787" s="12">
        <f>טבלה14[[#This Row],[מספר סטודנטים בתואר 1]]/SUBTOTAL(109,טבלה14[מספר סטודנטים בתואר 1])</f>
        <v>0</v>
      </c>
      <c r="O1787" s="11" t="str">
        <f>IFERROR(((טבלה14[[#This Row],[מספר סטודנטים בתואר 1]]-טבלה14[[#This Row],[נשים תואר 1]])/טבלה14[[#This Row],[מספר סטודנטים בתואר 1]]),"")</f>
        <v/>
      </c>
      <c r="P1787" s="11" t="str">
        <f>IFERROR(טבלה14[[#This Row],[נשים תואר 1]]/טבלה14[[#This Row],[מספר סטודנטים בתואר 1]],"")</f>
        <v/>
      </c>
      <c r="Q178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78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787" s="13">
        <f>SUMIFS(T:T,D:D,"2007/08",B:B,B1787)-טבלה14[[#This Row],[דירוג]]</f>
        <v>-5</v>
      </c>
      <c r="T1787" s="9">
        <v>139</v>
      </c>
    </row>
    <row r="1788" spans="2:20" s="6" customFormat="1" ht="13.8" hidden="1" x14ac:dyDescent="0.3">
      <c r="B1788" s="7" t="s">
        <v>143</v>
      </c>
      <c r="C1788" s="8" t="s">
        <v>52</v>
      </c>
      <c r="D1788" s="10" t="s">
        <v>42</v>
      </c>
      <c r="E1788" s="10">
        <v>0</v>
      </c>
      <c r="F1788" s="10">
        <v>0</v>
      </c>
      <c r="G1788" s="10">
        <v>156</v>
      </c>
      <c r="H1788" s="10">
        <v>134</v>
      </c>
      <c r="I1788" s="10">
        <v>20</v>
      </c>
      <c r="J1788" s="10">
        <v>15</v>
      </c>
      <c r="K1788" s="9"/>
      <c r="L1788" s="9"/>
      <c r="M1788" s="9" t="str">
        <f>IF(טבלה14[[#This Row],[מספר סטודנטים בתואר 1]]&gt;500,"yes","no")</f>
        <v>no</v>
      </c>
      <c r="N1788" s="12">
        <f>טבלה14[[#This Row],[מספר סטודנטים בתואר 1]]/SUBTOTAL(109,טבלה14[מספר סטודנטים בתואר 1])</f>
        <v>0</v>
      </c>
      <c r="O1788" s="11" t="str">
        <f>IFERROR(((טבלה14[[#This Row],[מספר סטודנטים בתואר 1]]-טבלה14[[#This Row],[נשים תואר 1]])/טבלה14[[#This Row],[מספר סטודנטים בתואר 1]]),"")</f>
        <v/>
      </c>
      <c r="P1788" s="11" t="str">
        <f>IFERROR(טבלה14[[#This Row],[נשים תואר 1]]/טבלה14[[#This Row],[מספר סטודנטים בתואר 1]],"")</f>
        <v/>
      </c>
      <c r="Q178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78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788" s="13">
        <f>SUMIFS(T:T,D:D,"2007/08",B:B,B1788)-טבלה14[[#This Row],[דירוג]]</f>
        <v>-18</v>
      </c>
      <c r="T1788" s="9">
        <v>166</v>
      </c>
    </row>
    <row r="1789" spans="2:20" s="6" customFormat="1" ht="13.8" hidden="1" x14ac:dyDescent="0.3">
      <c r="B1789" s="7" t="s">
        <v>144</v>
      </c>
      <c r="C1789" s="8" t="s">
        <v>52</v>
      </c>
      <c r="D1789" s="9" t="s">
        <v>42</v>
      </c>
      <c r="E1789" s="10">
        <v>0</v>
      </c>
      <c r="F1789" s="10">
        <v>0</v>
      </c>
      <c r="G1789" s="10">
        <v>56</v>
      </c>
      <c r="H1789" s="10">
        <v>37</v>
      </c>
      <c r="I1789" s="10">
        <v>12</v>
      </c>
      <c r="J1789" s="10">
        <v>5</v>
      </c>
      <c r="K1789" s="9"/>
      <c r="L1789" s="9"/>
      <c r="M1789" s="9" t="str">
        <f>IF(טבלה14[[#This Row],[מספר סטודנטים בתואר 1]]&gt;500,"yes","no")</f>
        <v>no</v>
      </c>
      <c r="N1789" s="12">
        <f>טבלה14[[#This Row],[מספר סטודנטים בתואר 1]]/SUBTOTAL(109,טבלה14[מספר סטודנטים בתואר 1])</f>
        <v>0</v>
      </c>
      <c r="O1789" s="11" t="str">
        <f>IFERROR(((טבלה14[[#This Row],[מספר סטודנטים בתואר 1]]-טבלה14[[#This Row],[נשים תואר 1]])/טבלה14[[#This Row],[מספר סטודנטים בתואר 1]]),"")</f>
        <v/>
      </c>
      <c r="P1789" s="11" t="str">
        <f>IFERROR(טבלה14[[#This Row],[נשים תואר 1]]/טבלה14[[#This Row],[מספר סטודנטים בתואר 1]],"")</f>
        <v/>
      </c>
      <c r="Q178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78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789" s="13">
        <f>SUMIFS(T:T,D:D,"2007/08",B:B,B1789)-טבלה14[[#This Row],[דירוג]]</f>
        <v>-167</v>
      </c>
      <c r="T1789" s="9">
        <v>167</v>
      </c>
    </row>
    <row r="1790" spans="2:20" s="6" customFormat="1" ht="13.8" hidden="1" x14ac:dyDescent="0.3">
      <c r="B1790" s="7" t="s">
        <v>145</v>
      </c>
      <c r="C1790" s="8" t="s">
        <v>52</v>
      </c>
      <c r="D1790" s="10" t="s">
        <v>42</v>
      </c>
      <c r="E1790" s="10">
        <v>0</v>
      </c>
      <c r="F1790" s="10">
        <v>0</v>
      </c>
      <c r="G1790" s="10">
        <v>35</v>
      </c>
      <c r="H1790" s="10">
        <v>34</v>
      </c>
      <c r="I1790" s="10">
        <v>0</v>
      </c>
      <c r="J1790" s="10">
        <v>0</v>
      </c>
      <c r="K1790" s="9"/>
      <c r="L1790" s="9"/>
      <c r="M1790" s="9" t="str">
        <f>IF(טבלה14[[#This Row],[מספר סטודנטים בתואר 1]]&gt;500,"yes","no")</f>
        <v>no</v>
      </c>
      <c r="N1790" s="12">
        <f>טבלה14[[#This Row],[מספר סטודנטים בתואר 1]]/SUBTOTAL(109,טבלה14[מספר סטודנטים בתואר 1])</f>
        <v>0</v>
      </c>
      <c r="O1790" s="11" t="str">
        <f>IFERROR(((טבלה14[[#This Row],[מספר סטודנטים בתואר 1]]-טבלה14[[#This Row],[נשים תואר 1]])/טבלה14[[#This Row],[מספר סטודנטים בתואר 1]]),"")</f>
        <v/>
      </c>
      <c r="P1790" s="11" t="str">
        <f>IFERROR(טבלה14[[#This Row],[נשים תואר 1]]/טבלה14[[#This Row],[מספר סטודנטים בתואר 1]],"")</f>
        <v/>
      </c>
      <c r="Q179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79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790" s="13">
        <f>SUMIFS(T:T,D:D,"2007/08",B:B,B1790)-טבלה14[[#This Row],[דירוג]]</f>
        <v>-168</v>
      </c>
      <c r="T1790" s="9">
        <v>168</v>
      </c>
    </row>
    <row r="1791" spans="2:20" s="6" customFormat="1" ht="13.8" hidden="1" x14ac:dyDescent="0.3">
      <c r="B1791" s="7" t="s">
        <v>146</v>
      </c>
      <c r="C1791" s="8" t="s">
        <v>45</v>
      </c>
      <c r="D1791" s="9" t="s">
        <v>42</v>
      </c>
      <c r="E1791" s="10">
        <v>0</v>
      </c>
      <c r="F1791" s="10">
        <v>0</v>
      </c>
      <c r="G1791" s="10">
        <v>33</v>
      </c>
      <c r="H1791" s="10">
        <v>17</v>
      </c>
      <c r="I1791" s="10">
        <v>6</v>
      </c>
      <c r="J1791" s="10"/>
      <c r="K1791" s="9"/>
      <c r="L1791" s="9"/>
      <c r="M1791" s="9" t="str">
        <f>IF(טבלה14[[#This Row],[מספר סטודנטים בתואר 1]]&gt;500,"yes","no")</f>
        <v>no</v>
      </c>
      <c r="N1791" s="12">
        <f>טבלה14[[#This Row],[מספר סטודנטים בתואר 1]]/SUBTOTAL(109,טבלה14[מספר סטודנטים בתואר 1])</f>
        <v>0</v>
      </c>
      <c r="O1791" s="11" t="str">
        <f>IFERROR(((טבלה14[[#This Row],[מספר סטודנטים בתואר 1]]-טבלה14[[#This Row],[נשים תואר 1]])/טבלה14[[#This Row],[מספר סטודנטים בתואר 1]]),"")</f>
        <v/>
      </c>
      <c r="P1791" s="11" t="str">
        <f>IFERROR(טבלה14[[#This Row],[נשים תואר 1]]/טבלה14[[#This Row],[מספר סטודנטים בתואר 1]],"")</f>
        <v/>
      </c>
      <c r="Q179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79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791" s="13">
        <f>SUMIFS(T:T,D:D,"2007/08",B:B,B1791)-טבלה14[[#This Row],[דירוג]]</f>
        <v>-149</v>
      </c>
      <c r="T1791" s="9">
        <v>149</v>
      </c>
    </row>
    <row r="1792" spans="2:20" s="6" customFormat="1" ht="13.8" hidden="1" x14ac:dyDescent="0.3">
      <c r="B1792" s="7" t="s">
        <v>147</v>
      </c>
      <c r="C1792" s="8" t="s">
        <v>16</v>
      </c>
      <c r="D1792" s="10" t="s">
        <v>42</v>
      </c>
      <c r="E1792" s="10">
        <v>0</v>
      </c>
      <c r="F1792" s="10">
        <v>0</v>
      </c>
      <c r="G1792" s="10">
        <v>92</v>
      </c>
      <c r="H1792" s="10">
        <v>72</v>
      </c>
      <c r="I1792" s="10">
        <v>0</v>
      </c>
      <c r="J1792" s="10">
        <v>0</v>
      </c>
      <c r="K1792" s="9"/>
      <c r="L1792" s="9"/>
      <c r="M1792" s="9" t="str">
        <f>IF(טבלה14[[#This Row],[מספר סטודנטים בתואר 1]]&gt;500,"yes","no")</f>
        <v>no</v>
      </c>
      <c r="N1792" s="12">
        <f>טבלה14[[#This Row],[מספר סטודנטים בתואר 1]]/SUBTOTAL(109,טבלה14[מספר סטודנטים בתואר 1])</f>
        <v>0</v>
      </c>
      <c r="O1792" s="11" t="str">
        <f>IFERROR(((טבלה14[[#This Row],[מספר סטודנטים בתואר 1]]-טבלה14[[#This Row],[נשים תואר 1]])/טבלה14[[#This Row],[מספר סטודנטים בתואר 1]]),"")</f>
        <v/>
      </c>
      <c r="P1792" s="11" t="str">
        <f>IFERROR(טבלה14[[#This Row],[נשים תואר 1]]/טבלה14[[#This Row],[מספר סטודנטים בתואר 1]],"")</f>
        <v/>
      </c>
      <c r="Q179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79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792" s="13">
        <f>SUMIFS(T:T,D:D,"2007/08",B:B,B1792)-טבלה14[[#This Row],[דירוג]]</f>
        <v>-171</v>
      </c>
      <c r="T1792" s="9">
        <v>171</v>
      </c>
    </row>
    <row r="1793" spans="2:20" s="6" customFormat="1" ht="13.8" hidden="1" x14ac:dyDescent="0.3">
      <c r="B1793" s="7" t="s">
        <v>149</v>
      </c>
      <c r="C1793" s="8" t="s">
        <v>34</v>
      </c>
      <c r="D1793" s="9" t="s">
        <v>42</v>
      </c>
      <c r="E1793" s="10">
        <v>0</v>
      </c>
      <c r="F1793" s="10">
        <v>0</v>
      </c>
      <c r="G1793" s="10">
        <v>9</v>
      </c>
      <c r="H1793" s="10"/>
      <c r="I1793" s="10"/>
      <c r="J1793" s="10">
        <v>0</v>
      </c>
      <c r="K1793" s="9"/>
      <c r="L1793" s="9"/>
      <c r="M1793" s="9" t="str">
        <f>IF(טבלה14[[#This Row],[מספר סטודנטים בתואר 1]]&gt;500,"yes","no")</f>
        <v>no</v>
      </c>
      <c r="N1793" s="12">
        <f>טבלה14[[#This Row],[מספר סטודנטים בתואר 1]]/SUBTOTAL(109,טבלה14[מספר סטודנטים בתואר 1])</f>
        <v>0</v>
      </c>
      <c r="O1793" s="11" t="str">
        <f>IFERROR(((טבלה14[[#This Row],[מספר סטודנטים בתואר 1]]-טבלה14[[#This Row],[נשים תואר 1]])/טבלה14[[#This Row],[מספר סטודנטים בתואר 1]]),"")</f>
        <v/>
      </c>
      <c r="P1793" s="11" t="str">
        <f>IFERROR(טבלה14[[#This Row],[נשים תואר 1]]/טבלה14[[#This Row],[מספר סטודנטים בתואר 1]],"")</f>
        <v/>
      </c>
      <c r="Q179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79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793" s="13">
        <f>SUMIFS(T:T,D:D,"2007/08",B:B,B1793)-טבלה14[[#This Row],[דירוג]]</f>
        <v>-157</v>
      </c>
      <c r="T1793" s="9">
        <v>157</v>
      </c>
    </row>
    <row r="1794" spans="2:20" s="6" customFormat="1" ht="13.8" hidden="1" x14ac:dyDescent="0.3">
      <c r="B1794" s="7" t="s">
        <v>151</v>
      </c>
      <c r="C1794" s="8" t="s">
        <v>34</v>
      </c>
      <c r="D1794" s="10" t="s">
        <v>42</v>
      </c>
      <c r="E1794" s="10">
        <v>0</v>
      </c>
      <c r="F1794" s="10">
        <v>0</v>
      </c>
      <c r="G1794" s="10">
        <v>59</v>
      </c>
      <c r="H1794" s="10">
        <v>12</v>
      </c>
      <c r="I1794" s="10">
        <v>9</v>
      </c>
      <c r="J1794" s="10"/>
      <c r="K1794" s="9"/>
      <c r="L1794" s="9"/>
      <c r="M1794" s="9" t="str">
        <f>IF(טבלה14[[#This Row],[מספר סטודנטים בתואר 1]]&gt;500,"yes","no")</f>
        <v>no</v>
      </c>
      <c r="N1794" s="12">
        <f>טבלה14[[#This Row],[מספר סטודנטים בתואר 1]]/SUBTOTAL(109,טבלה14[מספר סטודנטים בתואר 1])</f>
        <v>0</v>
      </c>
      <c r="O1794" s="11" t="str">
        <f>IFERROR(((טבלה14[[#This Row],[מספר סטודנטים בתואר 1]]-טבלה14[[#This Row],[נשים תואר 1]])/טבלה14[[#This Row],[מספר סטודנטים בתואר 1]]),"")</f>
        <v/>
      </c>
      <c r="P1794" s="11" t="str">
        <f>IFERROR(טבלה14[[#This Row],[נשים תואר 1]]/טבלה14[[#This Row],[מספר סטודנטים בתואר 1]],"")</f>
        <v/>
      </c>
      <c r="Q179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79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794" s="13">
        <f>SUMIFS(T:T,D:D,"2007/08",B:B,B1794)-טבלה14[[#This Row],[דירוג]]</f>
        <v>-158</v>
      </c>
      <c r="T1794" s="9">
        <v>158</v>
      </c>
    </row>
    <row r="1795" spans="2:20" s="6" customFormat="1" ht="13.8" hidden="1" x14ac:dyDescent="0.3">
      <c r="B1795" s="7" t="s">
        <v>152</v>
      </c>
      <c r="C1795" s="8" t="s">
        <v>34</v>
      </c>
      <c r="D1795" s="9" t="s">
        <v>42</v>
      </c>
      <c r="E1795" s="10">
        <v>0</v>
      </c>
      <c r="F1795" s="10">
        <v>0</v>
      </c>
      <c r="G1795" s="10">
        <v>57</v>
      </c>
      <c r="H1795" s="10"/>
      <c r="I1795" s="10">
        <v>0</v>
      </c>
      <c r="J1795" s="10">
        <v>0</v>
      </c>
      <c r="K1795" s="9"/>
      <c r="L1795" s="9"/>
      <c r="M1795" s="9" t="str">
        <f>IF(טבלה14[[#This Row],[מספר סטודנטים בתואר 1]]&gt;500,"yes","no")</f>
        <v>no</v>
      </c>
      <c r="N1795" s="12">
        <f>טבלה14[[#This Row],[מספר סטודנטים בתואר 1]]/SUBTOTAL(109,טבלה14[מספר סטודנטים בתואר 1])</f>
        <v>0</v>
      </c>
      <c r="O1795" s="11" t="str">
        <f>IFERROR(((טבלה14[[#This Row],[מספר סטודנטים בתואר 1]]-טבלה14[[#This Row],[נשים תואר 1]])/טבלה14[[#This Row],[מספר סטודנטים בתואר 1]]),"")</f>
        <v/>
      </c>
      <c r="P1795" s="11" t="str">
        <f>IFERROR(טבלה14[[#This Row],[נשים תואר 1]]/טבלה14[[#This Row],[מספר סטודנטים בתואר 1]],"")</f>
        <v/>
      </c>
      <c r="Q179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79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795" s="13">
        <f>SUMIFS(T:T,D:D,"2007/08",B:B,B1795)-טבלה14[[#This Row],[דירוג]]</f>
        <v>-159</v>
      </c>
      <c r="T1795" s="9">
        <v>159</v>
      </c>
    </row>
    <row r="1796" spans="2:20" s="6" customFormat="1" ht="13.8" hidden="1" x14ac:dyDescent="0.3">
      <c r="B1796" s="7" t="s">
        <v>153</v>
      </c>
      <c r="C1796" s="8" t="s">
        <v>34</v>
      </c>
      <c r="D1796" s="10" t="s">
        <v>42</v>
      </c>
      <c r="E1796" s="10">
        <v>0</v>
      </c>
      <c r="F1796" s="10">
        <v>0</v>
      </c>
      <c r="G1796" s="10">
        <v>12</v>
      </c>
      <c r="H1796" s="10">
        <v>8</v>
      </c>
      <c r="I1796" s="10">
        <v>4</v>
      </c>
      <c r="J1796" s="10">
        <v>4</v>
      </c>
      <c r="K1796" s="9"/>
      <c r="L1796" s="9"/>
      <c r="M1796" s="9" t="str">
        <f>IF(טבלה14[[#This Row],[מספר סטודנטים בתואר 1]]&gt;500,"yes","no")</f>
        <v>no</v>
      </c>
      <c r="N1796" s="12">
        <f>טבלה14[[#This Row],[מספר סטודנטים בתואר 1]]/SUBTOTAL(109,טבלה14[מספר סטודנטים בתואר 1])</f>
        <v>0</v>
      </c>
      <c r="O1796" s="11" t="str">
        <f>IFERROR(((טבלה14[[#This Row],[מספר סטודנטים בתואר 1]]-טבלה14[[#This Row],[נשים תואר 1]])/טבלה14[[#This Row],[מספר סטודנטים בתואר 1]]),"")</f>
        <v/>
      </c>
      <c r="P1796" s="11" t="str">
        <f>IFERROR(טבלה14[[#This Row],[נשים תואר 1]]/טבלה14[[#This Row],[מספר סטודנטים בתואר 1]],"")</f>
        <v/>
      </c>
      <c r="Q179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79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796" s="13">
        <f>SUMIFS(T:T,D:D,"2007/08",B:B,B1796)-טבלה14[[#This Row],[דירוג]]</f>
        <v>-160</v>
      </c>
      <c r="T1796" s="9">
        <v>160</v>
      </c>
    </row>
    <row r="1797" spans="2:20" s="6" customFormat="1" ht="13.8" hidden="1" x14ac:dyDescent="0.3">
      <c r="B1797" s="7" t="s">
        <v>154</v>
      </c>
      <c r="C1797" s="8" t="s">
        <v>34</v>
      </c>
      <c r="D1797" s="9" t="s">
        <v>42</v>
      </c>
      <c r="E1797" s="10">
        <v>0</v>
      </c>
      <c r="F1797" s="10">
        <v>0</v>
      </c>
      <c r="G1797" s="10">
        <v>26</v>
      </c>
      <c r="H1797" s="10">
        <v>3</v>
      </c>
      <c r="I1797" s="10">
        <v>3</v>
      </c>
      <c r="J1797" s="10">
        <v>0</v>
      </c>
      <c r="K1797" s="9"/>
      <c r="L1797" s="9"/>
      <c r="M1797" s="9" t="str">
        <f>IF(טבלה14[[#This Row],[מספר סטודנטים בתואר 1]]&gt;500,"yes","no")</f>
        <v>no</v>
      </c>
      <c r="N1797" s="12">
        <f>טבלה14[[#This Row],[מספר סטודנטים בתואר 1]]/SUBTOTAL(109,טבלה14[מספר סטודנטים בתואר 1])</f>
        <v>0</v>
      </c>
      <c r="O1797" s="11" t="str">
        <f>IFERROR(((טבלה14[[#This Row],[מספר סטודנטים בתואר 1]]-טבלה14[[#This Row],[נשים תואר 1]])/טבלה14[[#This Row],[מספר סטודנטים בתואר 1]]),"")</f>
        <v/>
      </c>
      <c r="P1797" s="11" t="str">
        <f>IFERROR(טבלה14[[#This Row],[נשים תואר 1]]/טבלה14[[#This Row],[מספר סטודנטים בתואר 1]],"")</f>
        <v/>
      </c>
      <c r="Q179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79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797" s="13">
        <f>SUMIFS(T:T,D:D,"2007/08",B:B,B1797)-טבלה14[[#This Row],[דירוג]]</f>
        <v>-161</v>
      </c>
      <c r="T1797" s="9">
        <v>161</v>
      </c>
    </row>
    <row r="1798" spans="2:20" s="6" customFormat="1" ht="13.8" hidden="1" x14ac:dyDescent="0.3">
      <c r="B1798" s="7" t="s">
        <v>155</v>
      </c>
      <c r="C1798" s="8" t="s">
        <v>34</v>
      </c>
      <c r="D1798" s="10" t="s">
        <v>42</v>
      </c>
      <c r="E1798" s="10">
        <v>0</v>
      </c>
      <c r="F1798" s="10">
        <v>0</v>
      </c>
      <c r="G1798" s="10">
        <v>31</v>
      </c>
      <c r="H1798" s="10">
        <v>4</v>
      </c>
      <c r="I1798" s="10">
        <v>0</v>
      </c>
      <c r="J1798" s="10">
        <v>0</v>
      </c>
      <c r="K1798" s="9"/>
      <c r="L1798" s="9"/>
      <c r="M1798" s="9" t="str">
        <f>IF(טבלה14[[#This Row],[מספר סטודנטים בתואר 1]]&gt;500,"yes","no")</f>
        <v>no</v>
      </c>
      <c r="N1798" s="12">
        <f>טבלה14[[#This Row],[מספר סטודנטים בתואר 1]]/SUBTOTAL(109,טבלה14[מספר סטודנטים בתואר 1])</f>
        <v>0</v>
      </c>
      <c r="O1798" s="11" t="str">
        <f>IFERROR(((טבלה14[[#This Row],[מספר סטודנטים בתואר 1]]-טבלה14[[#This Row],[נשים תואר 1]])/טבלה14[[#This Row],[מספר סטודנטים בתואר 1]]),"")</f>
        <v/>
      </c>
      <c r="P1798" s="11" t="str">
        <f>IFERROR(טבלה14[[#This Row],[נשים תואר 1]]/טבלה14[[#This Row],[מספר סטודנטים בתואר 1]],"")</f>
        <v/>
      </c>
      <c r="Q179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79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798" s="13">
        <f>SUMIFS(T:T,D:D,"2007/08",B:B,B1798)-טבלה14[[#This Row],[דירוג]]</f>
        <v>-162</v>
      </c>
      <c r="T1798" s="9">
        <v>162</v>
      </c>
    </row>
    <row r="1799" spans="2:20" s="6" customFormat="1" ht="13.8" hidden="1" x14ac:dyDescent="0.3">
      <c r="B1799" s="7" t="s">
        <v>156</v>
      </c>
      <c r="C1799" s="8" t="s">
        <v>48</v>
      </c>
      <c r="D1799" s="9" t="s">
        <v>42</v>
      </c>
      <c r="E1799" s="10">
        <v>0</v>
      </c>
      <c r="F1799" s="10">
        <v>0</v>
      </c>
      <c r="G1799" s="10">
        <v>76</v>
      </c>
      <c r="H1799" s="10">
        <v>42</v>
      </c>
      <c r="I1799" s="10">
        <v>70</v>
      </c>
      <c r="J1799" s="10">
        <v>34</v>
      </c>
      <c r="K1799" s="9"/>
      <c r="L1799" s="9"/>
      <c r="M1799" s="9" t="str">
        <f>IF(טבלה14[[#This Row],[מספר סטודנטים בתואר 1]]&gt;500,"yes","no")</f>
        <v>no</v>
      </c>
      <c r="N1799" s="12">
        <f>טבלה14[[#This Row],[מספר סטודנטים בתואר 1]]/SUBTOTAL(109,טבלה14[מספר סטודנטים בתואר 1])</f>
        <v>0</v>
      </c>
      <c r="O1799" s="11" t="str">
        <f>IFERROR(((טבלה14[[#This Row],[מספר סטודנטים בתואר 1]]-טבלה14[[#This Row],[נשים תואר 1]])/טבלה14[[#This Row],[מספר סטודנטים בתואר 1]]),"")</f>
        <v/>
      </c>
      <c r="P1799" s="11" t="str">
        <f>IFERROR(טבלה14[[#This Row],[נשים תואר 1]]/טבלה14[[#This Row],[מספר סטודנטים בתואר 1]],"")</f>
        <v/>
      </c>
      <c r="Q179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79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799" s="13">
        <f>SUMIFS(T:T,D:D,"2007/08",B:B,B1799)-טבלה14[[#This Row],[דירוג]]</f>
        <v>-5</v>
      </c>
      <c r="T1799" s="9">
        <v>140</v>
      </c>
    </row>
    <row r="1800" spans="2:20" s="6" customFormat="1" ht="13.8" hidden="1" x14ac:dyDescent="0.3">
      <c r="B1800" s="7" t="s">
        <v>157</v>
      </c>
      <c r="C1800" s="8" t="s">
        <v>16</v>
      </c>
      <c r="D1800" s="10" t="s">
        <v>42</v>
      </c>
      <c r="E1800" s="10">
        <v>0</v>
      </c>
      <c r="F1800" s="10">
        <v>0</v>
      </c>
      <c r="G1800" s="10">
        <v>332</v>
      </c>
      <c r="H1800" s="10">
        <v>232</v>
      </c>
      <c r="I1800" s="10">
        <v>25</v>
      </c>
      <c r="J1800" s="10">
        <v>15</v>
      </c>
      <c r="K1800" s="9"/>
      <c r="L1800" s="9"/>
      <c r="M1800" s="9" t="str">
        <f>IF(טבלה14[[#This Row],[מספר סטודנטים בתואר 1]]&gt;500,"yes","no")</f>
        <v>no</v>
      </c>
      <c r="N1800" s="12">
        <f>טבלה14[[#This Row],[מספר סטודנטים בתואר 1]]/SUBTOTAL(109,טבלה14[מספר סטודנטים בתואר 1])</f>
        <v>0</v>
      </c>
      <c r="O1800" s="11" t="str">
        <f>IFERROR(((טבלה14[[#This Row],[מספר סטודנטים בתואר 1]]-טבלה14[[#This Row],[נשים תואר 1]])/טבלה14[[#This Row],[מספר סטודנטים בתואר 1]]),"")</f>
        <v/>
      </c>
      <c r="P1800" s="11" t="str">
        <f>IFERROR(טבלה14[[#This Row],[נשים תואר 1]]/טבלה14[[#This Row],[מספר סטודנטים בתואר 1]],"")</f>
        <v/>
      </c>
      <c r="Q180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0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00" s="13">
        <f>SUMIFS(T:T,D:D,"2007/08",B:B,B1800)-טבלה14[[#This Row],[דירוג]]</f>
        <v>-172</v>
      </c>
      <c r="T1800" s="9">
        <v>172</v>
      </c>
    </row>
    <row r="1801" spans="2:20" s="6" customFormat="1" ht="13.8" hidden="1" x14ac:dyDescent="0.3">
      <c r="B1801" s="7" t="s">
        <v>158</v>
      </c>
      <c r="C1801" s="8" t="s">
        <v>58</v>
      </c>
      <c r="D1801" s="9" t="s">
        <v>42</v>
      </c>
      <c r="E1801" s="10">
        <v>0</v>
      </c>
      <c r="F1801" s="10">
        <v>0</v>
      </c>
      <c r="G1801" s="10">
        <v>598</v>
      </c>
      <c r="H1801" s="10">
        <v>559</v>
      </c>
      <c r="I1801" s="10">
        <v>4</v>
      </c>
      <c r="J1801" s="10">
        <v>3</v>
      </c>
      <c r="K1801" s="9"/>
      <c r="L1801" s="9"/>
      <c r="M1801" s="9" t="str">
        <f>IF(טבלה14[[#This Row],[מספר סטודנטים בתואר 1]]&gt;500,"yes","no")</f>
        <v>no</v>
      </c>
      <c r="N1801" s="12">
        <f>טבלה14[[#This Row],[מספר סטודנטים בתואר 1]]/SUBTOTAL(109,טבלה14[מספר סטודנטים בתואר 1])</f>
        <v>0</v>
      </c>
      <c r="O1801" s="11" t="str">
        <f>IFERROR(((טבלה14[[#This Row],[מספר סטודנטים בתואר 1]]-טבלה14[[#This Row],[נשים תואר 1]])/טבלה14[[#This Row],[מספר סטודנטים בתואר 1]]),"")</f>
        <v/>
      </c>
      <c r="P1801" s="11" t="str">
        <f>IFERROR(טבלה14[[#This Row],[נשים תואר 1]]/טבלה14[[#This Row],[מספר סטודנטים בתואר 1]],"")</f>
        <v/>
      </c>
      <c r="Q180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0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01" s="13">
        <f>SUMIFS(T:T,D:D,"2007/08",B:B,B1801)-טבלה14[[#This Row],[דירוג]]</f>
        <v>-184</v>
      </c>
      <c r="T1801" s="9">
        <v>184</v>
      </c>
    </row>
    <row r="1802" spans="2:20" s="6" customFormat="1" ht="13.8" hidden="1" x14ac:dyDescent="0.3">
      <c r="B1802" s="7" t="s">
        <v>160</v>
      </c>
      <c r="C1802" s="8" t="s">
        <v>25</v>
      </c>
      <c r="D1802" s="10" t="s">
        <v>42</v>
      </c>
      <c r="E1802" s="10">
        <v>0</v>
      </c>
      <c r="F1802" s="10">
        <v>0</v>
      </c>
      <c r="G1802" s="10">
        <v>26</v>
      </c>
      <c r="H1802" s="10">
        <v>14</v>
      </c>
      <c r="I1802" s="10">
        <v>20</v>
      </c>
      <c r="J1802" s="10">
        <v>13</v>
      </c>
      <c r="K1802" s="9"/>
      <c r="L1802" s="9"/>
      <c r="M1802" s="9" t="str">
        <f>IF(טבלה14[[#This Row],[מספר סטודנטים בתואר 1]]&gt;500,"yes","no")</f>
        <v>no</v>
      </c>
      <c r="N1802" s="12">
        <f>טבלה14[[#This Row],[מספר סטודנטים בתואר 1]]/SUBTOTAL(109,טבלה14[מספר סטודנטים בתואר 1])</f>
        <v>0</v>
      </c>
      <c r="O1802" s="11" t="str">
        <f>IFERROR(((טבלה14[[#This Row],[מספר סטודנטים בתואר 1]]-טבלה14[[#This Row],[נשים תואר 1]])/טבלה14[[#This Row],[מספר סטודנטים בתואר 1]]),"")</f>
        <v/>
      </c>
      <c r="P1802" s="11" t="str">
        <f>IFERROR(טבלה14[[#This Row],[נשים תואר 1]]/טבלה14[[#This Row],[מספר סטודנטים בתואר 1]],"")</f>
        <v/>
      </c>
      <c r="Q180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0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02" s="13">
        <f>SUMIFS(T:T,D:D,"2007/08",B:B,B1802)-טבלה14[[#This Row],[דירוג]]</f>
        <v>-177</v>
      </c>
      <c r="T1802" s="9">
        <v>177</v>
      </c>
    </row>
    <row r="1803" spans="2:20" s="6" customFormat="1" ht="13.8" hidden="1" x14ac:dyDescent="0.3">
      <c r="B1803" s="7" t="s">
        <v>250</v>
      </c>
      <c r="C1803" s="8" t="s">
        <v>45</v>
      </c>
      <c r="D1803" s="9" t="s">
        <v>42</v>
      </c>
      <c r="E1803" s="10">
        <v>0</v>
      </c>
      <c r="F1803" s="10">
        <v>0</v>
      </c>
      <c r="G1803" s="10">
        <v>14</v>
      </c>
      <c r="H1803" s="10">
        <v>7</v>
      </c>
      <c r="I1803" s="10">
        <v>27</v>
      </c>
      <c r="J1803" s="10">
        <v>14</v>
      </c>
      <c r="K1803" s="9"/>
      <c r="L1803" s="9"/>
      <c r="M1803" s="9" t="str">
        <f>IF(טבלה14[[#This Row],[מספר סטודנטים בתואר 1]]&gt;500,"yes","no")</f>
        <v>no</v>
      </c>
      <c r="N1803" s="12">
        <f>טבלה14[[#This Row],[מספר סטודנטים בתואר 1]]/SUBTOTAL(109,טבלה14[מספר סטודנטים בתואר 1])</f>
        <v>0</v>
      </c>
      <c r="O1803" s="11" t="str">
        <f>IFERROR(((טבלה14[[#This Row],[מספר סטודנטים בתואר 1]]-טבלה14[[#This Row],[נשים תואר 1]])/טבלה14[[#This Row],[מספר סטודנטים בתואר 1]]),"")</f>
        <v/>
      </c>
      <c r="P1803" s="11" t="str">
        <f>IFERROR(טבלה14[[#This Row],[נשים תואר 1]]/טבלה14[[#This Row],[מספר סטודנטים בתואר 1]],"")</f>
        <v/>
      </c>
      <c r="Q180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0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03" s="13">
        <f>SUMIFS(T:T,D:D,"2007/08",B:B,B1803)-טבלה14[[#This Row],[דירוג]]</f>
        <v>-150</v>
      </c>
      <c r="T1803" s="9">
        <v>150</v>
      </c>
    </row>
    <row r="1804" spans="2:20" s="6" customFormat="1" ht="13.8" hidden="1" x14ac:dyDescent="0.3">
      <c r="B1804" s="7" t="s">
        <v>161</v>
      </c>
      <c r="C1804" s="8" t="s">
        <v>16</v>
      </c>
      <c r="D1804" s="10" t="s">
        <v>42</v>
      </c>
      <c r="E1804" s="10">
        <v>0</v>
      </c>
      <c r="F1804" s="10">
        <v>0</v>
      </c>
      <c r="G1804" s="10">
        <v>54</v>
      </c>
      <c r="H1804" s="10">
        <v>26</v>
      </c>
      <c r="I1804" s="10">
        <v>0</v>
      </c>
      <c r="J1804" s="10">
        <v>0</v>
      </c>
      <c r="K1804" s="9"/>
      <c r="L1804" s="9"/>
      <c r="M1804" s="9" t="str">
        <f>IF(טבלה14[[#This Row],[מספר סטודנטים בתואר 1]]&gt;500,"yes","no")</f>
        <v>no</v>
      </c>
      <c r="N1804" s="12">
        <f>טבלה14[[#This Row],[מספר סטודנטים בתואר 1]]/SUBTOTAL(109,טבלה14[מספר סטודנטים בתואר 1])</f>
        <v>0</v>
      </c>
      <c r="O1804" s="11" t="str">
        <f>IFERROR(((טבלה14[[#This Row],[מספר סטודנטים בתואר 1]]-טבלה14[[#This Row],[נשים תואר 1]])/טבלה14[[#This Row],[מספר סטודנטים בתואר 1]]),"")</f>
        <v/>
      </c>
      <c r="P1804" s="11" t="str">
        <f>IFERROR(טבלה14[[#This Row],[נשים תואר 1]]/טבלה14[[#This Row],[מספר סטודנטים בתואר 1]],"")</f>
        <v/>
      </c>
      <c r="Q180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0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04" s="13">
        <f>SUMIFS(T:T,D:D,"2007/08",B:B,B1804)-טבלה14[[#This Row],[דירוג]]</f>
        <v>-173</v>
      </c>
      <c r="T1804" s="9">
        <v>173</v>
      </c>
    </row>
    <row r="1805" spans="2:20" s="6" customFormat="1" ht="13.8" hidden="1" x14ac:dyDescent="0.3">
      <c r="B1805" s="7" t="s">
        <v>162</v>
      </c>
      <c r="C1805" s="8" t="s">
        <v>16</v>
      </c>
      <c r="D1805" s="9" t="s">
        <v>42</v>
      </c>
      <c r="E1805" s="10">
        <v>0</v>
      </c>
      <c r="F1805" s="10">
        <v>0</v>
      </c>
      <c r="G1805" s="10">
        <v>16</v>
      </c>
      <c r="H1805" s="10">
        <v>10</v>
      </c>
      <c r="I1805" s="10">
        <v>0</v>
      </c>
      <c r="J1805" s="10">
        <v>0</v>
      </c>
      <c r="K1805" s="9"/>
      <c r="L1805" s="9"/>
      <c r="M1805" s="9" t="str">
        <f>IF(טבלה14[[#This Row],[מספר סטודנטים בתואר 1]]&gt;500,"yes","no")</f>
        <v>no</v>
      </c>
      <c r="N1805" s="12">
        <f>טבלה14[[#This Row],[מספר סטודנטים בתואר 1]]/SUBTOTAL(109,טבלה14[מספר סטודנטים בתואר 1])</f>
        <v>0</v>
      </c>
      <c r="O1805" s="11" t="str">
        <f>IFERROR(((טבלה14[[#This Row],[מספר סטודנטים בתואר 1]]-טבלה14[[#This Row],[נשים תואר 1]])/טבלה14[[#This Row],[מספר סטודנטים בתואר 1]]),"")</f>
        <v/>
      </c>
      <c r="P1805" s="11" t="str">
        <f>IFERROR(טבלה14[[#This Row],[נשים תואר 1]]/טבלה14[[#This Row],[מספר סטודנטים בתואר 1]],"")</f>
        <v/>
      </c>
      <c r="Q180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0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05" s="13">
        <f>SUMIFS(T:T,D:D,"2007/08",B:B,B1805)-טבלה14[[#This Row],[דירוג]]</f>
        <v>-174</v>
      </c>
      <c r="T1805" s="9">
        <v>174</v>
      </c>
    </row>
    <row r="1806" spans="2:20" s="6" customFormat="1" ht="13.8" hidden="1" x14ac:dyDescent="0.3">
      <c r="B1806" s="7" t="s">
        <v>163</v>
      </c>
      <c r="C1806" s="8" t="s">
        <v>48</v>
      </c>
      <c r="D1806" s="10" t="s">
        <v>42</v>
      </c>
      <c r="E1806" s="10">
        <v>0</v>
      </c>
      <c r="F1806" s="10">
        <v>0</v>
      </c>
      <c r="G1806" s="10">
        <v>68</v>
      </c>
      <c r="H1806" s="10">
        <v>28</v>
      </c>
      <c r="I1806" s="10">
        <v>107</v>
      </c>
      <c r="J1806" s="10">
        <v>47</v>
      </c>
      <c r="K1806" s="9"/>
      <c r="L1806" s="9"/>
      <c r="M1806" s="9" t="str">
        <f>IF(טבלה14[[#This Row],[מספר סטודנטים בתואר 1]]&gt;500,"yes","no")</f>
        <v>no</v>
      </c>
      <c r="N1806" s="12">
        <f>טבלה14[[#This Row],[מספר סטודנטים בתואר 1]]/SUBTOTAL(109,טבלה14[מספר סטודנטים בתואר 1])</f>
        <v>0</v>
      </c>
      <c r="O1806" s="11" t="str">
        <f>IFERROR(((טבלה14[[#This Row],[מספר סטודנטים בתואר 1]]-טבלה14[[#This Row],[נשים תואר 1]])/טבלה14[[#This Row],[מספר סטודנטים בתואר 1]]),"")</f>
        <v/>
      </c>
      <c r="P1806" s="11" t="str">
        <f>IFERROR(טבלה14[[#This Row],[נשים תואר 1]]/טבלה14[[#This Row],[מספר סטודנטים בתואר 1]],"")</f>
        <v/>
      </c>
      <c r="Q180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0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06" s="13">
        <f>SUMIFS(T:T,D:D,"2007/08",B:B,B1806)-טבלה14[[#This Row],[דירוג]]</f>
        <v>-5</v>
      </c>
      <c r="T1806" s="9">
        <v>141</v>
      </c>
    </row>
    <row r="1807" spans="2:20" s="6" customFormat="1" ht="13.8" hidden="1" x14ac:dyDescent="0.3">
      <c r="B1807" s="7" t="s">
        <v>254</v>
      </c>
      <c r="C1807" s="8" t="s">
        <v>58</v>
      </c>
      <c r="D1807" s="9" t="s">
        <v>42</v>
      </c>
      <c r="E1807" s="10">
        <v>0</v>
      </c>
      <c r="F1807" s="10">
        <v>0</v>
      </c>
      <c r="G1807" s="10">
        <v>202</v>
      </c>
      <c r="H1807" s="10">
        <v>163</v>
      </c>
      <c r="I1807" s="10">
        <v>20</v>
      </c>
      <c r="J1807" s="10">
        <v>19</v>
      </c>
      <c r="K1807" s="9"/>
      <c r="L1807" s="9"/>
      <c r="M1807" s="9" t="str">
        <f>IF(טבלה14[[#This Row],[מספר סטודנטים בתואר 1]]&gt;500,"yes","no")</f>
        <v>no</v>
      </c>
      <c r="N1807" s="12">
        <f>טבלה14[[#This Row],[מספר סטודנטים בתואר 1]]/SUBTOTAL(109,טבלה14[מספר סטודנטים בתואר 1])</f>
        <v>0</v>
      </c>
      <c r="O1807" s="11" t="str">
        <f>IFERROR(((טבלה14[[#This Row],[מספר סטודנטים בתואר 1]]-טבלה14[[#This Row],[נשים תואר 1]])/טבלה14[[#This Row],[מספר סטודנטים בתואר 1]]),"")</f>
        <v/>
      </c>
      <c r="P1807" s="11" t="str">
        <f>IFERROR(טבלה14[[#This Row],[נשים תואר 1]]/טבלה14[[#This Row],[מספר סטודנטים בתואר 1]],"")</f>
        <v/>
      </c>
      <c r="Q180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0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07" s="13">
        <f>SUMIFS(T:T,D:D,"2007/08",B:B,B1807)-טבלה14[[#This Row],[דירוג]]</f>
        <v>-30</v>
      </c>
      <c r="T1807" s="9">
        <v>185</v>
      </c>
    </row>
    <row r="1808" spans="2:20" s="6" customFormat="1" ht="13.8" hidden="1" x14ac:dyDescent="0.3">
      <c r="B1808" s="7" t="s">
        <v>166</v>
      </c>
      <c r="C1808" s="8" t="s">
        <v>16</v>
      </c>
      <c r="D1808" s="10" t="s">
        <v>42</v>
      </c>
      <c r="E1808" s="10">
        <v>0</v>
      </c>
      <c r="F1808" s="10">
        <v>0</v>
      </c>
      <c r="G1808" s="10">
        <v>169</v>
      </c>
      <c r="H1808" s="10">
        <v>166</v>
      </c>
      <c r="I1808" s="10">
        <v>0</v>
      </c>
      <c r="J1808" s="10">
        <v>0</v>
      </c>
      <c r="K1808" s="9"/>
      <c r="L1808" s="9"/>
      <c r="M1808" s="9" t="str">
        <f>IF(טבלה14[[#This Row],[מספר סטודנטים בתואר 1]]&gt;500,"yes","no")</f>
        <v>no</v>
      </c>
      <c r="N1808" s="12">
        <f>טבלה14[[#This Row],[מספר סטודנטים בתואר 1]]/SUBTOTAL(109,טבלה14[מספר סטודנטים בתואר 1])</f>
        <v>0</v>
      </c>
      <c r="O1808" s="11" t="str">
        <f>IFERROR(((טבלה14[[#This Row],[מספר סטודנטים בתואר 1]]-טבלה14[[#This Row],[נשים תואר 1]])/טבלה14[[#This Row],[מספר סטודנטים בתואר 1]]),"")</f>
        <v/>
      </c>
      <c r="P1808" s="11" t="str">
        <f>IFERROR(טבלה14[[#This Row],[נשים תואר 1]]/טבלה14[[#This Row],[מספר סטודנטים בתואר 1]],"")</f>
        <v/>
      </c>
      <c r="Q180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0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08" s="13">
        <f>SUMIFS(T:T,D:D,"2007/08",B:B,B1808)-טבלה14[[#This Row],[דירוג]]</f>
        <v>-175</v>
      </c>
      <c r="T1808" s="9">
        <v>175</v>
      </c>
    </row>
    <row r="1809" spans="2:20" s="6" customFormat="1" ht="13.8" hidden="1" x14ac:dyDescent="0.3">
      <c r="B1809" s="7" t="s">
        <v>118</v>
      </c>
      <c r="C1809" s="8" t="s">
        <v>69</v>
      </c>
      <c r="D1809" s="9" t="s">
        <v>42</v>
      </c>
      <c r="E1809" s="10">
        <v>0</v>
      </c>
      <c r="F1809" s="10">
        <v>0</v>
      </c>
      <c r="G1809" s="10">
        <v>191</v>
      </c>
      <c r="H1809" s="10">
        <v>178</v>
      </c>
      <c r="I1809" s="10">
        <v>9</v>
      </c>
      <c r="J1809" s="10">
        <v>7</v>
      </c>
      <c r="K1809" s="9"/>
      <c r="L1809" s="9"/>
      <c r="M1809" s="9" t="str">
        <f>IF(טבלה14[[#This Row],[מספר סטודנטים בתואר 1]]&gt;500,"yes","no")</f>
        <v>no</v>
      </c>
      <c r="N1809" s="12">
        <f>טבלה14[[#This Row],[מספר סטודנטים בתואר 1]]/SUBTOTAL(109,טבלה14[מספר סטודנטים בתואר 1])</f>
        <v>0</v>
      </c>
      <c r="O1809" s="11" t="str">
        <f>IFERROR(((טבלה14[[#This Row],[מספר סטודנטים בתואר 1]]-טבלה14[[#This Row],[נשים תואר 1]])/טבלה14[[#This Row],[מספר סטודנטים בתואר 1]]),"")</f>
        <v/>
      </c>
      <c r="P1809" s="11" t="str">
        <f>IFERROR(טבלה14[[#This Row],[נשים תואר 1]]/טבלה14[[#This Row],[מספר סטודנטים בתואר 1]],"")</f>
        <v/>
      </c>
      <c r="Q180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0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09" s="13">
        <f>SUMIFS(T:T,D:D,"2007/08",B:B,B1809)-טבלה14[[#This Row],[דירוג]]</f>
        <v>-30</v>
      </c>
      <c r="T1809" s="9">
        <v>186</v>
      </c>
    </row>
    <row r="1810" spans="2:20" s="6" customFormat="1" ht="13.8" hidden="1" x14ac:dyDescent="0.3">
      <c r="B1810" s="7" t="s">
        <v>168</v>
      </c>
      <c r="C1810" s="8" t="s">
        <v>25</v>
      </c>
      <c r="D1810" s="10" t="s">
        <v>42</v>
      </c>
      <c r="E1810" s="10">
        <v>0</v>
      </c>
      <c r="F1810" s="10">
        <v>0</v>
      </c>
      <c r="G1810" s="10">
        <v>30</v>
      </c>
      <c r="H1810" s="10">
        <v>22</v>
      </c>
      <c r="I1810" s="10">
        <v>0</v>
      </c>
      <c r="J1810" s="10">
        <v>0</v>
      </c>
      <c r="K1810" s="9"/>
      <c r="L1810" s="9"/>
      <c r="M1810" s="9" t="str">
        <f>IF(טבלה14[[#This Row],[מספר סטודנטים בתואר 1]]&gt;500,"yes","no")</f>
        <v>no</v>
      </c>
      <c r="N1810" s="12">
        <f>טבלה14[[#This Row],[מספר סטודנטים בתואר 1]]/SUBTOTAL(109,טבלה14[מספר סטודנטים בתואר 1])</f>
        <v>0</v>
      </c>
      <c r="O1810" s="11" t="str">
        <f>IFERROR(((טבלה14[[#This Row],[מספר סטודנטים בתואר 1]]-טבלה14[[#This Row],[נשים תואר 1]])/טבלה14[[#This Row],[מספר סטודנטים בתואר 1]]),"")</f>
        <v/>
      </c>
      <c r="P1810" s="11" t="str">
        <f>IFERROR(טבלה14[[#This Row],[נשים תואר 1]]/טבלה14[[#This Row],[מספר סטודנטים בתואר 1]],"")</f>
        <v/>
      </c>
      <c r="Q181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1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10" s="13">
        <f>SUMIFS(T:T,D:D,"2007/08",B:B,B1810)-טבלה14[[#This Row],[דירוג]]</f>
        <v>-178</v>
      </c>
      <c r="T1810" s="9">
        <v>178</v>
      </c>
    </row>
    <row r="1811" spans="2:20" s="6" customFormat="1" ht="13.8" hidden="1" x14ac:dyDescent="0.3">
      <c r="B1811" s="7" t="s">
        <v>169</v>
      </c>
      <c r="C1811" s="8" t="s">
        <v>39</v>
      </c>
      <c r="D1811" s="9" t="s">
        <v>42</v>
      </c>
      <c r="E1811" s="10">
        <v>0</v>
      </c>
      <c r="F1811" s="10">
        <v>0</v>
      </c>
      <c r="G1811" s="10">
        <v>51</v>
      </c>
      <c r="H1811" s="10">
        <v>38</v>
      </c>
      <c r="I1811" s="10">
        <v>7</v>
      </c>
      <c r="J1811" s="10">
        <v>3</v>
      </c>
      <c r="K1811" s="9"/>
      <c r="L1811" s="9"/>
      <c r="M1811" s="9" t="str">
        <f>IF(טבלה14[[#This Row],[מספר סטודנטים בתואר 1]]&gt;500,"yes","no")</f>
        <v>no</v>
      </c>
      <c r="N1811" s="12">
        <f>טבלה14[[#This Row],[מספר סטודנטים בתואר 1]]/SUBTOTAL(109,טבלה14[מספר סטודנטים בתואר 1])</f>
        <v>0</v>
      </c>
      <c r="O1811" s="11" t="str">
        <f>IFERROR(((טבלה14[[#This Row],[מספר סטודנטים בתואר 1]]-טבלה14[[#This Row],[נשים תואר 1]])/טבלה14[[#This Row],[מספר סטודנטים בתואר 1]]),"")</f>
        <v/>
      </c>
      <c r="P1811" s="11" t="str">
        <f>IFERROR(טבלה14[[#This Row],[נשים תואר 1]]/טבלה14[[#This Row],[מספר סטודנטים בתואר 1]],"")</f>
        <v/>
      </c>
      <c r="Q181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1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11" s="13">
        <f>SUMIFS(T:T,D:D,"2007/08",B:B,B1811)-טבלה14[[#This Row],[דירוג]]</f>
        <v>-195</v>
      </c>
      <c r="T1811" s="9">
        <v>195</v>
      </c>
    </row>
    <row r="1812" spans="2:20" s="6" customFormat="1" ht="13.8" hidden="1" x14ac:dyDescent="0.3">
      <c r="B1812" s="7" t="s">
        <v>170</v>
      </c>
      <c r="C1812" s="8" t="s">
        <v>16</v>
      </c>
      <c r="D1812" s="10" t="s">
        <v>42</v>
      </c>
      <c r="E1812" s="10">
        <v>0</v>
      </c>
      <c r="F1812" s="10">
        <v>0</v>
      </c>
      <c r="G1812" s="10">
        <v>92</v>
      </c>
      <c r="H1812" s="10">
        <v>47</v>
      </c>
      <c r="I1812" s="10">
        <v>19</v>
      </c>
      <c r="J1812" s="10">
        <v>15</v>
      </c>
      <c r="K1812" s="9"/>
      <c r="L1812" s="9"/>
      <c r="M1812" s="9" t="str">
        <f>IF(טבלה14[[#This Row],[מספר סטודנטים בתואר 1]]&gt;500,"yes","no")</f>
        <v>no</v>
      </c>
      <c r="N1812" s="12">
        <f>טבלה14[[#This Row],[מספר סטודנטים בתואר 1]]/SUBTOTAL(109,טבלה14[מספר סטודנטים בתואר 1])</f>
        <v>0</v>
      </c>
      <c r="O1812" s="11" t="str">
        <f>IFERROR(((טבלה14[[#This Row],[מספר סטודנטים בתואר 1]]-טבלה14[[#This Row],[נשים תואר 1]])/טבלה14[[#This Row],[מספר סטודנטים בתואר 1]]),"")</f>
        <v/>
      </c>
      <c r="P1812" s="11" t="str">
        <f>IFERROR(טבלה14[[#This Row],[נשים תואר 1]]/טבלה14[[#This Row],[מספר סטודנטים בתואר 1]],"")</f>
        <v/>
      </c>
      <c r="Q181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1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12" s="13">
        <f>SUMIFS(T:T,D:D,"2007/08",B:B,B1812)-טבלה14[[#This Row],[דירוג]]</f>
        <v>-25</v>
      </c>
      <c r="T1812" s="9">
        <v>176</v>
      </c>
    </row>
    <row r="1813" spans="2:20" s="6" customFormat="1" ht="13.8" hidden="1" x14ac:dyDescent="0.3">
      <c r="B1813" s="7" t="s">
        <v>251</v>
      </c>
      <c r="C1813" s="8" t="s">
        <v>45</v>
      </c>
      <c r="D1813" s="9" t="s">
        <v>42</v>
      </c>
      <c r="E1813" s="10">
        <v>0</v>
      </c>
      <c r="F1813" s="10">
        <v>0</v>
      </c>
      <c r="G1813" s="10"/>
      <c r="H1813" s="10"/>
      <c r="I1813" s="10">
        <v>10</v>
      </c>
      <c r="J1813" s="10"/>
      <c r="K1813" s="9"/>
      <c r="L1813" s="9"/>
      <c r="M1813" s="9" t="str">
        <f>IF(טבלה14[[#This Row],[מספר סטודנטים בתואר 1]]&gt;500,"yes","no")</f>
        <v>no</v>
      </c>
      <c r="N1813" s="12">
        <f>טבלה14[[#This Row],[מספר סטודנטים בתואר 1]]/SUBTOTAL(109,טבלה14[מספר סטודנטים בתואר 1])</f>
        <v>0</v>
      </c>
      <c r="O1813" s="11" t="str">
        <f>IFERROR(((טבלה14[[#This Row],[מספר סטודנטים בתואר 1]]-טבלה14[[#This Row],[נשים תואר 1]])/טבלה14[[#This Row],[מספר סטודנטים בתואר 1]]),"")</f>
        <v/>
      </c>
      <c r="P1813" s="11" t="str">
        <f>IFERROR(טבלה14[[#This Row],[נשים תואר 1]]/טבלה14[[#This Row],[מספר סטודנטים בתואר 1]],"")</f>
        <v/>
      </c>
      <c r="Q181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1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13" s="13">
        <f>SUMIFS(T:T,D:D,"2007/08",B:B,B1813)-טבלה14[[#This Row],[דירוג]]</f>
        <v>-24</v>
      </c>
      <c r="T1813" s="9">
        <v>151</v>
      </c>
    </row>
    <row r="1814" spans="2:20" s="6" customFormat="1" ht="13.8" hidden="1" x14ac:dyDescent="0.3">
      <c r="B1814" s="7" t="s">
        <v>20</v>
      </c>
      <c r="C1814" s="8" t="s">
        <v>20</v>
      </c>
      <c r="D1814" s="10" t="s">
        <v>42</v>
      </c>
      <c r="E1814" s="10">
        <v>0</v>
      </c>
      <c r="F1814" s="10">
        <v>0</v>
      </c>
      <c r="G1814" s="10">
        <v>31</v>
      </c>
      <c r="H1814" s="10">
        <v>22</v>
      </c>
      <c r="I1814" s="10">
        <v>0</v>
      </c>
      <c r="J1814" s="10">
        <v>0</v>
      </c>
      <c r="K1814" s="9"/>
      <c r="L1814" s="9"/>
      <c r="M1814" s="9" t="str">
        <f>IF(טבלה14[[#This Row],[מספר סטודנטים בתואר 1]]&gt;500,"yes","no")</f>
        <v>no</v>
      </c>
      <c r="N1814" s="12">
        <f>טבלה14[[#This Row],[מספר סטודנטים בתואר 1]]/SUBTOTAL(109,טבלה14[מספר סטודנטים בתואר 1])</f>
        <v>0</v>
      </c>
      <c r="O1814" s="11" t="str">
        <f>IFERROR(((טבלה14[[#This Row],[מספר סטודנטים בתואר 1]]-טבלה14[[#This Row],[נשים תואר 1]])/טבלה14[[#This Row],[מספר סטודנטים בתואר 1]]),"")</f>
        <v/>
      </c>
      <c r="P1814" s="11" t="str">
        <f>IFERROR(טבלה14[[#This Row],[נשים תואר 1]]/טבלה14[[#This Row],[מספר סטודנטים בתואר 1]],"")</f>
        <v/>
      </c>
      <c r="Q181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1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14" s="13">
        <f>SUMIFS(T:T,D:D,"2007/08",B:B,B1814)-טבלה14[[#This Row],[דירוג]]</f>
        <v>-170</v>
      </c>
      <c r="T1814" s="9">
        <v>170</v>
      </c>
    </row>
    <row r="1815" spans="2:20" s="6" customFormat="1" ht="13.8" hidden="1" x14ac:dyDescent="0.3">
      <c r="B1815" s="7" t="s">
        <v>172</v>
      </c>
      <c r="C1815" s="8" t="s">
        <v>69</v>
      </c>
      <c r="D1815" s="9" t="s">
        <v>42</v>
      </c>
      <c r="E1815" s="10">
        <v>0</v>
      </c>
      <c r="F1815" s="10">
        <v>0</v>
      </c>
      <c r="G1815" s="10">
        <v>219</v>
      </c>
      <c r="H1815" s="10">
        <v>161</v>
      </c>
      <c r="I1815" s="10">
        <v>37</v>
      </c>
      <c r="J1815" s="10">
        <v>21</v>
      </c>
      <c r="K1815" s="9"/>
      <c r="L1815" s="9"/>
      <c r="M1815" s="9" t="str">
        <f>IF(טבלה14[[#This Row],[מספר סטודנטים בתואר 1]]&gt;500,"yes","no")</f>
        <v>no</v>
      </c>
      <c r="N1815" s="12">
        <f>טבלה14[[#This Row],[מספר סטודנטים בתואר 1]]/SUBTOTAL(109,טבלה14[מספר סטודנטים בתואר 1])</f>
        <v>0</v>
      </c>
      <c r="O1815" s="11" t="str">
        <f>IFERROR(((טבלה14[[#This Row],[מספר סטודנטים בתואר 1]]-טבלה14[[#This Row],[נשים תואר 1]])/טבלה14[[#This Row],[מספר סטודנטים בתואר 1]]),"")</f>
        <v/>
      </c>
      <c r="P1815" s="11" t="str">
        <f>IFERROR(טבלה14[[#This Row],[נשים תואר 1]]/טבלה14[[#This Row],[מספר סטודנטים בתואר 1]],"")</f>
        <v/>
      </c>
      <c r="Q181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1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15" s="13">
        <f>SUMIFS(T:T,D:D,"2007/08",B:B,B1815)-טבלה14[[#This Row],[דירוג]]</f>
        <v>-30</v>
      </c>
      <c r="T1815" s="9">
        <v>187</v>
      </c>
    </row>
    <row r="1816" spans="2:20" s="6" customFormat="1" ht="13.8" hidden="1" x14ac:dyDescent="0.3">
      <c r="B1816" s="7" t="s">
        <v>261</v>
      </c>
      <c r="C1816" s="8" t="s">
        <v>69</v>
      </c>
      <c r="D1816" s="10" t="s">
        <v>42</v>
      </c>
      <c r="E1816" s="10">
        <v>0</v>
      </c>
      <c r="F1816" s="10">
        <v>0</v>
      </c>
      <c r="G1816" s="10">
        <v>19</v>
      </c>
      <c r="H1816" s="10">
        <v>7</v>
      </c>
      <c r="I1816" s="10">
        <v>11</v>
      </c>
      <c r="J1816" s="10"/>
      <c r="K1816" s="9"/>
      <c r="L1816" s="9"/>
      <c r="M1816" s="9" t="str">
        <f>IF(טבלה14[[#This Row],[מספר סטודנטים בתואר 1]]&gt;500,"yes","no")</f>
        <v>no</v>
      </c>
      <c r="N1816" s="12">
        <f>טבלה14[[#This Row],[מספר סטודנטים בתואר 1]]/SUBTOTAL(109,טבלה14[מספר סטודנטים בתואר 1])</f>
        <v>0</v>
      </c>
      <c r="O1816" s="11" t="str">
        <f>IFERROR(((טבלה14[[#This Row],[מספר סטודנטים בתואר 1]]-טבלה14[[#This Row],[נשים תואר 1]])/טבלה14[[#This Row],[מספר סטודנטים בתואר 1]]),"")</f>
        <v/>
      </c>
      <c r="P1816" s="11" t="str">
        <f>IFERROR(טבלה14[[#This Row],[נשים תואר 1]]/טבלה14[[#This Row],[מספר סטודנטים בתואר 1]],"")</f>
        <v/>
      </c>
      <c r="Q181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1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16" s="13">
        <f>SUMIFS(T:T,D:D,"2007/08",B:B,B1816)-טבלה14[[#This Row],[דירוג]]</f>
        <v>-30</v>
      </c>
      <c r="T1816" s="9">
        <v>188</v>
      </c>
    </row>
    <row r="1817" spans="2:20" s="6" customFormat="1" ht="13.8" hidden="1" x14ac:dyDescent="0.3">
      <c r="B1817" s="7" t="s">
        <v>265</v>
      </c>
      <c r="C1817" s="8" t="s">
        <v>69</v>
      </c>
      <c r="D1817" s="9" t="s">
        <v>42</v>
      </c>
      <c r="E1817" s="10">
        <v>0</v>
      </c>
      <c r="F1817" s="10">
        <v>0</v>
      </c>
      <c r="G1817" s="10">
        <v>68</v>
      </c>
      <c r="H1817" s="10">
        <v>12</v>
      </c>
      <c r="I1817" s="10">
        <v>8</v>
      </c>
      <c r="J1817" s="10"/>
      <c r="K1817" s="9"/>
      <c r="L1817" s="9"/>
      <c r="M1817" s="9" t="str">
        <f>IF(טבלה14[[#This Row],[מספר סטודנטים בתואר 1]]&gt;500,"yes","no")</f>
        <v>no</v>
      </c>
      <c r="N1817" s="12">
        <f>טבלה14[[#This Row],[מספר סטודנטים בתואר 1]]/SUBTOTAL(109,טבלה14[מספר סטודנטים בתואר 1])</f>
        <v>0</v>
      </c>
      <c r="O1817" s="11" t="str">
        <f>IFERROR(((טבלה14[[#This Row],[מספר סטודנטים בתואר 1]]-טבלה14[[#This Row],[נשים תואר 1]])/טבלה14[[#This Row],[מספר סטודנטים בתואר 1]]),"")</f>
        <v/>
      </c>
      <c r="P1817" s="11" t="str">
        <f>IFERROR(טבלה14[[#This Row],[נשים תואר 1]]/טבלה14[[#This Row],[מספר סטודנטים בתואר 1]],"")</f>
        <v/>
      </c>
      <c r="Q181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1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17" s="13">
        <f>SUMIFS(T:T,D:D,"2007/08",B:B,B1817)-טבלה14[[#This Row],[דירוג]]</f>
        <v>-30</v>
      </c>
      <c r="T1817" s="9">
        <v>189</v>
      </c>
    </row>
    <row r="1818" spans="2:20" s="6" customFormat="1" ht="13.8" hidden="1" x14ac:dyDescent="0.3">
      <c r="B1818" s="7" t="s">
        <v>120</v>
      </c>
      <c r="C1818" s="8" t="s">
        <v>69</v>
      </c>
      <c r="D1818" s="10" t="s">
        <v>42</v>
      </c>
      <c r="E1818" s="10">
        <v>0</v>
      </c>
      <c r="F1818" s="10">
        <v>0</v>
      </c>
      <c r="G1818" s="10">
        <v>56</v>
      </c>
      <c r="H1818" s="10">
        <v>20</v>
      </c>
      <c r="I1818" s="10">
        <v>4</v>
      </c>
      <c r="J1818" s="10"/>
      <c r="K1818" s="9"/>
      <c r="L1818" s="9"/>
      <c r="M1818" s="9" t="str">
        <f>IF(טבלה14[[#This Row],[מספר סטודנטים בתואר 1]]&gt;500,"yes","no")</f>
        <v>no</v>
      </c>
      <c r="N1818" s="12">
        <f>טבלה14[[#This Row],[מספר סטודנטים בתואר 1]]/SUBTOTAL(109,טבלה14[מספר סטודנטים בתואר 1])</f>
        <v>0</v>
      </c>
      <c r="O1818" s="11" t="str">
        <f>IFERROR(((טבלה14[[#This Row],[מספר סטודנטים בתואר 1]]-טבלה14[[#This Row],[נשים תואר 1]])/טבלה14[[#This Row],[מספר סטודנטים בתואר 1]]),"")</f>
        <v/>
      </c>
      <c r="P1818" s="11" t="str">
        <f>IFERROR(טבלה14[[#This Row],[נשים תואר 1]]/טבלה14[[#This Row],[מספר סטודנטים בתואר 1]],"")</f>
        <v/>
      </c>
      <c r="Q181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1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18" s="13">
        <f>SUMIFS(T:T,D:D,"2007/08",B:B,B1818)-טבלה14[[#This Row],[דירוג]]</f>
        <v>-30</v>
      </c>
      <c r="T1818" s="9">
        <v>190</v>
      </c>
    </row>
    <row r="1819" spans="2:20" s="6" customFormat="1" ht="13.8" hidden="1" x14ac:dyDescent="0.3">
      <c r="B1819" s="7" t="s">
        <v>244</v>
      </c>
      <c r="C1819" s="8" t="s">
        <v>39</v>
      </c>
      <c r="D1819" s="9" t="s">
        <v>42</v>
      </c>
      <c r="E1819" s="10">
        <v>0</v>
      </c>
      <c r="F1819" s="10">
        <v>0</v>
      </c>
      <c r="G1819" s="10">
        <v>81</v>
      </c>
      <c r="H1819" s="10">
        <v>73</v>
      </c>
      <c r="I1819" s="10">
        <v>83</v>
      </c>
      <c r="J1819" s="10">
        <v>53</v>
      </c>
      <c r="K1819" s="9"/>
      <c r="L1819" s="9"/>
      <c r="M1819" s="9" t="str">
        <f>IF(טבלה14[[#This Row],[מספר סטודנטים בתואר 1]]&gt;500,"yes","no")</f>
        <v>no</v>
      </c>
      <c r="N1819" s="12">
        <f>טבלה14[[#This Row],[מספר סטודנטים בתואר 1]]/SUBTOTAL(109,טבלה14[מספר סטודנטים בתואר 1])</f>
        <v>0</v>
      </c>
      <c r="O1819" s="11" t="str">
        <f>IFERROR(((טבלה14[[#This Row],[מספר סטודנטים בתואר 1]]-טבלה14[[#This Row],[נשים תואר 1]])/טבלה14[[#This Row],[מספר סטודנטים בתואר 1]]),"")</f>
        <v/>
      </c>
      <c r="P1819" s="11" t="str">
        <f>IFERROR(טבלה14[[#This Row],[נשים תואר 1]]/טבלה14[[#This Row],[מספר סטודנטים בתואר 1]],"")</f>
        <v/>
      </c>
      <c r="Q181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1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19" s="13">
        <f>SUMIFS(T:T,D:D,"2007/08",B:B,B1819)-טבלה14[[#This Row],[דירוג]]</f>
        <v>-196</v>
      </c>
      <c r="T1819" s="9">
        <v>196</v>
      </c>
    </row>
    <row r="1820" spans="2:20" s="6" customFormat="1" ht="13.8" hidden="1" x14ac:dyDescent="0.3">
      <c r="B1820" s="7" t="s">
        <v>174</v>
      </c>
      <c r="C1820" s="8" t="s">
        <v>39</v>
      </c>
      <c r="D1820" s="10" t="s">
        <v>42</v>
      </c>
      <c r="E1820" s="10">
        <v>0</v>
      </c>
      <c r="F1820" s="10">
        <v>0</v>
      </c>
      <c r="G1820" s="10">
        <v>44</v>
      </c>
      <c r="H1820" s="10">
        <v>33</v>
      </c>
      <c r="I1820" s="10">
        <v>0</v>
      </c>
      <c r="J1820" s="10">
        <v>0</v>
      </c>
      <c r="K1820" s="9"/>
      <c r="L1820" s="9"/>
      <c r="M1820" s="9" t="str">
        <f>IF(טבלה14[[#This Row],[מספר סטודנטים בתואר 1]]&gt;500,"yes","no")</f>
        <v>no</v>
      </c>
      <c r="N1820" s="12">
        <f>טבלה14[[#This Row],[מספר סטודנטים בתואר 1]]/SUBTOTAL(109,טבלה14[מספר סטודנטים בתואר 1])</f>
        <v>0</v>
      </c>
      <c r="O1820" s="11" t="str">
        <f>IFERROR(((טבלה14[[#This Row],[מספר סטודנטים בתואר 1]]-טבלה14[[#This Row],[נשים תואר 1]])/טבלה14[[#This Row],[מספר סטודנטים בתואר 1]]),"")</f>
        <v/>
      </c>
      <c r="P1820" s="11" t="str">
        <f>IFERROR(טבלה14[[#This Row],[נשים תואר 1]]/טבלה14[[#This Row],[מספר סטודנטים בתואר 1]],"")</f>
        <v/>
      </c>
      <c r="Q182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2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20" s="13">
        <f>SUMIFS(T:T,D:D,"2007/08",B:B,B1820)-טבלה14[[#This Row],[דירוג]]</f>
        <v>-197</v>
      </c>
      <c r="T1820" s="9">
        <v>197</v>
      </c>
    </row>
    <row r="1821" spans="2:20" s="6" customFormat="1" ht="13.8" hidden="1" x14ac:dyDescent="0.3">
      <c r="B1821" s="7" t="s">
        <v>175</v>
      </c>
      <c r="C1821" s="8" t="s">
        <v>48</v>
      </c>
      <c r="D1821" s="9" t="s">
        <v>42</v>
      </c>
      <c r="E1821" s="10">
        <v>0</v>
      </c>
      <c r="F1821" s="10">
        <v>0</v>
      </c>
      <c r="G1821" s="10">
        <v>32</v>
      </c>
      <c r="H1821" s="10">
        <v>15</v>
      </c>
      <c r="I1821" s="10">
        <v>29</v>
      </c>
      <c r="J1821" s="10">
        <v>8</v>
      </c>
      <c r="K1821" s="9"/>
      <c r="L1821" s="9"/>
      <c r="M1821" s="9" t="str">
        <f>IF(טבלה14[[#This Row],[מספר סטודנטים בתואר 1]]&gt;500,"yes","no")</f>
        <v>no</v>
      </c>
      <c r="N1821" s="12">
        <f>טבלה14[[#This Row],[מספר סטודנטים בתואר 1]]/SUBTOTAL(109,טבלה14[מספר סטודנטים בתואר 1])</f>
        <v>0</v>
      </c>
      <c r="O1821" s="11" t="str">
        <f>IFERROR(((טבלה14[[#This Row],[מספר סטודנטים בתואר 1]]-טבלה14[[#This Row],[נשים תואר 1]])/טבלה14[[#This Row],[מספר סטודנטים בתואר 1]]),"")</f>
        <v/>
      </c>
      <c r="P1821" s="11" t="str">
        <f>IFERROR(טבלה14[[#This Row],[נשים תואר 1]]/טבלה14[[#This Row],[מספר סטודנטים בתואר 1]],"")</f>
        <v/>
      </c>
      <c r="Q182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2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21" s="13">
        <f>SUMIFS(T:T,D:D,"2007/08",B:B,B1821)-טבלה14[[#This Row],[דירוג]]</f>
        <v>-5</v>
      </c>
      <c r="T1821" s="9">
        <v>142</v>
      </c>
    </row>
    <row r="1822" spans="2:20" s="6" customFormat="1" ht="13.8" hidden="1" x14ac:dyDescent="0.3">
      <c r="B1822" s="7" t="s">
        <v>176</v>
      </c>
      <c r="C1822" s="8" t="s">
        <v>48</v>
      </c>
      <c r="D1822" s="10" t="s">
        <v>42</v>
      </c>
      <c r="E1822" s="10">
        <v>0</v>
      </c>
      <c r="F1822" s="10">
        <v>0</v>
      </c>
      <c r="G1822" s="10">
        <v>133</v>
      </c>
      <c r="H1822" s="10">
        <v>88</v>
      </c>
      <c r="I1822" s="10">
        <v>276</v>
      </c>
      <c r="J1822" s="10">
        <v>180</v>
      </c>
      <c r="K1822" s="9"/>
      <c r="L1822" s="9"/>
      <c r="M1822" s="9" t="str">
        <f>IF(טבלה14[[#This Row],[מספר סטודנטים בתואר 1]]&gt;500,"yes","no")</f>
        <v>no</v>
      </c>
      <c r="N1822" s="12">
        <f>טבלה14[[#This Row],[מספר סטודנטים בתואר 1]]/SUBTOTAL(109,טבלה14[מספר סטודנטים בתואר 1])</f>
        <v>0</v>
      </c>
      <c r="O1822" s="11" t="str">
        <f>IFERROR(((טבלה14[[#This Row],[מספר סטודנטים בתואר 1]]-טבלה14[[#This Row],[נשים תואר 1]])/טבלה14[[#This Row],[מספר סטודנטים בתואר 1]]),"")</f>
        <v/>
      </c>
      <c r="P1822" s="11" t="str">
        <f>IFERROR(טבלה14[[#This Row],[נשים תואר 1]]/טבלה14[[#This Row],[מספר סטודנטים בתואר 1]],"")</f>
        <v/>
      </c>
      <c r="Q182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2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22" s="13">
        <f>SUMIFS(T:T,D:D,"2007/08",B:B,B1822)-טבלה14[[#This Row],[דירוג]]</f>
        <v>-5</v>
      </c>
      <c r="T1822" s="9">
        <v>143</v>
      </c>
    </row>
    <row r="1823" spans="2:20" s="6" customFormat="1" ht="13.8" hidden="1" x14ac:dyDescent="0.3">
      <c r="B1823" s="7" t="s">
        <v>258</v>
      </c>
      <c r="C1823" s="8" t="s">
        <v>34</v>
      </c>
      <c r="D1823" s="9" t="s">
        <v>42</v>
      </c>
      <c r="E1823" s="10">
        <v>0</v>
      </c>
      <c r="F1823" s="10">
        <v>0</v>
      </c>
      <c r="G1823" s="10">
        <v>130</v>
      </c>
      <c r="H1823" s="10">
        <v>23</v>
      </c>
      <c r="I1823" s="10">
        <v>31</v>
      </c>
      <c r="J1823" s="10">
        <v>7</v>
      </c>
      <c r="K1823" s="9"/>
      <c r="L1823" s="9"/>
      <c r="M1823" s="9" t="str">
        <f>IF(טבלה14[[#This Row],[מספר סטודנטים בתואר 1]]&gt;500,"yes","no")</f>
        <v>no</v>
      </c>
      <c r="N1823" s="12">
        <f>טבלה14[[#This Row],[מספר סטודנטים בתואר 1]]/SUBTOTAL(109,טבלה14[מספר סטודנטים בתואר 1])</f>
        <v>0</v>
      </c>
      <c r="O1823" s="11" t="str">
        <f>IFERROR(((טבלה14[[#This Row],[מספר סטודנטים בתואר 1]]-טבלה14[[#This Row],[נשים תואר 1]])/טבלה14[[#This Row],[מספר סטודנטים בתואר 1]]),"")</f>
        <v/>
      </c>
      <c r="P1823" s="11" t="str">
        <f>IFERROR(טבלה14[[#This Row],[נשים תואר 1]]/טבלה14[[#This Row],[מספר סטודנטים בתואר 1]],"")</f>
        <v/>
      </c>
      <c r="Q182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2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23" s="13">
        <f>SUMIFS(T:T,D:D,"2007/08",B:B,B1823)-טבלה14[[#This Row],[דירוג]]</f>
        <v>-17</v>
      </c>
      <c r="T1823" s="9">
        <v>163</v>
      </c>
    </row>
    <row r="1824" spans="2:20" s="6" customFormat="1" ht="13.8" hidden="1" x14ac:dyDescent="0.3">
      <c r="B1824" s="7" t="s">
        <v>179</v>
      </c>
      <c r="C1824" s="8" t="s">
        <v>48</v>
      </c>
      <c r="D1824" s="10" t="s">
        <v>42</v>
      </c>
      <c r="E1824" s="10">
        <v>0</v>
      </c>
      <c r="F1824" s="10">
        <v>0</v>
      </c>
      <c r="G1824" s="10">
        <v>14</v>
      </c>
      <c r="H1824" s="10">
        <v>9</v>
      </c>
      <c r="I1824" s="10">
        <v>41</v>
      </c>
      <c r="J1824" s="10">
        <v>26</v>
      </c>
      <c r="K1824" s="9"/>
      <c r="L1824" s="9"/>
      <c r="M1824" s="9" t="str">
        <f>IF(טבלה14[[#This Row],[מספר סטודנטים בתואר 1]]&gt;500,"yes","no")</f>
        <v>no</v>
      </c>
      <c r="N1824" s="12">
        <f>טבלה14[[#This Row],[מספר סטודנטים בתואר 1]]/SUBTOTAL(109,טבלה14[מספר סטודנטים בתואר 1])</f>
        <v>0</v>
      </c>
      <c r="O1824" s="11" t="str">
        <f>IFERROR(((טבלה14[[#This Row],[מספר סטודנטים בתואר 1]]-טבלה14[[#This Row],[נשים תואר 1]])/טבלה14[[#This Row],[מספר סטודנטים בתואר 1]]),"")</f>
        <v/>
      </c>
      <c r="P1824" s="11" t="str">
        <f>IFERROR(טבלה14[[#This Row],[נשים תואר 1]]/טבלה14[[#This Row],[מספר סטודנטים בתואר 1]],"")</f>
        <v/>
      </c>
      <c r="Q182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2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24" s="13">
        <f>SUMIFS(T:T,D:D,"2007/08",B:B,B1824)-טבלה14[[#This Row],[דירוג]]</f>
        <v>-5</v>
      </c>
      <c r="T1824" s="9">
        <v>144</v>
      </c>
    </row>
    <row r="1825" spans="2:20" s="6" customFormat="1" ht="13.8" hidden="1" x14ac:dyDescent="0.3">
      <c r="B1825" s="7" t="s">
        <v>181</v>
      </c>
      <c r="C1825" s="8" t="s">
        <v>34</v>
      </c>
      <c r="D1825" s="9" t="s">
        <v>42</v>
      </c>
      <c r="E1825" s="10">
        <v>0</v>
      </c>
      <c r="F1825" s="10">
        <v>0</v>
      </c>
      <c r="G1825" s="10">
        <v>53</v>
      </c>
      <c r="H1825" s="10">
        <v>7</v>
      </c>
      <c r="I1825" s="10"/>
      <c r="J1825" s="10">
        <v>0</v>
      </c>
      <c r="K1825" s="9"/>
      <c r="L1825" s="9"/>
      <c r="M1825" s="9" t="str">
        <f>IF(טבלה14[[#This Row],[מספר סטודנטים בתואר 1]]&gt;500,"yes","no")</f>
        <v>no</v>
      </c>
      <c r="N1825" s="12">
        <f>טבלה14[[#This Row],[מספר סטודנטים בתואר 1]]/SUBTOTAL(109,טבלה14[מספר סטודנטים בתואר 1])</f>
        <v>0</v>
      </c>
      <c r="O1825" s="11" t="str">
        <f>IFERROR(((טבלה14[[#This Row],[מספר סטודנטים בתואר 1]]-טבלה14[[#This Row],[נשים תואר 1]])/טבלה14[[#This Row],[מספר סטודנטים בתואר 1]]),"")</f>
        <v/>
      </c>
      <c r="P1825" s="11" t="str">
        <f>IFERROR(טבלה14[[#This Row],[נשים תואר 1]]/טבלה14[[#This Row],[מספר סטודנטים בתואר 1]],"")</f>
        <v/>
      </c>
      <c r="Q182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2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25" s="13">
        <f>SUMIFS(T:T,D:D,"2007/08",B:B,B1825)-טבלה14[[#This Row],[דירוג]]</f>
        <v>-164</v>
      </c>
      <c r="T1825" s="9">
        <v>164</v>
      </c>
    </row>
    <row r="1826" spans="2:20" s="6" customFormat="1" ht="13.8" hidden="1" x14ac:dyDescent="0.3">
      <c r="B1826" s="7" t="s">
        <v>182</v>
      </c>
      <c r="C1826" s="8" t="s">
        <v>69</v>
      </c>
      <c r="D1826" s="10" t="s">
        <v>42</v>
      </c>
      <c r="E1826" s="10">
        <v>0</v>
      </c>
      <c r="F1826" s="10">
        <v>0</v>
      </c>
      <c r="G1826" s="10">
        <v>149</v>
      </c>
      <c r="H1826" s="10">
        <v>66</v>
      </c>
      <c r="I1826" s="10">
        <v>17</v>
      </c>
      <c r="J1826" s="10">
        <v>10</v>
      </c>
      <c r="K1826" s="9"/>
      <c r="L1826" s="9"/>
      <c r="M1826" s="9" t="str">
        <f>IF(טבלה14[[#This Row],[מספר סטודנטים בתואר 1]]&gt;500,"yes","no")</f>
        <v>no</v>
      </c>
      <c r="N1826" s="12">
        <f>טבלה14[[#This Row],[מספר סטודנטים בתואר 1]]/SUBTOTAL(109,טבלה14[מספר סטודנטים בתואר 1])</f>
        <v>0</v>
      </c>
      <c r="O1826" s="11" t="str">
        <f>IFERROR(((טבלה14[[#This Row],[מספר סטודנטים בתואר 1]]-טבלה14[[#This Row],[נשים תואר 1]])/טבלה14[[#This Row],[מספר סטודנטים בתואר 1]]),"")</f>
        <v/>
      </c>
      <c r="P1826" s="11" t="str">
        <f>IFERROR(טבלה14[[#This Row],[נשים תואר 1]]/טבלה14[[#This Row],[מספר סטודנטים בתואר 1]],"")</f>
        <v/>
      </c>
      <c r="Q182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2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26" s="13">
        <f>SUMIFS(T:T,D:D,"2007/08",B:B,B1826)-טבלה14[[#This Row],[דירוג]]</f>
        <v>-28</v>
      </c>
      <c r="T1826" s="9">
        <v>191</v>
      </c>
    </row>
    <row r="1827" spans="2:20" s="6" customFormat="1" ht="13.8" hidden="1" x14ac:dyDescent="0.3">
      <c r="B1827" s="7" t="s">
        <v>184</v>
      </c>
      <c r="C1827" s="8" t="s">
        <v>45</v>
      </c>
      <c r="D1827" s="9" t="s">
        <v>42</v>
      </c>
      <c r="E1827" s="10">
        <v>0</v>
      </c>
      <c r="F1827" s="10">
        <v>0</v>
      </c>
      <c r="G1827" s="10">
        <v>35</v>
      </c>
      <c r="H1827" s="10">
        <v>19</v>
      </c>
      <c r="I1827" s="10">
        <v>39</v>
      </c>
      <c r="J1827" s="10">
        <v>15</v>
      </c>
      <c r="K1827" s="9"/>
      <c r="L1827" s="9"/>
      <c r="M1827" s="9" t="str">
        <f>IF(טבלה14[[#This Row],[מספר סטודנטים בתואר 1]]&gt;500,"yes","no")</f>
        <v>no</v>
      </c>
      <c r="N1827" s="12">
        <f>טבלה14[[#This Row],[מספר סטודנטים בתואר 1]]/SUBTOTAL(109,טבלה14[מספר סטודנטים בתואר 1])</f>
        <v>0</v>
      </c>
      <c r="O1827" s="11" t="str">
        <f>IFERROR(((טבלה14[[#This Row],[מספר סטודנטים בתואר 1]]-טבלה14[[#This Row],[נשים תואר 1]])/טבלה14[[#This Row],[מספר סטודנטים בתואר 1]]),"")</f>
        <v/>
      </c>
      <c r="P1827" s="11" t="str">
        <f>IFERROR(טבלה14[[#This Row],[נשים תואר 1]]/טבלה14[[#This Row],[מספר סטודנטים בתואר 1]],"")</f>
        <v/>
      </c>
      <c r="Q182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2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27" s="13">
        <f>SUMIFS(T:T,D:D,"2007/08",B:B,B1827)-טבלה14[[#This Row],[דירוג]]</f>
        <v>-10</v>
      </c>
      <c r="T1827" s="9">
        <v>152</v>
      </c>
    </row>
    <row r="1828" spans="2:20" s="6" customFormat="1" ht="13.8" hidden="1" x14ac:dyDescent="0.3">
      <c r="B1828" s="7" t="s">
        <v>185</v>
      </c>
      <c r="C1828" s="8" t="s">
        <v>34</v>
      </c>
      <c r="D1828" s="10" t="s">
        <v>42</v>
      </c>
      <c r="E1828" s="10">
        <v>0</v>
      </c>
      <c r="F1828" s="10">
        <v>0</v>
      </c>
      <c r="G1828" s="10">
        <v>53</v>
      </c>
      <c r="H1828" s="10">
        <v>34</v>
      </c>
      <c r="I1828" s="10">
        <v>0</v>
      </c>
      <c r="J1828" s="10">
        <v>0</v>
      </c>
      <c r="K1828" s="9"/>
      <c r="L1828" s="9"/>
      <c r="M1828" s="9" t="str">
        <f>IF(טבלה14[[#This Row],[מספר סטודנטים בתואר 1]]&gt;500,"yes","no")</f>
        <v>no</v>
      </c>
      <c r="N1828" s="12">
        <f>טבלה14[[#This Row],[מספר סטודנטים בתואר 1]]/SUBTOTAL(109,טבלה14[מספר סטודנטים בתואר 1])</f>
        <v>0</v>
      </c>
      <c r="O1828" s="11" t="str">
        <f>IFERROR(((טבלה14[[#This Row],[מספר סטודנטים בתואר 1]]-טבלה14[[#This Row],[נשים תואר 1]])/טבלה14[[#This Row],[מספר סטודנטים בתואר 1]]),"")</f>
        <v/>
      </c>
      <c r="P1828" s="11" t="str">
        <f>IFERROR(טבלה14[[#This Row],[נשים תואר 1]]/טבלה14[[#This Row],[מספר סטודנטים בתואר 1]],"")</f>
        <v/>
      </c>
      <c r="Q182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2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28" s="13">
        <f>SUMIFS(T:T,D:D,"2007/08",B:B,B1828)-טבלה14[[#This Row],[דירוג]]</f>
        <v>-18</v>
      </c>
      <c r="T1828" s="9">
        <v>165</v>
      </c>
    </row>
    <row r="1829" spans="2:20" s="6" customFormat="1" ht="13.8" hidden="1" x14ac:dyDescent="0.3">
      <c r="B1829" s="7" t="s">
        <v>187</v>
      </c>
      <c r="C1829" s="8" t="s">
        <v>48</v>
      </c>
      <c r="D1829" s="9" t="s">
        <v>42</v>
      </c>
      <c r="E1829" s="10">
        <v>0</v>
      </c>
      <c r="F1829" s="10">
        <v>0</v>
      </c>
      <c r="G1829" s="10">
        <v>23</v>
      </c>
      <c r="H1829" s="10">
        <v>14</v>
      </c>
      <c r="I1829" s="10">
        <v>26</v>
      </c>
      <c r="J1829" s="10">
        <v>13</v>
      </c>
      <c r="K1829" s="9"/>
      <c r="L1829" s="9"/>
      <c r="M1829" s="9" t="str">
        <f>IF(טבלה14[[#This Row],[מספר סטודנטים בתואר 1]]&gt;500,"yes","no")</f>
        <v>no</v>
      </c>
      <c r="N1829" s="12">
        <f>טבלה14[[#This Row],[מספר סטודנטים בתואר 1]]/SUBTOTAL(109,טבלה14[מספר סטודנטים בתואר 1])</f>
        <v>0</v>
      </c>
      <c r="O1829" s="11" t="str">
        <f>IFERROR(((טבלה14[[#This Row],[מספר סטודנטים בתואר 1]]-טבלה14[[#This Row],[נשים תואר 1]])/טבלה14[[#This Row],[מספר סטודנטים בתואר 1]]),"")</f>
        <v/>
      </c>
      <c r="P1829" s="11" t="str">
        <f>IFERROR(טבלה14[[#This Row],[נשים תואר 1]]/טבלה14[[#This Row],[מספר סטודנטים בתואר 1]],"")</f>
        <v/>
      </c>
      <c r="Q182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2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29" s="13">
        <f>SUMIFS(T:T,D:D,"2007/08",B:B,B1829)-טבלה14[[#This Row],[דירוג]]</f>
        <v>-5</v>
      </c>
      <c r="T1829" s="9">
        <v>145</v>
      </c>
    </row>
    <row r="1830" spans="2:20" s="6" customFormat="1" ht="13.8" hidden="1" x14ac:dyDescent="0.3">
      <c r="B1830" s="7" t="s">
        <v>188</v>
      </c>
      <c r="C1830" s="8" t="s">
        <v>45</v>
      </c>
      <c r="D1830" s="10" t="s">
        <v>42</v>
      </c>
      <c r="E1830" s="10">
        <v>0</v>
      </c>
      <c r="F1830" s="10">
        <v>0</v>
      </c>
      <c r="G1830" s="10">
        <v>32</v>
      </c>
      <c r="H1830" s="10"/>
      <c r="I1830" s="10">
        <v>31</v>
      </c>
      <c r="J1830" s="10">
        <v>5</v>
      </c>
      <c r="K1830" s="9"/>
      <c r="L1830" s="9"/>
      <c r="M1830" s="9" t="str">
        <f>IF(טבלה14[[#This Row],[מספר סטודנטים בתואר 1]]&gt;500,"yes","no")</f>
        <v>no</v>
      </c>
      <c r="N1830" s="12">
        <f>טבלה14[[#This Row],[מספר סטודנטים בתואר 1]]/SUBTOTAL(109,טבלה14[מספר סטודנטים בתואר 1])</f>
        <v>0</v>
      </c>
      <c r="O1830" s="11" t="str">
        <f>IFERROR(((טבלה14[[#This Row],[מספר סטודנטים בתואר 1]]-טבלה14[[#This Row],[נשים תואר 1]])/טבלה14[[#This Row],[מספר סטודנטים בתואר 1]]),"")</f>
        <v/>
      </c>
      <c r="P1830" s="11" t="str">
        <f>IFERROR(טבלה14[[#This Row],[נשים תואר 1]]/טבלה14[[#This Row],[מספר סטודנטים בתואר 1]],"")</f>
        <v/>
      </c>
      <c r="Q183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3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30" s="13">
        <f>SUMIFS(T:T,D:D,"2007/08",B:B,B1830)-טבלה14[[#This Row],[דירוג]]</f>
        <v>-10</v>
      </c>
      <c r="T1830" s="9">
        <v>153</v>
      </c>
    </row>
    <row r="1831" spans="2:20" s="6" customFormat="1" ht="13.8" hidden="1" x14ac:dyDescent="0.3">
      <c r="B1831" s="7" t="s">
        <v>189</v>
      </c>
      <c r="C1831" s="8" t="s">
        <v>25</v>
      </c>
      <c r="D1831" s="9" t="s">
        <v>42</v>
      </c>
      <c r="E1831" s="10">
        <v>0</v>
      </c>
      <c r="F1831" s="10">
        <v>0</v>
      </c>
      <c r="G1831" s="10">
        <v>108</v>
      </c>
      <c r="H1831" s="10">
        <v>51</v>
      </c>
      <c r="I1831" s="10">
        <v>44</v>
      </c>
      <c r="J1831" s="10">
        <v>20</v>
      </c>
      <c r="K1831" s="9"/>
      <c r="L1831" s="9"/>
      <c r="M1831" s="9" t="str">
        <f>IF(טבלה14[[#This Row],[מספר סטודנטים בתואר 1]]&gt;500,"yes","no")</f>
        <v>no</v>
      </c>
      <c r="N1831" s="12">
        <f>טבלה14[[#This Row],[מספר סטודנטים בתואר 1]]/SUBTOTAL(109,טבלה14[מספר סטודנטים בתואר 1])</f>
        <v>0</v>
      </c>
      <c r="O1831" s="11" t="str">
        <f>IFERROR(((טבלה14[[#This Row],[מספר סטודנטים בתואר 1]]-טבלה14[[#This Row],[נשים תואר 1]])/טבלה14[[#This Row],[מספר סטודנטים בתואר 1]]),"")</f>
        <v/>
      </c>
      <c r="P1831" s="11" t="str">
        <f>IFERROR(טבלה14[[#This Row],[נשים תואר 1]]/טבלה14[[#This Row],[מספר סטודנטים בתואר 1]],"")</f>
        <v/>
      </c>
      <c r="Q183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3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31" s="13">
        <f>SUMIFS(T:T,D:D,"2007/08",B:B,B1831)-טבלה14[[#This Row],[דירוג]]</f>
        <v>-179</v>
      </c>
      <c r="T1831" s="9">
        <v>179</v>
      </c>
    </row>
    <row r="1832" spans="2:20" s="6" customFormat="1" ht="13.8" hidden="1" x14ac:dyDescent="0.3">
      <c r="B1832" s="7" t="s">
        <v>191</v>
      </c>
      <c r="C1832" s="8" t="s">
        <v>52</v>
      </c>
      <c r="D1832" s="10" t="s">
        <v>42</v>
      </c>
      <c r="E1832" s="10">
        <v>0</v>
      </c>
      <c r="F1832" s="10">
        <v>0</v>
      </c>
      <c r="G1832" s="10">
        <v>80</v>
      </c>
      <c r="H1832" s="10">
        <v>57</v>
      </c>
      <c r="I1832" s="10">
        <v>0</v>
      </c>
      <c r="J1832" s="10">
        <v>0</v>
      </c>
      <c r="K1832" s="9"/>
      <c r="L1832" s="9"/>
      <c r="M1832" s="9" t="str">
        <f>IF(טבלה14[[#This Row],[מספר סטודנטים בתואר 1]]&gt;500,"yes","no")</f>
        <v>no</v>
      </c>
      <c r="N1832" s="12">
        <f>טבלה14[[#This Row],[מספר סטודנטים בתואר 1]]/SUBTOTAL(109,טבלה14[מספר סטודנטים בתואר 1])</f>
        <v>0</v>
      </c>
      <c r="O1832" s="11" t="str">
        <f>IFERROR(((טבלה14[[#This Row],[מספר סטודנטים בתואר 1]]-טבלה14[[#This Row],[נשים תואר 1]])/טבלה14[[#This Row],[מספר סטודנטים בתואר 1]]),"")</f>
        <v/>
      </c>
      <c r="P1832" s="11" t="str">
        <f>IFERROR(טבלה14[[#This Row],[נשים תואר 1]]/טבלה14[[#This Row],[מספר סטודנטים בתואר 1]],"")</f>
        <v/>
      </c>
      <c r="Q183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3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32" s="13">
        <f>SUMIFS(T:T,D:D,"2007/08",B:B,B1832)-טבלה14[[#This Row],[דירוג]]</f>
        <v>-19</v>
      </c>
      <c r="T1832" s="9">
        <v>169</v>
      </c>
    </row>
    <row r="1833" spans="2:20" s="6" customFormat="1" ht="13.8" hidden="1" x14ac:dyDescent="0.3">
      <c r="B1833" s="7" t="s">
        <v>192</v>
      </c>
      <c r="C1833" s="8" t="s">
        <v>48</v>
      </c>
      <c r="D1833" s="9" t="s">
        <v>42</v>
      </c>
      <c r="E1833" s="10">
        <v>0</v>
      </c>
      <c r="F1833" s="10">
        <v>0</v>
      </c>
      <c r="G1833" s="10">
        <v>241</v>
      </c>
      <c r="H1833" s="10">
        <v>163</v>
      </c>
      <c r="I1833" s="10">
        <v>8</v>
      </c>
      <c r="J1833" s="10">
        <v>6</v>
      </c>
      <c r="K1833" s="9"/>
      <c r="L1833" s="9"/>
      <c r="M1833" s="9" t="str">
        <f>IF(טבלה14[[#This Row],[מספר סטודנטים בתואר 1]]&gt;500,"yes","no")</f>
        <v>no</v>
      </c>
      <c r="N1833" s="12">
        <f>טבלה14[[#This Row],[מספר סטודנטים בתואר 1]]/SUBTOTAL(109,טבלה14[מספר סטודנטים בתואר 1])</f>
        <v>0</v>
      </c>
      <c r="O1833" s="11" t="str">
        <f>IFERROR(((טבלה14[[#This Row],[מספר סטודנטים בתואר 1]]-טבלה14[[#This Row],[נשים תואר 1]])/טבלה14[[#This Row],[מספר סטודנטים בתואר 1]]),"")</f>
        <v/>
      </c>
      <c r="P1833" s="11" t="str">
        <f>IFERROR(טבלה14[[#This Row],[נשים תואר 1]]/טבלה14[[#This Row],[מספר סטודנטים בתואר 1]],"")</f>
        <v/>
      </c>
      <c r="Q183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3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33" s="13">
        <f>SUMIFS(T:T,D:D,"2007/08",B:B,B1833)-טבלה14[[#This Row],[דירוג]]</f>
        <v>-5</v>
      </c>
      <c r="T1833" s="9">
        <v>146</v>
      </c>
    </row>
    <row r="1834" spans="2:20" s="6" customFormat="1" ht="13.8" hidden="1" x14ac:dyDescent="0.3">
      <c r="B1834" s="7" t="s">
        <v>193</v>
      </c>
      <c r="C1834" s="8" t="s">
        <v>69</v>
      </c>
      <c r="D1834" s="10" t="s">
        <v>42</v>
      </c>
      <c r="E1834" s="10">
        <v>0</v>
      </c>
      <c r="F1834" s="10">
        <v>0</v>
      </c>
      <c r="G1834" s="10">
        <v>46</v>
      </c>
      <c r="H1834" s="10">
        <v>9</v>
      </c>
      <c r="I1834" s="10">
        <v>0</v>
      </c>
      <c r="J1834" s="10">
        <v>0</v>
      </c>
      <c r="K1834" s="9"/>
      <c r="L1834" s="9"/>
      <c r="M1834" s="9" t="str">
        <f>IF(טבלה14[[#This Row],[מספר סטודנטים בתואר 1]]&gt;500,"yes","no")</f>
        <v>no</v>
      </c>
      <c r="N1834" s="12">
        <f>טבלה14[[#This Row],[מספר סטודנטים בתואר 1]]/SUBTOTAL(109,טבלה14[מספר סטודנטים בתואר 1])</f>
        <v>0</v>
      </c>
      <c r="O1834" s="11" t="str">
        <f>IFERROR(((טבלה14[[#This Row],[מספר סטודנטים בתואר 1]]-טבלה14[[#This Row],[נשים תואר 1]])/טבלה14[[#This Row],[מספר סטודנטים בתואר 1]]),"")</f>
        <v/>
      </c>
      <c r="P1834" s="11" t="str">
        <f>IFERROR(טבלה14[[#This Row],[נשים תואר 1]]/טבלה14[[#This Row],[מספר סטודנטים בתואר 1]],"")</f>
        <v/>
      </c>
      <c r="Q183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3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34" s="13">
        <f>SUMIFS(T:T,D:D,"2007/08",B:B,B1834)-טבלה14[[#This Row],[דירוג]]</f>
        <v>-192</v>
      </c>
      <c r="T1834" s="9">
        <v>192</v>
      </c>
    </row>
    <row r="1835" spans="2:20" s="6" customFormat="1" ht="13.8" hidden="1" x14ac:dyDescent="0.3">
      <c r="B1835" s="7" t="s">
        <v>194</v>
      </c>
      <c r="C1835" s="8" t="s">
        <v>39</v>
      </c>
      <c r="D1835" s="9" t="s">
        <v>42</v>
      </c>
      <c r="E1835" s="10">
        <v>0</v>
      </c>
      <c r="F1835" s="10">
        <v>0</v>
      </c>
      <c r="G1835" s="10">
        <v>30</v>
      </c>
      <c r="H1835" s="10">
        <v>24</v>
      </c>
      <c r="I1835" s="10">
        <v>0</v>
      </c>
      <c r="J1835" s="10">
        <v>0</v>
      </c>
      <c r="K1835" s="9"/>
      <c r="L1835" s="9"/>
      <c r="M1835" s="9" t="str">
        <f>IF(טבלה14[[#This Row],[מספר סטודנטים בתואר 1]]&gt;500,"yes","no")</f>
        <v>no</v>
      </c>
      <c r="N1835" s="12">
        <f>טבלה14[[#This Row],[מספר סטודנטים בתואר 1]]/SUBTOTAL(109,טבלה14[מספר סטודנטים בתואר 1])</f>
        <v>0</v>
      </c>
      <c r="O1835" s="11" t="str">
        <f>IFERROR(((טבלה14[[#This Row],[מספר סטודנטים בתואר 1]]-טבלה14[[#This Row],[נשים תואר 1]])/טבלה14[[#This Row],[מספר סטודנטים בתואר 1]]),"")</f>
        <v/>
      </c>
      <c r="P1835" s="11" t="str">
        <f>IFERROR(טבלה14[[#This Row],[נשים תואר 1]]/טבלה14[[#This Row],[מספר סטודנטים בתואר 1]],"")</f>
        <v/>
      </c>
      <c r="Q183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3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35" s="13">
        <f>SUMIFS(T:T,D:D,"2007/08",B:B,B1835)-טבלה14[[#This Row],[דירוג]]</f>
        <v>-198</v>
      </c>
      <c r="T1835" s="9">
        <v>198</v>
      </c>
    </row>
    <row r="1836" spans="2:20" s="6" customFormat="1" ht="13.8" hidden="1" x14ac:dyDescent="0.3">
      <c r="B1836" s="7" t="s">
        <v>195</v>
      </c>
      <c r="C1836" s="8" t="s">
        <v>25</v>
      </c>
      <c r="D1836" s="10" t="s">
        <v>42</v>
      </c>
      <c r="E1836" s="10">
        <v>0</v>
      </c>
      <c r="F1836" s="10">
        <v>0</v>
      </c>
      <c r="G1836" s="10">
        <v>55</v>
      </c>
      <c r="H1836" s="10">
        <v>19</v>
      </c>
      <c r="I1836" s="10">
        <v>21</v>
      </c>
      <c r="J1836" s="10">
        <v>7</v>
      </c>
      <c r="K1836" s="9"/>
      <c r="L1836" s="9"/>
      <c r="M1836" s="9" t="str">
        <f>IF(טבלה14[[#This Row],[מספר סטודנטים בתואר 1]]&gt;500,"yes","no")</f>
        <v>no</v>
      </c>
      <c r="N1836" s="12">
        <f>טבלה14[[#This Row],[מספר סטודנטים בתואר 1]]/SUBTOTAL(109,טבלה14[מספר סטודנטים בתואר 1])</f>
        <v>0</v>
      </c>
      <c r="O1836" s="11" t="str">
        <f>IFERROR(((טבלה14[[#This Row],[מספר סטודנטים בתואר 1]]-טבלה14[[#This Row],[נשים תואר 1]])/טבלה14[[#This Row],[מספר סטודנטים בתואר 1]]),"")</f>
        <v/>
      </c>
      <c r="P1836" s="11" t="str">
        <f>IFERROR(טבלה14[[#This Row],[נשים תואר 1]]/טבלה14[[#This Row],[מספר סטודנטים בתואר 1]],"")</f>
        <v/>
      </c>
      <c r="Q183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3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36" s="13">
        <f>SUMIFS(T:T,D:D,"2007/08",B:B,B1836)-טבלה14[[#This Row],[דירוג]]</f>
        <v>-180</v>
      </c>
      <c r="T1836" s="9">
        <v>180</v>
      </c>
    </row>
    <row r="1837" spans="2:20" s="6" customFormat="1" ht="13.8" hidden="1" x14ac:dyDescent="0.3">
      <c r="B1837" s="7" t="s">
        <v>196</v>
      </c>
      <c r="C1837" s="8" t="s">
        <v>39</v>
      </c>
      <c r="D1837" s="9" t="s">
        <v>42</v>
      </c>
      <c r="E1837" s="10">
        <v>0</v>
      </c>
      <c r="F1837" s="10">
        <v>0</v>
      </c>
      <c r="G1837" s="10">
        <v>51</v>
      </c>
      <c r="H1837" s="10">
        <v>44</v>
      </c>
      <c r="I1837" s="10">
        <v>4</v>
      </c>
      <c r="J1837" s="10">
        <v>4</v>
      </c>
      <c r="K1837" s="9"/>
      <c r="L1837" s="9"/>
      <c r="M1837" s="9" t="str">
        <f>IF(טבלה14[[#This Row],[מספר סטודנטים בתואר 1]]&gt;500,"yes","no")</f>
        <v>no</v>
      </c>
      <c r="N1837" s="12">
        <f>טבלה14[[#This Row],[מספר סטודנטים בתואר 1]]/SUBTOTAL(109,טבלה14[מספר סטודנטים בתואר 1])</f>
        <v>0</v>
      </c>
      <c r="O1837" s="11" t="str">
        <f>IFERROR(((טבלה14[[#This Row],[מספר סטודנטים בתואר 1]]-טבלה14[[#This Row],[נשים תואר 1]])/טבלה14[[#This Row],[מספר סטודנטים בתואר 1]]),"")</f>
        <v/>
      </c>
      <c r="P1837" s="11" t="str">
        <f>IFERROR(טבלה14[[#This Row],[נשים תואר 1]]/טבלה14[[#This Row],[מספר סטודנטים בתואר 1]],"")</f>
        <v/>
      </c>
      <c r="Q183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3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37" s="13">
        <f>SUMIFS(T:T,D:D,"2007/08",B:B,B1837)-טבלה14[[#This Row],[דירוג]]</f>
        <v>-199</v>
      </c>
      <c r="T1837" s="9">
        <v>199</v>
      </c>
    </row>
    <row r="1838" spans="2:20" s="6" customFormat="1" ht="13.8" hidden="1" x14ac:dyDescent="0.3">
      <c r="B1838" s="7" t="s">
        <v>237</v>
      </c>
      <c r="C1838" s="8" t="s">
        <v>39</v>
      </c>
      <c r="D1838" s="10" t="s">
        <v>42</v>
      </c>
      <c r="E1838" s="10"/>
      <c r="F1838" s="10"/>
      <c r="G1838" s="10"/>
      <c r="H1838" s="10"/>
      <c r="I1838" s="10">
        <v>7</v>
      </c>
      <c r="J1838" s="10">
        <v>5</v>
      </c>
      <c r="K1838" s="9"/>
      <c r="L1838" s="9"/>
      <c r="M1838" s="9" t="str">
        <f>IF(טבלה14[[#This Row],[מספר סטודנטים בתואר 1]]&gt;500,"yes","no")</f>
        <v>no</v>
      </c>
      <c r="N1838" s="12">
        <f>טבלה14[[#This Row],[מספר סטודנטים בתואר 1]]/SUBTOTAL(109,טבלה14[מספר סטודנטים בתואר 1])</f>
        <v>0</v>
      </c>
      <c r="O1838" s="11" t="str">
        <f>IFERROR(((טבלה14[[#This Row],[מספר סטודנטים בתואר 1]]-טבלה14[[#This Row],[נשים תואר 1]])/טבלה14[[#This Row],[מספר סטודנטים בתואר 1]]),"")</f>
        <v/>
      </c>
      <c r="P1838" s="11" t="str">
        <f>IFERROR(טבלה14[[#This Row],[נשים תואר 1]]/טבלה14[[#This Row],[מספר סטודנטים בתואר 1]],"")</f>
        <v/>
      </c>
      <c r="Q183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3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38" s="13">
        <f>SUMIFS(T:T,D:D,"2007/08",B:B,B1838)-טבלה14[[#This Row],[דירוג]]</f>
        <v>-100</v>
      </c>
      <c r="T1838" s="9">
        <v>201</v>
      </c>
    </row>
    <row r="1839" spans="2:20" s="6" customFormat="1" ht="13.8" hidden="1" x14ac:dyDescent="0.3">
      <c r="B1839" s="7" t="s">
        <v>178</v>
      </c>
      <c r="C1839" s="8" t="s">
        <v>69</v>
      </c>
      <c r="D1839" s="9" t="s">
        <v>42</v>
      </c>
      <c r="E1839" s="10"/>
      <c r="F1839" s="10">
        <v>0</v>
      </c>
      <c r="G1839" s="10">
        <v>660</v>
      </c>
      <c r="H1839" s="10">
        <v>379</v>
      </c>
      <c r="I1839" s="10">
        <v>30</v>
      </c>
      <c r="J1839" s="10">
        <v>9</v>
      </c>
      <c r="K1839" s="9"/>
      <c r="L1839" s="9"/>
      <c r="M1839" s="9" t="str">
        <f>IF(טבלה14[[#This Row],[מספר סטודנטים בתואר 1]]&gt;500,"yes","no")</f>
        <v>no</v>
      </c>
      <c r="N1839" s="12">
        <f>טבלה14[[#This Row],[מספר סטודנטים בתואר 1]]/SUBTOTAL(109,טבלה14[מספר סטודנטים בתואר 1])</f>
        <v>0</v>
      </c>
      <c r="O1839" s="11" t="str">
        <f>IFERROR(((טבלה14[[#This Row],[מספר סטודנטים בתואר 1]]-טבלה14[[#This Row],[נשים תואר 1]])/טבלה14[[#This Row],[מספר סטודנטים בתואר 1]]),"")</f>
        <v/>
      </c>
      <c r="P1839" s="11" t="str">
        <f>IFERROR(טבלה14[[#This Row],[נשים תואר 1]]/טבלה14[[#This Row],[מספר סטודנטים בתואר 1]],"")</f>
        <v/>
      </c>
      <c r="Q183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83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839" s="13">
        <f>SUMIFS(T:T,D:D,"2007/08",B:B,B1839)-טבלה14[[#This Row],[דירוג]]</f>
        <v>-39</v>
      </c>
      <c r="T1839" s="9">
        <v>200</v>
      </c>
    </row>
    <row r="1840" spans="2:20" s="6" customFormat="1" ht="13.8" hidden="1" x14ac:dyDescent="0.3">
      <c r="B1840" s="7" t="s">
        <v>68</v>
      </c>
      <c r="C1840" s="8" t="s">
        <v>69</v>
      </c>
      <c r="D1840" s="10" t="s">
        <v>32</v>
      </c>
      <c r="E1840" s="10">
        <v>1477</v>
      </c>
      <c r="F1840" s="10">
        <v>872</v>
      </c>
      <c r="G1840" s="10">
        <v>59</v>
      </c>
      <c r="H1840" s="10">
        <v>43</v>
      </c>
      <c r="I1840" s="10">
        <v>48</v>
      </c>
      <c r="J1840" s="10">
        <v>31</v>
      </c>
      <c r="K1840" s="9"/>
      <c r="L1840" s="9" t="s">
        <v>18</v>
      </c>
      <c r="M1840" s="9" t="str">
        <f>IF(טבלה14[[#This Row],[מספר סטודנטים בתואר 1]]&gt;500,"yes","no")</f>
        <v>yes</v>
      </c>
      <c r="N1840" s="12">
        <f>טבלה14[[#This Row],[מספר סטודנטים בתואר 1]]/SUBTOTAL(109,טבלה14[מספר סטודנטים בתואר 1])</f>
        <v>2.1484573872314429E-2</v>
      </c>
      <c r="O1840" s="11">
        <f>IFERROR(((טבלה14[[#This Row],[מספר סטודנטים בתואר 1]]-טבלה14[[#This Row],[נשים תואר 1]])/טבלה14[[#This Row],[מספר סטודנטים בתואר 1]]),"")</f>
        <v>0.40961408259986459</v>
      </c>
      <c r="P1840" s="11">
        <f>IFERROR(טבלה14[[#This Row],[נשים תואר 1]]/טבלה14[[#This Row],[מספר סטודנטים בתואר 1]],"")</f>
        <v>0.59038591740013546</v>
      </c>
      <c r="Q184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84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40" s="13">
        <f>SUMIFS(T:T,D:D,"2007/08",B:B,B1840)-טבלה14[[#This Row],[דירוג]]</f>
        <v>3</v>
      </c>
      <c r="T1840" s="9">
        <v>18</v>
      </c>
    </row>
    <row r="1841" spans="2:20" s="6" customFormat="1" ht="13.8" hidden="1" x14ac:dyDescent="0.3">
      <c r="B1841" s="7" t="s">
        <v>61</v>
      </c>
      <c r="C1841" s="8" t="s">
        <v>34</v>
      </c>
      <c r="D1841" s="9" t="s">
        <v>23</v>
      </c>
      <c r="E1841" s="10">
        <v>2524</v>
      </c>
      <c r="F1841" s="10">
        <v>262</v>
      </c>
      <c r="G1841" s="10">
        <v>327</v>
      </c>
      <c r="H1841" s="10">
        <v>49</v>
      </c>
      <c r="I1841" s="10">
        <v>105</v>
      </c>
      <c r="J1841" s="10">
        <v>20</v>
      </c>
      <c r="K1841" s="9"/>
      <c r="L1841" s="9" t="s">
        <v>18</v>
      </c>
      <c r="M1841" s="9" t="str">
        <f>IF(טבלה14[[#This Row],[מספר סטודנטים בתואר 1]]&gt;500,"yes","no")</f>
        <v>yes</v>
      </c>
      <c r="N1841" s="12">
        <f>טבלה14[[#This Row],[מספר סטודנטים בתואר 1]]/SUBTOTAL(109,טבלה14[מספר סטודנטים בתואר 1])</f>
        <v>3.6714329352553567E-2</v>
      </c>
      <c r="O1841" s="11">
        <f>IFERROR(((טבלה14[[#This Row],[מספר סטודנטים בתואר 1]]-טבלה14[[#This Row],[נשים תואר 1]])/טבלה14[[#This Row],[מספר סטודנטים בתואר 1]]),"")</f>
        <v>0.89619651347068141</v>
      </c>
      <c r="P1841" s="11">
        <f>IFERROR(טבלה14[[#This Row],[נשים תואר 1]]/טבלה14[[#This Row],[מספר סטודנטים בתואר 1]],"")</f>
        <v>0.10380348652931855</v>
      </c>
      <c r="Q184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841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841" s="13">
        <f>SUMIFS(T:T,D:D,"2007/08",B:B,B1841)-טבלה14[[#This Row],[דירוג]]</f>
        <v>3</v>
      </c>
      <c r="T1841" s="9">
        <v>12</v>
      </c>
    </row>
    <row r="1842" spans="2:20" s="6" customFormat="1" ht="13.8" hidden="1" x14ac:dyDescent="0.3">
      <c r="B1842" s="7" t="s">
        <v>61</v>
      </c>
      <c r="C1842" s="8" t="s">
        <v>34</v>
      </c>
      <c r="D1842" s="10" t="s">
        <v>42</v>
      </c>
      <c r="E1842" s="10">
        <v>2081</v>
      </c>
      <c r="F1842" s="10">
        <v>224</v>
      </c>
      <c r="G1842" s="10">
        <v>298</v>
      </c>
      <c r="H1842" s="10">
        <v>38</v>
      </c>
      <c r="I1842" s="10">
        <v>105</v>
      </c>
      <c r="J1842" s="10">
        <v>17</v>
      </c>
      <c r="K1842" s="9"/>
      <c r="L1842" s="9" t="s">
        <v>18</v>
      </c>
      <c r="M1842" s="9" t="str">
        <f>IF(טבלה14[[#This Row],[מספר סטודנטים בתואר 1]]&gt;500,"yes","no")</f>
        <v>yes</v>
      </c>
      <c r="N1842" s="12">
        <f>טבלה14[[#This Row],[מספר סטודנטים בתואר 1]]/SUBTOTAL(109,טבלה14[מספר סטודנטים בתואר 1])</f>
        <v>3.0270411799787626E-2</v>
      </c>
      <c r="O1842" s="11">
        <f>IFERROR(((טבלה14[[#This Row],[מספר סטודנטים בתואר 1]]-טבלה14[[#This Row],[נשים תואר 1]])/טבלה14[[#This Row],[מספר סטודנטים בתואר 1]]),"")</f>
        <v>0.89235944257568478</v>
      </c>
      <c r="P1842" s="11">
        <f>IFERROR(טבלה14[[#This Row],[נשים תואר 1]]/טבלה14[[#This Row],[מספר סטודנטים בתואר 1]],"")</f>
        <v>0.10764055742431523</v>
      </c>
      <c r="Q184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842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842" s="13">
        <f>SUMIFS(T:T,D:D,"2007/08",B:B,B1842)-טבלה14[[#This Row],[דירוג]]</f>
        <v>3</v>
      </c>
      <c r="T1842" s="9">
        <v>12</v>
      </c>
    </row>
    <row r="1843" spans="2:20" s="6" customFormat="1" ht="13.8" hidden="1" x14ac:dyDescent="0.3">
      <c r="B1843" s="7" t="s">
        <v>15</v>
      </c>
      <c r="C1843" s="8" t="s">
        <v>16</v>
      </c>
      <c r="D1843" s="9" t="s">
        <v>199</v>
      </c>
      <c r="E1843" s="10">
        <v>2316</v>
      </c>
      <c r="F1843" s="10">
        <v>1384</v>
      </c>
      <c r="G1843" s="10">
        <v>193</v>
      </c>
      <c r="H1843" s="10">
        <v>78</v>
      </c>
      <c r="I1843" s="10">
        <v>4</v>
      </c>
      <c r="J1843" s="10"/>
      <c r="K1843" s="9"/>
      <c r="L1843" s="9" t="s">
        <v>18</v>
      </c>
      <c r="M1843" s="9" t="str">
        <f>IF(טבלה14[[#This Row],[מספר סטודנטים בתואר 1]]&gt;500,"yes","no")</f>
        <v>yes</v>
      </c>
      <c r="N1843" s="12">
        <f>טבלה14[[#This Row],[מספר סטודנטים בתואר 1]]/SUBTOTAL(109,טבלה14[מספר סטודנטים בתואר 1])</f>
        <v>3.3688742781503196E-2</v>
      </c>
      <c r="O1843" s="11">
        <f>IFERROR(((טבלה14[[#This Row],[מספר סטודנטים בתואר 1]]-טבלה14[[#This Row],[נשים תואר 1]])/טבלה14[[#This Row],[מספר סטודנטים בתואר 1]]),"")</f>
        <v>0.40241796200345425</v>
      </c>
      <c r="P1843" s="11">
        <f>IFERROR(טבלה14[[#This Row],[נשים תואר 1]]/טבלה14[[#This Row],[מספר סטודנטים בתואר 1]],"")</f>
        <v>0.59758203799654575</v>
      </c>
      <c r="Q184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84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43" s="13">
        <f>SUMIFS(T:T,D:D,"2007/08",B:B,B1843)-טבלה14[[#This Row],[דירוג]]</f>
        <v>3</v>
      </c>
      <c r="T1843" s="9">
        <v>11</v>
      </c>
    </row>
    <row r="1844" spans="2:20" s="6" customFormat="1" ht="13.8" hidden="1" x14ac:dyDescent="0.3">
      <c r="B1844" s="7" t="s">
        <v>62</v>
      </c>
      <c r="C1844" s="8" t="s">
        <v>34</v>
      </c>
      <c r="D1844" s="9" t="s">
        <v>37</v>
      </c>
      <c r="E1844" s="10">
        <v>2548</v>
      </c>
      <c r="F1844" s="10">
        <v>1363</v>
      </c>
      <c r="G1844" s="10">
        <v>192</v>
      </c>
      <c r="H1844" s="10">
        <v>85</v>
      </c>
      <c r="I1844" s="10">
        <v>76</v>
      </c>
      <c r="J1844" s="10">
        <v>32</v>
      </c>
      <c r="K1844" s="9" t="s">
        <v>18</v>
      </c>
      <c r="L1844" s="9" t="s">
        <v>18</v>
      </c>
      <c r="M1844" s="9" t="str">
        <f>IF(טבלה14[[#This Row],[מספר סטודנטים בתואר 1]]&gt;500,"yes","no")</f>
        <v>yes</v>
      </c>
      <c r="N1844" s="12">
        <f>טבלה14[[#This Row],[מספר סטודנטים בתואר 1]]/SUBTOTAL(109,טבלה14[מספר סטודנטים בתואר 1])</f>
        <v>3.7063435495367072E-2</v>
      </c>
      <c r="O1844" s="11">
        <f>IFERROR(((טבלה14[[#This Row],[מספר סטודנטים בתואר 1]]-טבלה14[[#This Row],[נשים תואר 1]])/טבלה14[[#This Row],[מספר סטודנטים בתואר 1]]),"")</f>
        <v>0.46507064364207223</v>
      </c>
      <c r="P1844" s="11">
        <f>IFERROR(טבלה14[[#This Row],[נשים תואר 1]]/טבלה14[[#This Row],[מספר סטודנטים בתואר 1]],"")</f>
        <v>0.53492935635792782</v>
      </c>
      <c r="Q184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84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44" s="13">
        <f>SUMIFS(T:T,D:D,"2007/08",B:B,B1844)-טבלה14[[#This Row],[דירוג]]</f>
        <v>3</v>
      </c>
      <c r="T1844" s="9">
        <v>10</v>
      </c>
    </row>
    <row r="1845" spans="2:20" s="6" customFormat="1" ht="13.8" hidden="1" x14ac:dyDescent="0.3">
      <c r="B1845" s="7" t="s">
        <v>36</v>
      </c>
      <c r="C1845" s="8" t="s">
        <v>16</v>
      </c>
      <c r="D1845" s="9" t="s">
        <v>43</v>
      </c>
      <c r="E1845" s="10">
        <v>3614</v>
      </c>
      <c r="F1845" s="10">
        <v>2714</v>
      </c>
      <c r="G1845" s="10">
        <v>696</v>
      </c>
      <c r="H1845" s="10">
        <v>496</v>
      </c>
      <c r="I1845" s="10">
        <v>456</v>
      </c>
      <c r="J1845" s="10">
        <v>321</v>
      </c>
      <c r="K1845" s="9" t="s">
        <v>18</v>
      </c>
      <c r="L1845" s="9" t="s">
        <v>18</v>
      </c>
      <c r="M1845" s="9" t="str">
        <f>IF(טבלה14[[#This Row],[מספר סטודנטים בתואר 1]]&gt;500,"yes","no")</f>
        <v>yes</v>
      </c>
      <c r="N1845" s="12">
        <f>טבלה14[[#This Row],[מספר סטודנטים בתואר 1]]/SUBTOTAL(109,טבלה14[מספר סטודנטים בתואר 1])</f>
        <v>5.2569566672000231E-2</v>
      </c>
      <c r="O1845" s="11">
        <f>IFERROR(((טבלה14[[#This Row],[מספר סטודנטים בתואר 1]]-טבלה14[[#This Row],[נשים תואר 1]])/טבלה14[[#This Row],[מספר סטודנטים בתואר 1]]),"")</f>
        <v>0.24903154399557278</v>
      </c>
      <c r="P1845" s="11">
        <f>IFERROR(טבלה14[[#This Row],[נשים תואר 1]]/טבלה14[[#This Row],[מספר סטודנטים בתואר 1]],"")</f>
        <v>0.75096845600442719</v>
      </c>
      <c r="Q184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84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45" s="13">
        <f>SUMIFS(T:T,D:D,"2007/08",B:B,B1845)-טבלה14[[#This Row],[דירוג]]</f>
        <v>3</v>
      </c>
      <c r="T1845" s="9">
        <v>6</v>
      </c>
    </row>
    <row r="1846" spans="2:20" s="6" customFormat="1" ht="13.8" hidden="1" x14ac:dyDescent="0.3">
      <c r="B1846" s="7" t="s">
        <v>204</v>
      </c>
      <c r="C1846" s="8" t="s">
        <v>28</v>
      </c>
      <c r="D1846" s="10" t="s">
        <v>37</v>
      </c>
      <c r="E1846" s="10">
        <v>133</v>
      </c>
      <c r="F1846" s="10">
        <v>69</v>
      </c>
      <c r="G1846" s="10">
        <v>12</v>
      </c>
      <c r="H1846" s="10">
        <v>7</v>
      </c>
      <c r="I1846" s="10">
        <v>6</v>
      </c>
      <c r="J1846" s="10">
        <v>4</v>
      </c>
      <c r="K1846" s="9"/>
      <c r="L1846" s="9" t="s">
        <v>18</v>
      </c>
      <c r="M1846" s="9" t="str">
        <f>IF(טבלה14[[#This Row],[מספר סטודנטים בתואר 1]]&gt;500,"yes","no")</f>
        <v>no</v>
      </c>
      <c r="N1846" s="12">
        <f>טבלה14[[#This Row],[מספר סטודנטים בתואר 1]]/SUBTOTAL(109,טבלה14[מספר סטודנטים בתואר 1])</f>
        <v>1.9346298747581713E-3</v>
      </c>
      <c r="O1846" s="11">
        <f>IFERROR(((טבלה14[[#This Row],[מספר סטודנטים בתואר 1]]-טבלה14[[#This Row],[נשים תואר 1]])/טבלה14[[#This Row],[מספר סטודנטים בתואר 1]]),"")</f>
        <v>0.48120300751879697</v>
      </c>
      <c r="P1846" s="11">
        <f>IFERROR(טבלה14[[#This Row],[נשים תואר 1]]/טבלה14[[#This Row],[מספר סטודנטים בתואר 1]],"")</f>
        <v>0.51879699248120303</v>
      </c>
      <c r="Q184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84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46" s="13">
        <f>SUMIFS(T:T,D:D,"2007/08",B:B,B1846)-טבלה14[[#This Row],[דירוג]]</f>
        <v>-95</v>
      </c>
      <c r="T1846" s="9">
        <v>95</v>
      </c>
    </row>
    <row r="1847" spans="2:20" s="6" customFormat="1" ht="13.8" hidden="1" x14ac:dyDescent="0.3">
      <c r="B1847" s="7" t="s">
        <v>36</v>
      </c>
      <c r="C1847" s="8" t="s">
        <v>16</v>
      </c>
      <c r="D1847" s="9" t="s">
        <v>49</v>
      </c>
      <c r="E1847" s="10">
        <v>3555</v>
      </c>
      <c r="F1847" s="10">
        <v>2665</v>
      </c>
      <c r="G1847" s="10">
        <v>881</v>
      </c>
      <c r="H1847" s="10">
        <v>652</v>
      </c>
      <c r="I1847" s="10">
        <v>407</v>
      </c>
      <c r="J1847" s="10">
        <v>293</v>
      </c>
      <c r="K1847" s="9" t="s">
        <v>18</v>
      </c>
      <c r="L1847" s="9" t="s">
        <v>18</v>
      </c>
      <c r="M1847" s="9" t="str">
        <f>IF(טבלה14[[#This Row],[מספר סטודנטים בתואר 1]]&gt;500,"yes","no")</f>
        <v>yes</v>
      </c>
      <c r="N1847" s="12">
        <f>טבלה14[[#This Row],[מספר סטודנטים בתואר 1]]/SUBTOTAL(109,טבלה14[מספר סטודנטים בתואר 1])</f>
        <v>5.1711347404250367E-2</v>
      </c>
      <c r="O1847" s="11">
        <f>IFERROR(((טבלה14[[#This Row],[מספר סטודנטים בתואר 1]]-טבלה14[[#This Row],[נשים תואר 1]])/טבלה14[[#This Row],[מספר סטודנטים בתואר 1]]),"")</f>
        <v>0.25035161744022505</v>
      </c>
      <c r="P1847" s="11">
        <f>IFERROR(טבלה14[[#This Row],[נשים תואר 1]]/טבלה14[[#This Row],[מספר סטודנטים בתואר 1]],"")</f>
        <v>0.74964838255977495</v>
      </c>
      <c r="Q184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84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47" s="13">
        <f>SUMIFS(T:T,D:D,"2007/08",B:B,B1847)-טבלה14[[#This Row],[דירוג]]</f>
        <v>3</v>
      </c>
      <c r="T1847" s="9">
        <v>6</v>
      </c>
    </row>
    <row r="1848" spans="2:20" s="6" customFormat="1" ht="13.8" hidden="1" x14ac:dyDescent="0.3">
      <c r="B1848" s="7" t="s">
        <v>36</v>
      </c>
      <c r="C1848" s="8" t="s">
        <v>16</v>
      </c>
      <c r="D1848" s="9" t="s">
        <v>50</v>
      </c>
      <c r="E1848" s="10">
        <v>3515</v>
      </c>
      <c r="F1848" s="10">
        <v>2631</v>
      </c>
      <c r="G1848" s="10">
        <v>907</v>
      </c>
      <c r="H1848" s="10">
        <v>669</v>
      </c>
      <c r="I1848" s="10">
        <v>429</v>
      </c>
      <c r="J1848" s="10">
        <v>313</v>
      </c>
      <c r="K1848" s="9" t="s">
        <v>18</v>
      </c>
      <c r="L1848" s="9" t="s">
        <v>18</v>
      </c>
      <c r="M1848" s="9" t="str">
        <f>IF(טבלה14[[#This Row],[מספר סטודנטים בתואר 1]]&gt;500,"yes","no")</f>
        <v>yes</v>
      </c>
      <c r="N1848" s="12">
        <f>טבלה14[[#This Row],[מספר סטודנטים בתואר 1]]/SUBTOTAL(109,טבלה14[מספר סטודנטים בתואר 1])</f>
        <v>5.1129503832894524E-2</v>
      </c>
      <c r="O1848" s="11">
        <f>IFERROR(((טבלה14[[#This Row],[מספר סטודנטים בתואר 1]]-טבלה14[[#This Row],[נשים תואר 1]])/טבלה14[[#This Row],[מספר סטודנטים בתואר 1]]),"")</f>
        <v>0.25149359886201994</v>
      </c>
      <c r="P1848" s="11">
        <f>IFERROR(טבלה14[[#This Row],[נשים תואר 1]]/טבלה14[[#This Row],[מספר סטודנטים בתואר 1]],"")</f>
        <v>0.74850640113798006</v>
      </c>
      <c r="Q184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84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48" s="13">
        <f>SUMIFS(T:T,D:D,"2007/08",B:B,B1848)-טבלה14[[#This Row],[דירוג]]</f>
        <v>3</v>
      </c>
      <c r="T1848" s="9">
        <v>6</v>
      </c>
    </row>
    <row r="1849" spans="2:20" s="6" customFormat="1" ht="13.8" hidden="1" x14ac:dyDescent="0.3">
      <c r="B1849" s="7" t="s">
        <v>228</v>
      </c>
      <c r="C1849" s="8" t="s">
        <v>48</v>
      </c>
      <c r="D1849" s="10" t="s">
        <v>29</v>
      </c>
      <c r="E1849" s="10">
        <v>78</v>
      </c>
      <c r="F1849" s="10">
        <v>52</v>
      </c>
      <c r="G1849" s="10">
        <v>245</v>
      </c>
      <c r="H1849" s="10">
        <v>143</v>
      </c>
      <c r="I1849" s="10">
        <v>169</v>
      </c>
      <c r="J1849" s="10">
        <v>80</v>
      </c>
      <c r="K1849" s="9"/>
      <c r="L1849" s="9" t="s">
        <v>18</v>
      </c>
      <c r="M1849" s="9" t="str">
        <f>IF(טבלה14[[#This Row],[מספר סטודנטים בתואר 1]]&gt;500,"yes","no")</f>
        <v>no</v>
      </c>
      <c r="N1849" s="12">
        <f>טבלה14[[#This Row],[מספר סטודנטים בתואר 1]]/SUBTOTAL(109,טבלה14[מספר סטודנטים בתואר 1])</f>
        <v>1.13459496414389E-3</v>
      </c>
      <c r="O1849" s="11">
        <f>IFERROR(((טבלה14[[#This Row],[מספר סטודנטים בתואר 1]]-טבלה14[[#This Row],[נשים תואר 1]])/טבלה14[[#This Row],[מספר סטודנטים בתואר 1]]),"")</f>
        <v>0.33333333333333331</v>
      </c>
      <c r="P1849" s="11">
        <f>IFERROR(טבלה14[[#This Row],[נשים תואר 1]]/טבלה14[[#This Row],[מספר סטודנטים בתואר 1]],"")</f>
        <v>0.66666666666666663</v>
      </c>
      <c r="Q184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84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49" s="13">
        <f>SUMIFS(T:T,D:D,"2007/08",B:B,B1849)-טבלה14[[#This Row],[דירוג]]</f>
        <v>2</v>
      </c>
      <c r="T1849" s="9">
        <v>111</v>
      </c>
    </row>
    <row r="1850" spans="2:20" s="6" customFormat="1" ht="13.8" x14ac:dyDescent="0.3">
      <c r="B1850" s="7" t="s">
        <v>27</v>
      </c>
      <c r="C1850" s="8" t="s">
        <v>28</v>
      </c>
      <c r="D1850" s="15" t="s">
        <v>22</v>
      </c>
      <c r="E1850" s="10">
        <v>4890</v>
      </c>
      <c r="F1850" s="10">
        <v>1327</v>
      </c>
      <c r="G1850" s="10">
        <v>694</v>
      </c>
      <c r="H1850" s="10">
        <v>150</v>
      </c>
      <c r="I1850" s="10">
        <v>344</v>
      </c>
      <c r="J1850" s="10">
        <v>84</v>
      </c>
      <c r="K1850" s="9" t="s">
        <v>18</v>
      </c>
      <c r="L1850" s="9" t="s">
        <v>18</v>
      </c>
      <c r="M1850" s="9" t="str">
        <f>IF(טבלה14[[#This Row],[מספר סטודנטים בתואר 1]]&gt;500,"yes","no")</f>
        <v>yes</v>
      </c>
      <c r="N1850" s="12">
        <f>טבלה14[[#This Row],[מספר סטודנטים בתואר 1]]/SUBTOTAL(109,טבלה14[מספר סטודנטים בתואר 1])</f>
        <v>7.1130376598251555E-2</v>
      </c>
      <c r="O1850" s="11">
        <f>IFERROR(((טבלה14[[#This Row],[מספר סטודנטים בתואר 1]]-טבלה14[[#This Row],[נשים תואר 1]])/טבלה14[[#This Row],[מספר סטודנטים בתואר 1]]),"")</f>
        <v>0.7286298568507158</v>
      </c>
      <c r="P1850" s="11">
        <f>IFERROR(טבלה14[[#This Row],[נשים תואר 1]]/טבלה14[[#This Row],[מספר סטודנטים בתואר 1]],"")</f>
        <v>0.27137014314928426</v>
      </c>
      <c r="Q185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850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850" s="13">
        <f>SUMIFS(T:T,D:D,"2007/08",B:B,B1850)-טבלה14[[#This Row],[דירוג]]</f>
        <v>3</v>
      </c>
      <c r="T1850" s="9">
        <v>3</v>
      </c>
    </row>
    <row r="1851" spans="2:20" s="6" customFormat="1" ht="13.8" hidden="1" x14ac:dyDescent="0.3">
      <c r="B1851" s="7" t="s">
        <v>91</v>
      </c>
      <c r="C1851" s="8" t="s">
        <v>34</v>
      </c>
      <c r="D1851" s="9" t="s">
        <v>37</v>
      </c>
      <c r="E1851" s="10">
        <v>587</v>
      </c>
      <c r="F1851" s="10">
        <v>314</v>
      </c>
      <c r="G1851" s="10">
        <v>131</v>
      </c>
      <c r="H1851" s="10">
        <v>62</v>
      </c>
      <c r="I1851" s="10">
        <v>91</v>
      </c>
      <c r="J1851" s="10">
        <v>40</v>
      </c>
      <c r="K1851" s="9"/>
      <c r="L1851" s="9" t="s">
        <v>18</v>
      </c>
      <c r="M1851" s="9" t="str">
        <f>IF(טבלה14[[#This Row],[מספר סטודנטים בתואר 1]]&gt;500,"yes","no")</f>
        <v>yes</v>
      </c>
      <c r="N1851" s="12">
        <f>טבלה14[[#This Row],[מספר סטודנטים בתואר 1]]/SUBTOTAL(109,טבלה14[מספר סטודנטים בתואר 1])</f>
        <v>8.5385544096469659E-3</v>
      </c>
      <c r="O1851" s="11">
        <f>IFERROR(((טבלה14[[#This Row],[מספר סטודנטים בתואר 1]]-טבלה14[[#This Row],[נשים תואר 1]])/טבלה14[[#This Row],[מספר סטודנטים בתואר 1]]),"")</f>
        <v>0.46507666098807493</v>
      </c>
      <c r="P1851" s="11">
        <f>IFERROR(טבלה14[[#This Row],[נשים תואר 1]]/טבלה14[[#This Row],[מספר סטודנטים בתואר 1]],"")</f>
        <v>0.53492333901192501</v>
      </c>
      <c r="Q185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85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51" s="13">
        <f>SUMIFS(T:T,D:D,"2007/08",B:B,B1851)-טבלה14[[#This Row],[דירוג]]</f>
        <v>4</v>
      </c>
      <c r="T1851" s="9">
        <v>46</v>
      </c>
    </row>
    <row r="1852" spans="2:20" s="6" customFormat="1" ht="13.8" hidden="1" x14ac:dyDescent="0.3">
      <c r="B1852" s="7" t="s">
        <v>91</v>
      </c>
      <c r="C1852" s="8" t="s">
        <v>34</v>
      </c>
      <c r="D1852" s="9" t="s">
        <v>23</v>
      </c>
      <c r="E1852" s="10">
        <v>506</v>
      </c>
      <c r="F1852" s="10">
        <v>189</v>
      </c>
      <c r="G1852" s="10">
        <v>160</v>
      </c>
      <c r="H1852" s="10">
        <v>67</v>
      </c>
      <c r="I1852" s="10">
        <v>52</v>
      </c>
      <c r="J1852" s="10">
        <v>30</v>
      </c>
      <c r="K1852" s="9"/>
      <c r="L1852" s="9" t="s">
        <v>18</v>
      </c>
      <c r="M1852" s="9" t="str">
        <f>IF(טבלה14[[#This Row],[מספר סטודנטים בתואר 1]]&gt;500,"yes","no")</f>
        <v>yes</v>
      </c>
      <c r="N1852" s="12">
        <f>טבלה14[[#This Row],[מספר סטודנטים בתואר 1]]/SUBTOTAL(109,טבלה14[מספר סטודנטים בתואר 1])</f>
        <v>7.3603211776513888E-3</v>
      </c>
      <c r="O1852" s="11">
        <f>IFERROR(((טבלה14[[#This Row],[מספר סטודנטים בתואר 1]]-טבלה14[[#This Row],[נשים תואר 1]])/טבלה14[[#This Row],[מספר סטודנטים בתואר 1]]),"")</f>
        <v>0.62648221343873522</v>
      </c>
      <c r="P1852" s="11">
        <f>IFERROR(טבלה14[[#This Row],[נשים תואר 1]]/טבלה14[[#This Row],[מספר סטודנטים בתואר 1]],"")</f>
        <v>0.37351778656126483</v>
      </c>
      <c r="Q185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85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52" s="13">
        <f>SUMIFS(T:T,D:D,"2007/08",B:B,B1852)-טבלה14[[#This Row],[דירוג]]</f>
        <v>4</v>
      </c>
      <c r="T1852" s="9">
        <v>46</v>
      </c>
    </row>
    <row r="1853" spans="2:20" s="6" customFormat="1" ht="13.8" hidden="1" x14ac:dyDescent="0.3">
      <c r="B1853" s="7" t="s">
        <v>95</v>
      </c>
      <c r="C1853" s="8" t="s">
        <v>69</v>
      </c>
      <c r="D1853" s="10" t="s">
        <v>49</v>
      </c>
      <c r="E1853" s="10">
        <v>531</v>
      </c>
      <c r="F1853" s="10">
        <v>259</v>
      </c>
      <c r="G1853" s="10">
        <v>4632</v>
      </c>
      <c r="H1853" s="10">
        <v>1663</v>
      </c>
      <c r="I1853" s="10">
        <v>94</v>
      </c>
      <c r="J1853" s="10">
        <v>45</v>
      </c>
      <c r="K1853" s="9"/>
      <c r="L1853" s="9" t="s">
        <v>18</v>
      </c>
      <c r="M1853" s="9" t="str">
        <f>IF(טבלה14[[#This Row],[מספר סטודנטים בתואר 1]]&gt;500,"yes","no")</f>
        <v>yes</v>
      </c>
      <c r="N1853" s="12">
        <f>טבלה14[[#This Row],[מספר סטודנטים בתואר 1]]/SUBTOTAL(109,טבלה14[מספר סטודנטים בתואר 1])</f>
        <v>7.723973409748789E-3</v>
      </c>
      <c r="O1853" s="11">
        <f>IFERROR(((טבלה14[[#This Row],[מספר סטודנטים בתואר 1]]-טבלה14[[#This Row],[נשים תואר 1]])/טבלה14[[#This Row],[מספר סטודנטים בתואר 1]]),"")</f>
        <v>0.51224105461393599</v>
      </c>
      <c r="P1853" s="11">
        <f>IFERROR(טבלה14[[#This Row],[נשים תואר 1]]/טבלה14[[#This Row],[מספר סטודנטים בתואר 1]],"")</f>
        <v>0.48775894538606401</v>
      </c>
      <c r="Q185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85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53" s="13">
        <f>SUMIFS(T:T,D:D,"2007/08",B:B,B1853)-טבלה14[[#This Row],[דירוג]]</f>
        <v>4</v>
      </c>
      <c r="T1853" s="9">
        <v>45</v>
      </c>
    </row>
    <row r="1854" spans="2:20" s="6" customFormat="1" ht="13.8" hidden="1" x14ac:dyDescent="0.3">
      <c r="B1854" s="7" t="s">
        <v>108</v>
      </c>
      <c r="C1854" s="8" t="s">
        <v>25</v>
      </c>
      <c r="D1854" s="10" t="s">
        <v>42</v>
      </c>
      <c r="E1854" s="10">
        <v>518</v>
      </c>
      <c r="F1854" s="10">
        <v>299</v>
      </c>
      <c r="G1854" s="10">
        <v>618</v>
      </c>
      <c r="H1854" s="10">
        <v>315</v>
      </c>
      <c r="I1854" s="10">
        <v>144</v>
      </c>
      <c r="J1854" s="10">
        <v>61</v>
      </c>
      <c r="K1854" s="9"/>
      <c r="L1854" s="9" t="s">
        <v>18</v>
      </c>
      <c r="M1854" s="9" t="str">
        <f>IF(טבלה14[[#This Row],[מספר סטודנטים בתואר 1]]&gt;500,"yes","no")</f>
        <v>yes</v>
      </c>
      <c r="N1854" s="12">
        <f>טבלה14[[#This Row],[מספר סטודנטים בתואר 1]]/SUBTOTAL(109,טבלה14[מספר סטודנטים בתואר 1])</f>
        <v>7.5348742490581409E-3</v>
      </c>
      <c r="O1854" s="11">
        <f>IFERROR(((טבלה14[[#This Row],[מספר סטודנטים בתואר 1]]-טבלה14[[#This Row],[נשים תואר 1]])/טבלה14[[#This Row],[מספר סטודנטים בתואר 1]]),"")</f>
        <v>0.42277992277992277</v>
      </c>
      <c r="P1854" s="11">
        <f>IFERROR(טבלה14[[#This Row],[נשים תואר 1]]/טבלה14[[#This Row],[מספר סטודנטים בתואר 1]],"")</f>
        <v>0.57722007722007718</v>
      </c>
      <c r="Q185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85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54" s="13">
        <f>SUMIFS(T:T,D:D,"2007/08",B:B,B1854)-טבלה14[[#This Row],[דירוג]]</f>
        <v>4</v>
      </c>
      <c r="T1854" s="9">
        <v>44</v>
      </c>
    </row>
    <row r="1855" spans="2:20" s="6" customFormat="1" ht="13.8" hidden="1" x14ac:dyDescent="0.3">
      <c r="B1855" s="7" t="s">
        <v>108</v>
      </c>
      <c r="C1855" s="8" t="s">
        <v>25</v>
      </c>
      <c r="D1855" s="9" t="s">
        <v>49</v>
      </c>
      <c r="E1855" s="10">
        <v>536</v>
      </c>
      <c r="F1855" s="10">
        <v>315</v>
      </c>
      <c r="G1855" s="10">
        <v>548</v>
      </c>
      <c r="H1855" s="10">
        <v>278</v>
      </c>
      <c r="I1855" s="10">
        <v>134</v>
      </c>
      <c r="J1855" s="10">
        <v>56</v>
      </c>
      <c r="K1855" s="9"/>
      <c r="L1855" s="9" t="s">
        <v>18</v>
      </c>
      <c r="M1855" s="9" t="str">
        <f>IF(טבלה14[[#This Row],[מספר סטודנטים בתואר 1]]&gt;500,"yes","no")</f>
        <v>yes</v>
      </c>
      <c r="N1855" s="12">
        <f>טבלה14[[#This Row],[מספר סטודנטים בתואר 1]]/SUBTOTAL(109,טבלה14[מספר סטודנטים בתואר 1])</f>
        <v>7.7967038561682694E-3</v>
      </c>
      <c r="O1855" s="11">
        <f>IFERROR(((טבלה14[[#This Row],[מספר סטודנטים בתואר 1]]-טבלה14[[#This Row],[נשים תואר 1]])/טבלה14[[#This Row],[מספר סטודנטים בתואר 1]]),"")</f>
        <v>0.41231343283582089</v>
      </c>
      <c r="P1855" s="11">
        <f>IFERROR(טבלה14[[#This Row],[נשים תואר 1]]/טבלה14[[#This Row],[מספר סטודנטים בתואר 1]],"")</f>
        <v>0.58768656716417911</v>
      </c>
      <c r="Q185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85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55" s="13">
        <f>SUMIFS(T:T,D:D,"2007/08",B:B,B1855)-טבלה14[[#This Row],[דירוג]]</f>
        <v>4</v>
      </c>
      <c r="T1855" s="9">
        <v>44</v>
      </c>
    </row>
    <row r="1856" spans="2:20" s="6" customFormat="1" ht="13.8" hidden="1" x14ac:dyDescent="0.3">
      <c r="B1856" s="7" t="s">
        <v>108</v>
      </c>
      <c r="C1856" s="8" t="s">
        <v>25</v>
      </c>
      <c r="D1856" s="9" t="s">
        <v>50</v>
      </c>
      <c r="E1856" s="10">
        <v>524</v>
      </c>
      <c r="F1856" s="10">
        <v>323</v>
      </c>
      <c r="G1856" s="10">
        <v>552</v>
      </c>
      <c r="H1856" s="10">
        <v>287</v>
      </c>
      <c r="I1856" s="10">
        <v>141</v>
      </c>
      <c r="J1856" s="10">
        <v>61</v>
      </c>
      <c r="K1856" s="9"/>
      <c r="L1856" s="9" t="s">
        <v>18</v>
      </c>
      <c r="M1856" s="9" t="str">
        <f>IF(טבלה14[[#This Row],[מספר סטודנטים בתואר 1]]&gt;500,"yes","no")</f>
        <v>yes</v>
      </c>
      <c r="N1856" s="12">
        <f>טבלה14[[#This Row],[מספר סטודנטים בתואר 1]]/SUBTOTAL(109,טבלה14[מספר סטודנטים בתואר 1])</f>
        <v>7.6221507847615165E-3</v>
      </c>
      <c r="O1856" s="11">
        <f>IFERROR(((טבלה14[[#This Row],[מספר סטודנטים בתואר 1]]-טבלה14[[#This Row],[נשים תואר 1]])/טבלה14[[#This Row],[מספר סטודנטים בתואר 1]]),"")</f>
        <v>0.38358778625954199</v>
      </c>
      <c r="P1856" s="11">
        <f>IFERROR(טבלה14[[#This Row],[נשים תואר 1]]/טבלה14[[#This Row],[מספר סטודנטים בתואר 1]],"")</f>
        <v>0.61641221374045807</v>
      </c>
      <c r="Q185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85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56" s="13">
        <f>SUMIFS(T:T,D:D,"2007/08",B:B,B1856)-טבלה14[[#This Row],[דירוג]]</f>
        <v>4</v>
      </c>
      <c r="T1856" s="9">
        <v>44</v>
      </c>
    </row>
    <row r="1857" spans="2:20" s="6" customFormat="1" ht="13.8" hidden="1" x14ac:dyDescent="0.3">
      <c r="B1857" s="7" t="s">
        <v>76</v>
      </c>
      <c r="C1857" s="8" t="s">
        <v>34</v>
      </c>
      <c r="D1857" s="9" t="s">
        <v>50</v>
      </c>
      <c r="E1857" s="10">
        <v>594</v>
      </c>
      <c r="F1857" s="10">
        <v>200</v>
      </c>
      <c r="G1857" s="10">
        <v>58</v>
      </c>
      <c r="H1857" s="10">
        <v>21</v>
      </c>
      <c r="I1857" s="10">
        <v>39</v>
      </c>
      <c r="J1857" s="10">
        <v>12</v>
      </c>
      <c r="K1857" s="9"/>
      <c r="L1857" s="9" t="s">
        <v>18</v>
      </c>
      <c r="M1857" s="9" t="str">
        <f>IF(טבלה14[[#This Row],[מספר סטודנטים בתואר 1]]&gt;500,"yes","no")</f>
        <v>yes</v>
      </c>
      <c r="N1857" s="12">
        <f>טבלה14[[#This Row],[מספר סטודנטים בתואר 1]]/SUBTOTAL(109,טבלה14[מספר סטודנטים בתואר 1])</f>
        <v>8.6403770346342394E-3</v>
      </c>
      <c r="O1857" s="11">
        <f>IFERROR(((טבלה14[[#This Row],[מספר סטודנטים בתואר 1]]-טבלה14[[#This Row],[נשים תואר 1]])/טבלה14[[#This Row],[מספר סטודנטים בתואר 1]]),"")</f>
        <v>0.66329966329966328</v>
      </c>
      <c r="P1857" s="11">
        <f>IFERROR(טבלה14[[#This Row],[נשים תואר 1]]/טבלה14[[#This Row],[מספר סטודנטים בתואר 1]],"")</f>
        <v>0.33670033670033672</v>
      </c>
      <c r="Q185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85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57" s="13">
        <f>SUMIFS(T:T,D:D,"2007/08",B:B,B1857)-טבלה14[[#This Row],[דירוג]]</f>
        <v>4</v>
      </c>
      <c r="T1857" s="9">
        <v>40</v>
      </c>
    </row>
    <row r="1858" spans="2:20" s="6" customFormat="1" ht="13.8" hidden="1" x14ac:dyDescent="0.3">
      <c r="B1858" s="7" t="s">
        <v>268</v>
      </c>
      <c r="C1858" s="8" t="s">
        <v>28</v>
      </c>
      <c r="D1858" s="10" t="s">
        <v>255</v>
      </c>
      <c r="E1858" s="10">
        <v>131</v>
      </c>
      <c r="F1858" s="10">
        <v>52</v>
      </c>
      <c r="G1858" s="10"/>
      <c r="H1858" s="10"/>
      <c r="I1858" s="10"/>
      <c r="J1858" s="10" t="s">
        <v>21</v>
      </c>
      <c r="K1858" s="9"/>
      <c r="L1858" s="9" t="s">
        <v>18</v>
      </c>
      <c r="M1858" s="9" t="str">
        <f>IF(טבלה14[[#This Row],[מספר סטודנטים בתואר 1]]&gt;500,"yes","no")</f>
        <v>no</v>
      </c>
      <c r="N1858" s="12">
        <f>טבלה14[[#This Row],[מספר סטודנטים בתואר 1]]/SUBTOTAL(109,טבלה14[מספר סטודנטים בתואר 1])</f>
        <v>1.9055376961903791E-3</v>
      </c>
      <c r="O1858" s="11">
        <f>IFERROR(((טבלה14[[#This Row],[מספר סטודנטים בתואר 1]]-טבלה14[[#This Row],[נשים תואר 1]])/טבלה14[[#This Row],[מספר סטודנטים בתואר 1]]),"")</f>
        <v>0.60305343511450382</v>
      </c>
      <c r="P1858" s="11">
        <f>IFERROR(טבלה14[[#This Row],[נשים תואר 1]]/טבלה14[[#This Row],[מספר סטודנטים בתואר 1]],"")</f>
        <v>0.39694656488549618</v>
      </c>
      <c r="Q185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85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58" s="13">
        <f>SUMIFS(T:T,D:D,"2007/08",B:B,B1858)-טבלה14[[#This Row],[דירוג]]</f>
        <v>0</v>
      </c>
      <c r="T1858" s="9">
        <v>95</v>
      </c>
    </row>
    <row r="1859" spans="2:20" s="6" customFormat="1" ht="13.8" hidden="1" x14ac:dyDescent="0.3">
      <c r="B1859" s="7" t="s">
        <v>87</v>
      </c>
      <c r="C1859" s="8" t="s">
        <v>58</v>
      </c>
      <c r="D1859" s="9" t="s">
        <v>42</v>
      </c>
      <c r="E1859" s="10">
        <v>613</v>
      </c>
      <c r="F1859" s="10">
        <v>488</v>
      </c>
      <c r="G1859" s="10">
        <v>102</v>
      </c>
      <c r="H1859" s="10">
        <v>78</v>
      </c>
      <c r="I1859" s="10">
        <v>82</v>
      </c>
      <c r="J1859" s="10">
        <v>47</v>
      </c>
      <c r="K1859" s="9"/>
      <c r="L1859" s="9" t="s">
        <v>18</v>
      </c>
      <c r="M1859" s="9" t="str">
        <f>IF(טבלה14[[#This Row],[מספר סטודנטים בתואר 1]]&gt;500,"yes","no")</f>
        <v>yes</v>
      </c>
      <c r="N1859" s="12">
        <f>טבלה14[[#This Row],[מספר סטודנטים בתואר 1]]/SUBTOTAL(109,טבלה14[מספר סטודנטים בתואר 1])</f>
        <v>8.9167527310282622E-3</v>
      </c>
      <c r="O1859" s="11">
        <f>IFERROR(((טבלה14[[#This Row],[מספר סטודנטים בתואר 1]]-טבלה14[[#This Row],[נשים תואר 1]])/טבלה14[[#This Row],[מספר סטודנטים בתואר 1]]),"")</f>
        <v>0.2039151712887439</v>
      </c>
      <c r="P1859" s="11">
        <f>IFERROR(טבלה14[[#This Row],[נשים תואר 1]]/טבלה14[[#This Row],[מספר סטודנטים בתואר 1]],"")</f>
        <v>0.79608482871125608</v>
      </c>
      <c r="Q185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85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59" s="13">
        <f>SUMIFS(T:T,D:D,"2007/08",B:B,B1859)-טבלה14[[#This Row],[דירוג]]</f>
        <v>4</v>
      </c>
      <c r="T1859" s="9">
        <v>39</v>
      </c>
    </row>
    <row r="1860" spans="2:20" s="6" customFormat="1" ht="13.8" hidden="1" x14ac:dyDescent="0.3">
      <c r="B1860" s="7" t="s">
        <v>87</v>
      </c>
      <c r="C1860" s="8" t="s">
        <v>58</v>
      </c>
      <c r="D1860" s="9" t="s">
        <v>32</v>
      </c>
      <c r="E1860" s="10">
        <v>655</v>
      </c>
      <c r="F1860" s="10">
        <v>502</v>
      </c>
      <c r="G1860" s="10">
        <v>76</v>
      </c>
      <c r="H1860" s="10">
        <v>53</v>
      </c>
      <c r="I1860" s="10">
        <v>118</v>
      </c>
      <c r="J1860" s="10">
        <v>67</v>
      </c>
      <c r="K1860" s="9"/>
      <c r="L1860" s="9" t="s">
        <v>18</v>
      </c>
      <c r="M1860" s="9" t="str">
        <f>IF(טבלה14[[#This Row],[מספר סטודנטים בתואר 1]]&gt;500,"yes","no")</f>
        <v>yes</v>
      </c>
      <c r="N1860" s="12">
        <f>טבלה14[[#This Row],[מספר סטודנטים בתואר 1]]/SUBTOTAL(109,טבלה14[מספר סטודנטים בתואר 1])</f>
        <v>9.5276884809518958E-3</v>
      </c>
      <c r="O1860" s="11">
        <f>IFERROR(((טבלה14[[#This Row],[מספר סטודנטים בתואר 1]]-טבלה14[[#This Row],[נשים תואר 1]])/טבלה14[[#This Row],[מספר סטודנטים בתואר 1]]),"")</f>
        <v>0.23358778625954199</v>
      </c>
      <c r="P1860" s="11">
        <f>IFERROR(טבלה14[[#This Row],[נשים תואר 1]]/טבלה14[[#This Row],[מספר סטודנטים בתואר 1]],"")</f>
        <v>0.76641221374045798</v>
      </c>
      <c r="Q186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86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60" s="13">
        <f>SUMIFS(T:T,D:D,"2007/08",B:B,B1860)-טבלה14[[#This Row],[דירוג]]</f>
        <v>4</v>
      </c>
      <c r="T1860" s="9">
        <v>39</v>
      </c>
    </row>
    <row r="1861" spans="2:20" s="6" customFormat="1" ht="13.8" hidden="1" x14ac:dyDescent="0.3">
      <c r="B1861" s="7" t="s">
        <v>87</v>
      </c>
      <c r="C1861" s="8" t="s">
        <v>58</v>
      </c>
      <c r="D1861" s="9" t="s">
        <v>199</v>
      </c>
      <c r="E1861" s="10">
        <v>653</v>
      </c>
      <c r="F1861" s="10">
        <v>479</v>
      </c>
      <c r="G1861" s="10">
        <v>75</v>
      </c>
      <c r="H1861" s="10">
        <v>52</v>
      </c>
      <c r="I1861" s="10">
        <v>122</v>
      </c>
      <c r="J1861" s="10">
        <v>71</v>
      </c>
      <c r="K1861" s="9"/>
      <c r="L1861" s="9" t="s">
        <v>18</v>
      </c>
      <c r="M1861" s="9" t="str">
        <f>IF(טבלה14[[#This Row],[מספר סטודנטים בתואר 1]]&gt;500,"yes","no")</f>
        <v>yes</v>
      </c>
      <c r="N1861" s="12">
        <f>טבלה14[[#This Row],[מספר סטודנטים בתואר 1]]/SUBTOTAL(109,טבלה14[מספר סטודנטים בתואר 1])</f>
        <v>9.4985963023841036E-3</v>
      </c>
      <c r="O1861" s="11">
        <f>IFERROR(((טבלה14[[#This Row],[מספר סטודנטים בתואר 1]]-טבלה14[[#This Row],[נשים תואר 1]])/טבלה14[[#This Row],[מספר סטודנטים בתואר 1]]),"")</f>
        <v>0.2664624808575804</v>
      </c>
      <c r="P1861" s="11">
        <f>IFERROR(טבלה14[[#This Row],[נשים תואר 1]]/טבלה14[[#This Row],[מספר סטודנטים בתואר 1]],"")</f>
        <v>0.7335375191424196</v>
      </c>
      <c r="Q186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86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61" s="13">
        <f>SUMIFS(T:T,D:D,"2007/08",B:B,B1861)-טבלה14[[#This Row],[דירוג]]</f>
        <v>4</v>
      </c>
      <c r="T1861" s="9">
        <v>39</v>
      </c>
    </row>
    <row r="1862" spans="2:20" s="6" customFormat="1" ht="13.8" hidden="1" x14ac:dyDescent="0.3">
      <c r="B1862" s="7" t="s">
        <v>226</v>
      </c>
      <c r="C1862" s="8" t="s">
        <v>16</v>
      </c>
      <c r="D1862" s="10" t="s">
        <v>29</v>
      </c>
      <c r="E1862" s="10">
        <v>76</v>
      </c>
      <c r="F1862" s="10">
        <v>73</v>
      </c>
      <c r="G1862" s="10">
        <v>173</v>
      </c>
      <c r="H1862" s="10">
        <v>163</v>
      </c>
      <c r="I1862" s="10">
        <v>80</v>
      </c>
      <c r="J1862" s="10">
        <v>68</v>
      </c>
      <c r="K1862" s="9"/>
      <c r="L1862" s="9" t="s">
        <v>18</v>
      </c>
      <c r="M1862" s="9" t="str">
        <f>IF(טבלה14[[#This Row],[מספר סטודנטים בתואר 1]]&gt;500,"yes","no")</f>
        <v>no</v>
      </c>
      <c r="N1862" s="12">
        <f>טבלה14[[#This Row],[מספר סטודנטים בתואר 1]]/SUBTOTAL(109,טבלה14[מספר סטודנטים בתואר 1])</f>
        <v>1.1055027855760978E-3</v>
      </c>
      <c r="O1862" s="11">
        <f>IFERROR(((טבלה14[[#This Row],[מספר סטודנטים בתואר 1]]-טבלה14[[#This Row],[נשים תואר 1]])/טבלה14[[#This Row],[מספר סטודנטים בתואר 1]]),"")</f>
        <v>3.9473684210526314E-2</v>
      </c>
      <c r="P1862" s="11">
        <f>IFERROR(טבלה14[[#This Row],[נשים תואר 1]]/טבלה14[[#This Row],[מספר סטודנטים בתואר 1]],"")</f>
        <v>0.96052631578947367</v>
      </c>
      <c r="Q186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86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62" s="13">
        <f>SUMIFS(T:T,D:D,"2007/08",B:B,B1862)-טבלה14[[#This Row],[דירוג]]</f>
        <v>-9</v>
      </c>
      <c r="T1862" s="9">
        <v>114</v>
      </c>
    </row>
    <row r="1863" spans="2:20" s="6" customFormat="1" ht="13.8" hidden="1" x14ac:dyDescent="0.3">
      <c r="B1863" s="7" t="s">
        <v>82</v>
      </c>
      <c r="C1863" s="8" t="s">
        <v>58</v>
      </c>
      <c r="D1863" s="10" t="s">
        <v>31</v>
      </c>
      <c r="E1863" s="10">
        <v>874</v>
      </c>
      <c r="F1863" s="10">
        <v>855</v>
      </c>
      <c r="G1863" s="10">
        <v>198</v>
      </c>
      <c r="H1863" s="10">
        <v>195</v>
      </c>
      <c r="I1863" s="10">
        <v>55</v>
      </c>
      <c r="J1863" s="10">
        <v>55</v>
      </c>
      <c r="K1863" s="9"/>
      <c r="L1863" s="9" t="s">
        <v>18</v>
      </c>
      <c r="M1863" s="9" t="str">
        <f>IF(טבלה14[[#This Row],[מספר סטודנטים בתואר 1]]&gt;500,"yes","no")</f>
        <v>yes</v>
      </c>
      <c r="N1863" s="12">
        <f>טבלה14[[#This Row],[מספר סטודנטים בתואר 1]]/SUBTOTAL(109,טבלה14[מספר סטודנטים בתואר 1])</f>
        <v>1.2713282034125126E-2</v>
      </c>
      <c r="O1863" s="11">
        <f>IFERROR(((טבלה14[[#This Row],[מספר סטודנטים בתואר 1]]-טבלה14[[#This Row],[נשים תואר 1]])/טבלה14[[#This Row],[מספר סטודנטים בתואר 1]]),"")</f>
        <v>2.1739130434782608E-2</v>
      </c>
      <c r="P1863" s="11">
        <f>IFERROR(טבלה14[[#This Row],[נשים תואר 1]]/טבלה14[[#This Row],[מספר סטודנטים בתואר 1]],"")</f>
        <v>0.97826086956521741</v>
      </c>
      <c r="Q186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86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63" s="13">
        <f>SUMIFS(T:T,D:D,"2007/08",B:B,B1863)-טבלה14[[#This Row],[דירוג]]</f>
        <v>4</v>
      </c>
      <c r="T1863" s="9">
        <v>31</v>
      </c>
    </row>
    <row r="1864" spans="2:20" s="6" customFormat="1" ht="13.8" hidden="1" x14ac:dyDescent="0.3">
      <c r="B1864" s="7" t="s">
        <v>82</v>
      </c>
      <c r="C1864" s="8" t="s">
        <v>58</v>
      </c>
      <c r="D1864" s="10" t="s">
        <v>26</v>
      </c>
      <c r="E1864" s="10">
        <v>814</v>
      </c>
      <c r="F1864" s="10">
        <v>801</v>
      </c>
      <c r="G1864" s="10">
        <v>209</v>
      </c>
      <c r="H1864" s="10">
        <v>205</v>
      </c>
      <c r="I1864" s="10">
        <v>56</v>
      </c>
      <c r="J1864" s="10">
        <v>56</v>
      </c>
      <c r="K1864" s="9"/>
      <c r="L1864" s="9" t="s">
        <v>18</v>
      </c>
      <c r="M1864" s="9" t="str">
        <f>IF(טבלה14[[#This Row],[מספר סטודנטים בתואר 1]]&gt;500,"yes","no")</f>
        <v>yes</v>
      </c>
      <c r="N1864" s="12">
        <f>טבלה14[[#This Row],[מספר סטודנטים בתואר 1]]/SUBTOTAL(109,טבלה14[מספר סטודנטים בתואר 1])</f>
        <v>1.1840516677091364E-2</v>
      </c>
      <c r="O1864" s="11">
        <f>IFERROR(((טבלה14[[#This Row],[מספר סטודנטים בתואר 1]]-טבלה14[[#This Row],[נשים תואר 1]])/טבלה14[[#This Row],[מספר סטודנטים בתואר 1]]),"")</f>
        <v>1.5970515970515971E-2</v>
      </c>
      <c r="P1864" s="11">
        <f>IFERROR(טבלה14[[#This Row],[נשים תואר 1]]/טבלה14[[#This Row],[מספר סטודנטים בתואר 1]],"")</f>
        <v>0.98402948402948398</v>
      </c>
      <c r="Q186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86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64" s="13">
        <f>SUMIFS(T:T,D:D,"2007/08",B:B,B1864)-טבלה14[[#This Row],[דירוג]]</f>
        <v>4</v>
      </c>
      <c r="T1864" s="9">
        <v>31</v>
      </c>
    </row>
    <row r="1865" spans="2:20" s="6" customFormat="1" ht="13.8" hidden="1" x14ac:dyDescent="0.3">
      <c r="B1865" s="7" t="s">
        <v>82</v>
      </c>
      <c r="C1865" s="8" t="s">
        <v>58</v>
      </c>
      <c r="D1865" s="10" t="s">
        <v>43</v>
      </c>
      <c r="E1865" s="10">
        <v>833</v>
      </c>
      <c r="F1865" s="10">
        <v>816</v>
      </c>
      <c r="G1865" s="10">
        <v>193</v>
      </c>
      <c r="H1865" s="10">
        <v>189</v>
      </c>
      <c r="I1865" s="10">
        <v>50</v>
      </c>
      <c r="J1865" s="10">
        <v>48</v>
      </c>
      <c r="K1865" s="9"/>
      <c r="L1865" s="9" t="s">
        <v>18</v>
      </c>
      <c r="M1865" s="9" t="str">
        <f>IF(טבלה14[[#This Row],[מספר סטודנטים בתואר 1]]&gt;500,"yes","no")</f>
        <v>yes</v>
      </c>
      <c r="N1865" s="12">
        <f>טבלה14[[#This Row],[מספר סטודנטים בתואר 1]]/SUBTOTAL(109,טבלה14[מספר סטודנטים בתואר 1])</f>
        <v>1.2116892373485389E-2</v>
      </c>
      <c r="O1865" s="11">
        <f>IFERROR(((טבלה14[[#This Row],[מספר סטודנטים בתואר 1]]-טבלה14[[#This Row],[נשים תואר 1]])/טבלה14[[#This Row],[מספר סטודנטים בתואר 1]]),"")</f>
        <v>2.0408163265306121E-2</v>
      </c>
      <c r="P1865" s="11">
        <f>IFERROR(טבלה14[[#This Row],[נשים תואר 1]]/טבלה14[[#This Row],[מספר סטודנטים בתואר 1]],"")</f>
        <v>0.97959183673469385</v>
      </c>
      <c r="Q186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86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65" s="13">
        <f>SUMIFS(T:T,D:D,"2007/08",B:B,B1865)-טבלה14[[#This Row],[דירוג]]</f>
        <v>4</v>
      </c>
      <c r="T1865" s="9">
        <v>31</v>
      </c>
    </row>
    <row r="1866" spans="2:20" s="6" customFormat="1" ht="13.8" hidden="1" x14ac:dyDescent="0.3">
      <c r="B1866" s="7" t="s">
        <v>82</v>
      </c>
      <c r="C1866" s="8" t="s">
        <v>58</v>
      </c>
      <c r="D1866" s="9" t="s">
        <v>17</v>
      </c>
      <c r="E1866" s="10">
        <v>828</v>
      </c>
      <c r="F1866" s="10">
        <v>811</v>
      </c>
      <c r="G1866" s="10">
        <v>196</v>
      </c>
      <c r="H1866" s="10">
        <v>193</v>
      </c>
      <c r="I1866" s="10">
        <v>40</v>
      </c>
      <c r="J1866" s="10">
        <v>38</v>
      </c>
      <c r="K1866" s="9"/>
      <c r="L1866" s="9" t="s">
        <v>18</v>
      </c>
      <c r="M1866" s="9" t="str">
        <f>IF(טבלה14[[#This Row],[מספר סטודנטים בתואר 1]]&gt;500,"yes","no")</f>
        <v>yes</v>
      </c>
      <c r="N1866" s="12">
        <f>טבלה14[[#This Row],[מספר סטודנטים בתואר 1]]/SUBTOTAL(109,טבלה14[מספר סטודנטים בתואר 1])</f>
        <v>1.2044161927065908E-2</v>
      </c>
      <c r="O1866" s="11">
        <f>IFERROR(((טבלה14[[#This Row],[מספר סטודנטים בתואר 1]]-טבלה14[[#This Row],[נשים תואר 1]])/טבלה14[[#This Row],[מספר סטודנטים בתואר 1]]),"")</f>
        <v>2.0531400966183576E-2</v>
      </c>
      <c r="P1866" s="11">
        <f>IFERROR(טבלה14[[#This Row],[נשים תואר 1]]/טבלה14[[#This Row],[מספר סטודנטים בתואר 1]],"")</f>
        <v>0.97946859903381644</v>
      </c>
      <c r="Q186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86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66" s="13">
        <f>SUMIFS(T:T,D:D,"2007/08",B:B,B1866)-טבלה14[[#This Row],[דירוג]]</f>
        <v>4</v>
      </c>
      <c r="T1866" s="9">
        <v>31</v>
      </c>
    </row>
    <row r="1867" spans="2:20" s="6" customFormat="1" ht="13.8" hidden="1" x14ac:dyDescent="0.3">
      <c r="B1867" s="7" t="s">
        <v>82</v>
      </c>
      <c r="C1867" s="8" t="s">
        <v>58</v>
      </c>
      <c r="D1867" s="9" t="s">
        <v>42</v>
      </c>
      <c r="E1867" s="10">
        <v>784</v>
      </c>
      <c r="F1867" s="10">
        <v>766</v>
      </c>
      <c r="G1867" s="10">
        <v>187</v>
      </c>
      <c r="H1867" s="10">
        <v>183</v>
      </c>
      <c r="I1867" s="10">
        <v>42</v>
      </c>
      <c r="J1867" s="10">
        <v>40</v>
      </c>
      <c r="K1867" s="9"/>
      <c r="L1867" s="9" t="s">
        <v>18</v>
      </c>
      <c r="M1867" s="9" t="str">
        <f>IF(טבלה14[[#This Row],[מספר סטודנטים בתואר 1]]&gt;500,"yes","no")</f>
        <v>yes</v>
      </c>
      <c r="N1867" s="12">
        <f>טבלה14[[#This Row],[מספר סטודנטים בתואר 1]]/SUBTOTAL(109,טבלה14[מספר סטודנטים בתואר 1])</f>
        <v>1.1404133998574484E-2</v>
      </c>
      <c r="O1867" s="11">
        <f>IFERROR(((טבלה14[[#This Row],[מספר סטודנטים בתואר 1]]-טבלה14[[#This Row],[נשים תואר 1]])/טבלה14[[#This Row],[מספר סטודנטים בתואר 1]]),"")</f>
        <v>2.2959183673469389E-2</v>
      </c>
      <c r="P1867" s="11">
        <f>IFERROR(טבלה14[[#This Row],[נשים תואר 1]]/טבלה14[[#This Row],[מספר סטודנטים בתואר 1]],"")</f>
        <v>0.97704081632653061</v>
      </c>
      <c r="Q186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86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67" s="13">
        <f>SUMIFS(T:T,D:D,"2007/08",B:B,B1867)-טבלה14[[#This Row],[דירוג]]</f>
        <v>4</v>
      </c>
      <c r="T1867" s="9">
        <v>31</v>
      </c>
    </row>
    <row r="1868" spans="2:20" s="6" customFormat="1" ht="13.8" hidden="1" x14ac:dyDescent="0.3">
      <c r="B1868" s="7" t="s">
        <v>82</v>
      </c>
      <c r="C1868" s="8" t="s">
        <v>58</v>
      </c>
      <c r="D1868" s="9" t="s">
        <v>32</v>
      </c>
      <c r="E1868" s="10">
        <v>784</v>
      </c>
      <c r="F1868" s="10">
        <v>758</v>
      </c>
      <c r="G1868" s="10">
        <v>163</v>
      </c>
      <c r="H1868" s="10">
        <v>162</v>
      </c>
      <c r="I1868" s="10">
        <v>28</v>
      </c>
      <c r="J1868" s="10">
        <v>27</v>
      </c>
      <c r="K1868" s="9"/>
      <c r="L1868" s="9" t="s">
        <v>18</v>
      </c>
      <c r="M1868" s="9" t="str">
        <f>IF(טבלה14[[#This Row],[מספר סטודנטים בתואר 1]]&gt;500,"yes","no")</f>
        <v>yes</v>
      </c>
      <c r="N1868" s="12">
        <f>טבלה14[[#This Row],[מספר סטודנטים בתואר 1]]/SUBTOTAL(109,טבלה14[מספר סטודנטים בתואר 1])</f>
        <v>1.1404133998574484E-2</v>
      </c>
      <c r="O1868" s="11">
        <f>IFERROR(((טבלה14[[#This Row],[מספר סטודנטים בתואר 1]]-טבלה14[[#This Row],[נשים תואר 1]])/טבלה14[[#This Row],[מספר סטודנטים בתואר 1]]),"")</f>
        <v>3.3163265306122451E-2</v>
      </c>
      <c r="P1868" s="11">
        <f>IFERROR(טבלה14[[#This Row],[נשים תואר 1]]/טבלה14[[#This Row],[מספר סטודנטים בתואר 1]],"")</f>
        <v>0.96683673469387754</v>
      </c>
      <c r="Q186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86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68" s="13">
        <f>SUMIFS(T:T,D:D,"2007/08",B:B,B1868)-טבלה14[[#This Row],[דירוג]]</f>
        <v>4</v>
      </c>
      <c r="T1868" s="9">
        <v>31</v>
      </c>
    </row>
    <row r="1869" spans="2:20" s="6" customFormat="1" ht="13.8" hidden="1" x14ac:dyDescent="0.3">
      <c r="B1869" s="7" t="s">
        <v>24</v>
      </c>
      <c r="C1869" s="8" t="s">
        <v>25</v>
      </c>
      <c r="D1869" s="9" t="s">
        <v>42</v>
      </c>
      <c r="E1869" s="10">
        <v>915</v>
      </c>
      <c r="F1869" s="10">
        <v>380</v>
      </c>
      <c r="G1869" s="10">
        <v>376</v>
      </c>
      <c r="H1869" s="10">
        <v>161</v>
      </c>
      <c r="I1869" s="10">
        <v>76</v>
      </c>
      <c r="J1869" s="10">
        <v>34</v>
      </c>
      <c r="K1869" s="9"/>
      <c r="L1869" s="9" t="s">
        <v>18</v>
      </c>
      <c r="M1869" s="9" t="str">
        <f>IF(טבלה14[[#This Row],[מספר סטודנטים בתואר 1]]&gt;500,"yes","no")</f>
        <v>yes</v>
      </c>
      <c r="N1869" s="12">
        <f>טבלה14[[#This Row],[מספר סטודנטים בתואר 1]]/SUBTOTAL(109,טבלה14[מספר סטודנטים בתואר 1])</f>
        <v>1.3309671694764862E-2</v>
      </c>
      <c r="O1869" s="11">
        <f>IFERROR(((טבלה14[[#This Row],[מספר סטודנטים בתואר 1]]-טבלה14[[#This Row],[נשים תואר 1]])/טבלה14[[#This Row],[מספר סטודנטים בתואר 1]]),"")</f>
        <v>0.58469945355191255</v>
      </c>
      <c r="P1869" s="11">
        <f>IFERROR(טבלה14[[#This Row],[נשים תואר 1]]/טבלה14[[#This Row],[מספר סטודנטים בתואר 1]],"")</f>
        <v>0.41530054644808745</v>
      </c>
      <c r="Q186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86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69" s="13">
        <f>SUMIFS(T:T,D:D,"2007/08",B:B,B1869)-טבלה14[[#This Row],[דירוג]]</f>
        <v>4</v>
      </c>
      <c r="T1869" s="9">
        <v>27</v>
      </c>
    </row>
    <row r="1870" spans="2:20" s="6" customFormat="1" ht="13.8" hidden="1" x14ac:dyDescent="0.3">
      <c r="B1870" s="7" t="s">
        <v>24</v>
      </c>
      <c r="C1870" s="8" t="s">
        <v>25</v>
      </c>
      <c r="D1870" s="10" t="s">
        <v>49</v>
      </c>
      <c r="E1870" s="10">
        <v>972</v>
      </c>
      <c r="F1870" s="10">
        <v>416</v>
      </c>
      <c r="G1870" s="10">
        <v>372</v>
      </c>
      <c r="H1870" s="10">
        <v>158</v>
      </c>
      <c r="I1870" s="10">
        <v>72</v>
      </c>
      <c r="J1870" s="10">
        <v>31</v>
      </c>
      <c r="K1870" s="9"/>
      <c r="L1870" s="9" t="s">
        <v>18</v>
      </c>
      <c r="M1870" s="9" t="str">
        <f>IF(טבלה14[[#This Row],[מספר סטודנטים בתואר 1]]&gt;500,"yes","no")</f>
        <v>yes</v>
      </c>
      <c r="N1870" s="12">
        <f>טבלה14[[#This Row],[מספר סטודנטים בתואר 1]]/SUBTOTAL(109,טבלה14[מספר סטודנטים בתואר 1])</f>
        <v>1.4138798783946936E-2</v>
      </c>
      <c r="O1870" s="11">
        <f>IFERROR(((טבלה14[[#This Row],[מספר סטודנטים בתואר 1]]-טבלה14[[#This Row],[נשים תואר 1]])/טבלה14[[#This Row],[מספר סטודנטים בתואר 1]]),"")</f>
        <v>0.57201646090534974</v>
      </c>
      <c r="P1870" s="11">
        <f>IFERROR(טבלה14[[#This Row],[נשים תואר 1]]/טבלה14[[#This Row],[מספר סטודנטים בתואר 1]],"")</f>
        <v>0.4279835390946502</v>
      </c>
      <c r="Q187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87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70" s="13">
        <f>SUMIFS(T:T,D:D,"2007/08",B:B,B1870)-טבלה14[[#This Row],[דירוג]]</f>
        <v>4</v>
      </c>
      <c r="T1870" s="9">
        <v>27</v>
      </c>
    </row>
    <row r="1871" spans="2:20" s="6" customFormat="1" ht="13.8" hidden="1" x14ac:dyDescent="0.3">
      <c r="B1871" s="7" t="s">
        <v>24</v>
      </c>
      <c r="C1871" s="8" t="s">
        <v>25</v>
      </c>
      <c r="D1871" s="9" t="s">
        <v>32</v>
      </c>
      <c r="E1871" s="10">
        <v>976</v>
      </c>
      <c r="F1871" s="10">
        <v>470</v>
      </c>
      <c r="G1871" s="10">
        <v>258</v>
      </c>
      <c r="H1871" s="10">
        <v>108</v>
      </c>
      <c r="I1871" s="10">
        <v>93</v>
      </c>
      <c r="J1871" s="10">
        <v>30</v>
      </c>
      <c r="K1871" s="9"/>
      <c r="L1871" s="9" t="s">
        <v>18</v>
      </c>
      <c r="M1871" s="9" t="str">
        <f>IF(טבלה14[[#This Row],[מספר סטודנטים בתואר 1]]&gt;500,"yes","no")</f>
        <v>yes</v>
      </c>
      <c r="N1871" s="12">
        <f>טבלה14[[#This Row],[מספר סטודנטים בתואר 1]]/SUBTOTAL(109,טבלה14[מספר סטודנטים בתואר 1])</f>
        <v>1.419698314108252E-2</v>
      </c>
      <c r="O1871" s="11">
        <f>IFERROR(((טבלה14[[#This Row],[מספר סטודנטים בתואר 1]]-טבלה14[[#This Row],[נשים תואר 1]])/טבלה14[[#This Row],[מספר סטודנטים בתואר 1]]),"")</f>
        <v>0.51844262295081966</v>
      </c>
      <c r="P1871" s="11">
        <f>IFERROR(טבלה14[[#This Row],[נשים תואר 1]]/טבלה14[[#This Row],[מספר סטודנטים בתואר 1]],"")</f>
        <v>0.48155737704918034</v>
      </c>
      <c r="Q187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87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71" s="13">
        <f>SUMIFS(T:T,D:D,"2007/08",B:B,B1871)-טבלה14[[#This Row],[דירוג]]</f>
        <v>4</v>
      </c>
      <c r="T1871" s="9">
        <v>27</v>
      </c>
    </row>
    <row r="1872" spans="2:20" s="6" customFormat="1" ht="13.8" hidden="1" x14ac:dyDescent="0.3">
      <c r="B1872" s="7" t="s">
        <v>30</v>
      </c>
      <c r="C1872" s="8" t="s">
        <v>16</v>
      </c>
      <c r="D1872" s="10" t="s">
        <v>32</v>
      </c>
      <c r="E1872" s="10">
        <v>983</v>
      </c>
      <c r="F1872" s="10">
        <v>414</v>
      </c>
      <c r="G1872" s="10">
        <v>364</v>
      </c>
      <c r="H1872" s="10">
        <v>176</v>
      </c>
      <c r="I1872" s="10">
        <v>105</v>
      </c>
      <c r="J1872" s="10">
        <v>40</v>
      </c>
      <c r="K1872" s="9"/>
      <c r="L1872" s="9" t="s">
        <v>18</v>
      </c>
      <c r="M1872" s="9" t="str">
        <f>IF(טבלה14[[#This Row],[מספר סטודנטים בתואר 1]]&gt;500,"yes","no")</f>
        <v>yes</v>
      </c>
      <c r="N1872" s="12">
        <f>טבלה14[[#This Row],[מספר סטודנטים בתואר 1]]/SUBTOTAL(109,טבלה14[מספר סטודנטים בתואר 1])</f>
        <v>1.4298805766069792E-2</v>
      </c>
      <c r="O1872" s="11">
        <f>IFERROR(((טבלה14[[#This Row],[מספר סטודנטים בתואר 1]]-טבלה14[[#This Row],[נשים תואר 1]])/טבלה14[[#This Row],[מספר סטודנטים בתואר 1]]),"")</f>
        <v>0.57884028484231942</v>
      </c>
      <c r="P1872" s="11">
        <f>IFERROR(טבלה14[[#This Row],[נשים תואר 1]]/טבלה14[[#This Row],[מספר סטודנטים בתואר 1]],"")</f>
        <v>0.42115971515768058</v>
      </c>
      <c r="Q187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87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72" s="13">
        <f>SUMIFS(T:T,D:D,"2007/08",B:B,B1872)-טבלה14[[#This Row],[דירוג]]</f>
        <v>4</v>
      </c>
      <c r="T1872" s="9">
        <v>26</v>
      </c>
    </row>
    <row r="1873" spans="2:20" s="6" customFormat="1" ht="13.8" hidden="1" x14ac:dyDescent="0.3">
      <c r="B1873" s="7" t="s">
        <v>85</v>
      </c>
      <c r="C1873" s="8" t="s">
        <v>39</v>
      </c>
      <c r="D1873" s="9" t="s">
        <v>17</v>
      </c>
      <c r="E1873" s="10">
        <v>984</v>
      </c>
      <c r="F1873" s="10">
        <v>779</v>
      </c>
      <c r="G1873" s="10">
        <v>266</v>
      </c>
      <c r="H1873" s="10">
        <v>219</v>
      </c>
      <c r="I1873" s="10">
        <v>74</v>
      </c>
      <c r="J1873" s="10">
        <v>61</v>
      </c>
      <c r="K1873" s="9"/>
      <c r="L1873" s="9" t="s">
        <v>18</v>
      </c>
      <c r="M1873" s="9" t="str">
        <f>IF(טבלה14[[#This Row],[מספר סטודנטים בתואר 1]]&gt;500,"yes","no")</f>
        <v>yes</v>
      </c>
      <c r="N1873" s="12">
        <f>טבלה14[[#This Row],[מספר סטודנטים בתואר 1]]/SUBTOTAL(109,טבלה14[מספר סטודנטים בתואר 1])</f>
        <v>1.4313351855353687E-2</v>
      </c>
      <c r="O1873" s="11">
        <f>IFERROR(((טבלה14[[#This Row],[מספר סטודנטים בתואר 1]]-טבלה14[[#This Row],[נשים תואר 1]])/טבלה14[[#This Row],[מספר סטודנטים בתואר 1]]),"")</f>
        <v>0.20833333333333334</v>
      </c>
      <c r="P1873" s="11">
        <f>IFERROR(טבלה14[[#This Row],[נשים תואר 1]]/טבלה14[[#This Row],[מספר סטודנטים בתואר 1]],"")</f>
        <v>0.79166666666666663</v>
      </c>
      <c r="Q187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87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73" s="13">
        <f>SUMIFS(T:T,D:D,"2007/08",B:B,B1873)-טבלה14[[#This Row],[דירוג]]</f>
        <v>4</v>
      </c>
      <c r="T1873" s="9">
        <v>25</v>
      </c>
    </row>
    <row r="1874" spans="2:20" s="6" customFormat="1" ht="13.8" hidden="1" x14ac:dyDescent="0.3">
      <c r="B1874" s="7" t="s">
        <v>77</v>
      </c>
      <c r="C1874" s="8" t="s">
        <v>34</v>
      </c>
      <c r="D1874" s="9" t="s">
        <v>23</v>
      </c>
      <c r="E1874" s="10">
        <v>1011</v>
      </c>
      <c r="F1874" s="10">
        <v>168</v>
      </c>
      <c r="G1874" s="10"/>
      <c r="H1874" s="10"/>
      <c r="I1874" s="10">
        <v>54</v>
      </c>
      <c r="J1874" s="10">
        <v>15</v>
      </c>
      <c r="K1874" s="9"/>
      <c r="L1874" s="9" t="s">
        <v>18</v>
      </c>
      <c r="M1874" s="9" t="str">
        <f>IF(טבלה14[[#This Row],[מספר סטודנטים בתואר 1]]&gt;500,"yes","no")</f>
        <v>yes</v>
      </c>
      <c r="N1874" s="12">
        <f>טבלה14[[#This Row],[מספר סטודנטים בתואר 1]]/SUBTOTAL(109,טבלה14[מספר סטודנטים בתואר 1])</f>
        <v>1.4706096266018881E-2</v>
      </c>
      <c r="O1874" s="11">
        <f>IFERROR(((טבלה14[[#This Row],[מספר סטודנטים בתואר 1]]-טבלה14[[#This Row],[נשים תואר 1]])/טבלה14[[#This Row],[מספר סטודנטים בתואר 1]]),"")</f>
        <v>0.83382789317507422</v>
      </c>
      <c r="P1874" s="11">
        <f>IFERROR(טבלה14[[#This Row],[נשים תואר 1]]/טבלה14[[#This Row],[מספר סטודנטים בתואר 1]],"")</f>
        <v>0.16617210682492581</v>
      </c>
      <c r="Q187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874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874" s="13">
        <f>SUMIFS(T:T,D:D,"2007/08",B:B,B1874)-טבלה14[[#This Row],[דירוג]]</f>
        <v>4</v>
      </c>
      <c r="T1874" s="9">
        <v>24</v>
      </c>
    </row>
    <row r="1875" spans="2:20" s="6" customFormat="1" ht="13.8" hidden="1" x14ac:dyDescent="0.3">
      <c r="B1875" s="7" t="s">
        <v>38</v>
      </c>
      <c r="C1875" s="8" t="s">
        <v>39</v>
      </c>
      <c r="D1875" s="9" t="s">
        <v>50</v>
      </c>
      <c r="E1875" s="10">
        <v>1040</v>
      </c>
      <c r="F1875" s="10">
        <v>630</v>
      </c>
      <c r="G1875" s="10">
        <v>106</v>
      </c>
      <c r="H1875" s="10">
        <v>52</v>
      </c>
      <c r="I1875" s="10">
        <v>5</v>
      </c>
      <c r="J1875" s="10" t="s">
        <v>21</v>
      </c>
      <c r="K1875" s="9"/>
      <c r="L1875" s="9" t="s">
        <v>18</v>
      </c>
      <c r="M1875" s="9" t="str">
        <f>IF(טבלה14[[#This Row],[מספר סטודנטים בתואר 1]]&gt;500,"yes","no")</f>
        <v>yes</v>
      </c>
      <c r="N1875" s="12">
        <f>טבלה14[[#This Row],[מספר סטודנטים בתואר 1]]/SUBTOTAL(109,טבלה14[מספר סטודנטים בתואר 1])</f>
        <v>1.5127932855251866E-2</v>
      </c>
      <c r="O1875" s="11">
        <f>IFERROR(((טבלה14[[#This Row],[מספר סטודנטים בתואר 1]]-טבלה14[[#This Row],[נשים תואר 1]])/טבלה14[[#This Row],[מספר סטודנטים בתואר 1]]),"")</f>
        <v>0.39423076923076922</v>
      </c>
      <c r="P1875" s="11">
        <f>IFERROR(טבלה14[[#This Row],[נשים תואר 1]]/טבלה14[[#This Row],[מספר סטודנטים בתואר 1]],"")</f>
        <v>0.60576923076923073</v>
      </c>
      <c r="Q187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87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75" s="13">
        <f>SUMIFS(T:T,D:D,"2007/08",B:B,B1875)-טבלה14[[#This Row],[דירוג]]</f>
        <v>4</v>
      </c>
      <c r="T1875" s="9">
        <v>22</v>
      </c>
    </row>
    <row r="1876" spans="2:20" s="6" customFormat="1" ht="13.8" hidden="1" x14ac:dyDescent="0.3">
      <c r="B1876" s="7" t="s">
        <v>38</v>
      </c>
      <c r="C1876" s="8" t="s">
        <v>39</v>
      </c>
      <c r="D1876" s="10" t="s">
        <v>32</v>
      </c>
      <c r="E1876" s="10">
        <v>1088</v>
      </c>
      <c r="F1876" s="10">
        <v>645</v>
      </c>
      <c r="G1876" s="10">
        <v>82</v>
      </c>
      <c r="H1876" s="10">
        <v>41</v>
      </c>
      <c r="I1876" s="10">
        <v>7</v>
      </c>
      <c r="J1876" s="10"/>
      <c r="K1876" s="9"/>
      <c r="L1876" s="9" t="s">
        <v>18</v>
      </c>
      <c r="M1876" s="9" t="str">
        <f>IF(טבלה14[[#This Row],[מספר סטודנטים בתואר 1]]&gt;500,"yes","no")</f>
        <v>yes</v>
      </c>
      <c r="N1876" s="12">
        <f>טבלה14[[#This Row],[מספר סטודנטים בתואר 1]]/SUBTOTAL(109,טבלה14[מספר סטודנטים בתואר 1])</f>
        <v>1.5826145140878874E-2</v>
      </c>
      <c r="O1876" s="11">
        <f>IFERROR(((טבלה14[[#This Row],[מספר סטודנטים בתואר 1]]-טבלה14[[#This Row],[נשים תואר 1]])/טבלה14[[#This Row],[מספר סטודנטים בתואר 1]]),"")</f>
        <v>0.40716911764705882</v>
      </c>
      <c r="P1876" s="11">
        <f>IFERROR(טבלה14[[#This Row],[נשים תואר 1]]/טבלה14[[#This Row],[מספר סטודנטים בתואר 1]],"")</f>
        <v>0.59283088235294112</v>
      </c>
      <c r="Q187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87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76" s="13">
        <f>SUMIFS(T:T,D:D,"2007/08",B:B,B1876)-טבלה14[[#This Row],[דירוג]]</f>
        <v>4</v>
      </c>
      <c r="T1876" s="9">
        <v>22</v>
      </c>
    </row>
    <row r="1877" spans="2:20" s="6" customFormat="1" ht="13.8" hidden="1" x14ac:dyDescent="0.3">
      <c r="B1877" s="7" t="s">
        <v>70</v>
      </c>
      <c r="C1877" s="8" t="s">
        <v>16</v>
      </c>
      <c r="D1877" s="10" t="s">
        <v>17</v>
      </c>
      <c r="E1877" s="10">
        <v>1416</v>
      </c>
      <c r="F1877" s="10">
        <v>1002</v>
      </c>
      <c r="G1877" s="10">
        <v>195</v>
      </c>
      <c r="H1877" s="10">
        <v>140</v>
      </c>
      <c r="I1877" s="10">
        <v>80</v>
      </c>
      <c r="J1877" s="10">
        <v>46</v>
      </c>
      <c r="K1877" s="9"/>
      <c r="L1877" s="9" t="s">
        <v>18</v>
      </c>
      <c r="M1877" s="9" t="str">
        <f>IF(טבלה14[[#This Row],[מספר סטודנטים בתואר 1]]&gt;500,"yes","no")</f>
        <v>yes</v>
      </c>
      <c r="N1877" s="12">
        <f>טבלה14[[#This Row],[מספר סטודנטים בתואר 1]]/SUBTOTAL(109,טבלה14[מספר סטודנטים בתואר 1])</f>
        <v>2.0597262425996771E-2</v>
      </c>
      <c r="O1877" s="11">
        <f>IFERROR(((טבלה14[[#This Row],[מספר סטודנטים בתואר 1]]-טבלה14[[#This Row],[נשים תואר 1]])/טבלה14[[#This Row],[מספר סטודנטים בתואר 1]]),"")</f>
        <v>0.2923728813559322</v>
      </c>
      <c r="P1877" s="11">
        <f>IFERROR(טבלה14[[#This Row],[נשים תואר 1]]/טבלה14[[#This Row],[מספר סטודנטים בתואר 1]],"")</f>
        <v>0.7076271186440678</v>
      </c>
      <c r="Q187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87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77" s="13">
        <f>SUMIFS(T:T,D:D,"2007/08",B:B,B1877)-טבלה14[[#This Row],[דירוג]]</f>
        <v>4</v>
      </c>
      <c r="T1877" s="9">
        <v>20</v>
      </c>
    </row>
    <row r="1878" spans="2:20" s="6" customFormat="1" ht="13.8" hidden="1" x14ac:dyDescent="0.3">
      <c r="B1878" s="7" t="s">
        <v>71</v>
      </c>
      <c r="C1878" s="8" t="s">
        <v>72</v>
      </c>
      <c r="D1878" s="10" t="s">
        <v>42</v>
      </c>
      <c r="E1878" s="10">
        <v>1478</v>
      </c>
      <c r="F1878" s="10">
        <v>780</v>
      </c>
      <c r="G1878" s="10">
        <v>2823</v>
      </c>
      <c r="H1878" s="10">
        <v>1526</v>
      </c>
      <c r="I1878" s="10">
        <v>303</v>
      </c>
      <c r="J1878" s="10">
        <v>218</v>
      </c>
      <c r="K1878" s="9"/>
      <c r="L1878" s="9" t="s">
        <v>18</v>
      </c>
      <c r="M1878" s="9" t="str">
        <f>IF(טבלה14[[#This Row],[מספר סטודנטים בתואר 1]]&gt;500,"yes","no")</f>
        <v>yes</v>
      </c>
      <c r="N1878" s="12">
        <f>טבלה14[[#This Row],[מספר סטודנטים בתואר 1]]/SUBTOTAL(109,טבלה14[מספר סטודנטים בתואר 1])</f>
        <v>2.1499119961598326E-2</v>
      </c>
      <c r="O1878" s="11">
        <f>IFERROR(((טבלה14[[#This Row],[מספר סטודנטים בתואר 1]]-טבלה14[[#This Row],[נשים תואר 1]])/טבלה14[[#This Row],[מספר סטודנטים בתואר 1]]),"")</f>
        <v>0.47225981055480382</v>
      </c>
      <c r="P1878" s="11">
        <f>IFERROR(טבלה14[[#This Row],[נשים תואר 1]]/טבלה14[[#This Row],[מספר סטודנטים בתואר 1]],"")</f>
        <v>0.52774018944519618</v>
      </c>
      <c r="Q187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87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78" s="13">
        <f>SUMIFS(T:T,D:D,"2007/08",B:B,B1878)-טבלה14[[#This Row],[דירוג]]</f>
        <v>4</v>
      </c>
      <c r="T1878" s="9">
        <v>18</v>
      </c>
    </row>
    <row r="1879" spans="2:20" s="6" customFormat="1" ht="13.8" hidden="1" x14ac:dyDescent="0.3">
      <c r="B1879" s="7" t="s">
        <v>71</v>
      </c>
      <c r="C1879" s="8" t="s">
        <v>72</v>
      </c>
      <c r="D1879" s="9" t="s">
        <v>49</v>
      </c>
      <c r="E1879" s="10">
        <v>1430</v>
      </c>
      <c r="F1879" s="10">
        <v>748</v>
      </c>
      <c r="G1879" s="10">
        <v>2613</v>
      </c>
      <c r="H1879" s="10">
        <v>1415</v>
      </c>
      <c r="I1879" s="10">
        <v>280</v>
      </c>
      <c r="J1879" s="10">
        <v>208</v>
      </c>
      <c r="K1879" s="9"/>
      <c r="L1879" s="9" t="s">
        <v>18</v>
      </c>
      <c r="M1879" s="9" t="str">
        <f>IF(טבלה14[[#This Row],[מספר סטודנטים בתואר 1]]&gt;500,"yes","no")</f>
        <v>yes</v>
      </c>
      <c r="N1879" s="12">
        <f>טבלה14[[#This Row],[מספר סטודנטים בתואר 1]]/SUBTOTAL(109,טבלה14[מספר סטודנטים בתואר 1])</f>
        <v>2.0800907675971314E-2</v>
      </c>
      <c r="O1879" s="11">
        <f>IFERROR(((טבלה14[[#This Row],[מספר סטודנטים בתואר 1]]-טבלה14[[#This Row],[נשים תואר 1]])/טבלה14[[#This Row],[מספר סטודנטים בתואר 1]]),"")</f>
        <v>0.47692307692307695</v>
      </c>
      <c r="P1879" s="11">
        <f>IFERROR(טבלה14[[#This Row],[נשים תואר 1]]/טבלה14[[#This Row],[מספר סטודנטים בתואר 1]],"")</f>
        <v>0.52307692307692311</v>
      </c>
      <c r="Q187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87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79" s="13">
        <f>SUMIFS(T:T,D:D,"2007/08",B:B,B1879)-טבלה14[[#This Row],[דירוג]]</f>
        <v>4</v>
      </c>
      <c r="T1879" s="9">
        <v>18</v>
      </c>
    </row>
    <row r="1880" spans="2:20" s="6" customFormat="1" ht="13.8" hidden="1" x14ac:dyDescent="0.3">
      <c r="B1880" s="7" t="s">
        <v>68</v>
      </c>
      <c r="C1880" s="8" t="s">
        <v>69</v>
      </c>
      <c r="D1880" s="10" t="s">
        <v>43</v>
      </c>
      <c r="E1880" s="10">
        <v>1632</v>
      </c>
      <c r="F1880" s="10">
        <v>927</v>
      </c>
      <c r="G1880" s="10">
        <v>358</v>
      </c>
      <c r="H1880" s="10">
        <v>197</v>
      </c>
      <c r="I1880" s="10">
        <v>84</v>
      </c>
      <c r="J1880" s="10">
        <v>43</v>
      </c>
      <c r="K1880" s="9"/>
      <c r="L1880" s="9" t="s">
        <v>18</v>
      </c>
      <c r="M1880" s="9" t="str">
        <f>IF(טבלה14[[#This Row],[מספר סטודנטים בתואר 1]]&gt;500,"yes","no")</f>
        <v>yes</v>
      </c>
      <c r="N1880" s="12">
        <f>טבלה14[[#This Row],[מספר סטודנטים בתואר 1]]/SUBTOTAL(109,טבלה14[מספר סטודנטים בתואר 1])</f>
        <v>2.3739217711318313E-2</v>
      </c>
      <c r="O1880" s="11">
        <f>IFERROR(((טבלה14[[#This Row],[מספר סטודנטים בתואר 1]]-טבלה14[[#This Row],[נשים תואר 1]])/טבלה14[[#This Row],[מספר סטודנטים בתואר 1]]),"")</f>
        <v>0.43198529411764708</v>
      </c>
      <c r="P1880" s="11">
        <f>IFERROR(טבלה14[[#This Row],[נשים תואר 1]]/טבלה14[[#This Row],[מספר סטודנטים בתואר 1]],"")</f>
        <v>0.56801470588235292</v>
      </c>
      <c r="Q188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88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80" s="13">
        <f>SUMIFS(T:T,D:D,"2007/08",B:B,B1880)-טבלה14[[#This Row],[דירוג]]</f>
        <v>4</v>
      </c>
      <c r="T1880" s="9">
        <v>17</v>
      </c>
    </row>
    <row r="1881" spans="2:20" s="6" customFormat="1" ht="13.8" hidden="1" x14ac:dyDescent="0.3">
      <c r="B1881" s="7" t="s">
        <v>68</v>
      </c>
      <c r="C1881" s="8" t="s">
        <v>69</v>
      </c>
      <c r="D1881" s="9" t="s">
        <v>17</v>
      </c>
      <c r="E1881" s="10">
        <v>1579</v>
      </c>
      <c r="F1881" s="10">
        <v>921</v>
      </c>
      <c r="G1881" s="10">
        <v>358</v>
      </c>
      <c r="H1881" s="10">
        <v>198</v>
      </c>
      <c r="I1881" s="10">
        <v>86</v>
      </c>
      <c r="J1881" s="10">
        <v>47</v>
      </c>
      <c r="K1881" s="9"/>
      <c r="L1881" s="9" t="s">
        <v>18</v>
      </c>
      <c r="M1881" s="9" t="str">
        <f>IF(טבלה14[[#This Row],[מספר סטודנטים בתואר 1]]&gt;500,"yes","no")</f>
        <v>yes</v>
      </c>
      <c r="N1881" s="12">
        <f>טבלה14[[#This Row],[מספר סטודנטים בתואר 1]]/SUBTOTAL(109,טבלה14[מספר סטודנטים בתואר 1])</f>
        <v>2.2968274979271824E-2</v>
      </c>
      <c r="O1881" s="11">
        <f>IFERROR(((טבלה14[[#This Row],[מספר סטודנטים בתואר 1]]-טבלה14[[#This Row],[נשים תואר 1]])/טבלה14[[#This Row],[מספר סטודנטים בתואר 1]]),"")</f>
        <v>0.4167194426852438</v>
      </c>
      <c r="P1881" s="11">
        <f>IFERROR(טבלה14[[#This Row],[נשים תואר 1]]/טבלה14[[#This Row],[מספר סטודנטים בתואר 1]],"")</f>
        <v>0.58328055731475614</v>
      </c>
      <c r="Q188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88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81" s="13">
        <f>SUMIFS(T:T,D:D,"2007/08",B:B,B1881)-טבלה14[[#This Row],[דירוג]]</f>
        <v>4</v>
      </c>
      <c r="T1881" s="9">
        <v>17</v>
      </c>
    </row>
    <row r="1882" spans="2:20" s="6" customFormat="1" ht="13.8" hidden="1" x14ac:dyDescent="0.3">
      <c r="B1882" s="7" t="s">
        <v>106</v>
      </c>
      <c r="C1882" s="8" t="s">
        <v>28</v>
      </c>
      <c r="D1882" s="10" t="s">
        <v>22</v>
      </c>
      <c r="E1882" s="10">
        <v>125</v>
      </c>
      <c r="F1882" s="10">
        <v>28</v>
      </c>
      <c r="G1882" s="10"/>
      <c r="H1882" s="10"/>
      <c r="I1882" s="10">
        <v>41</v>
      </c>
      <c r="J1882" s="10">
        <v>18</v>
      </c>
      <c r="K1882" s="9"/>
      <c r="L1882" s="9" t="s">
        <v>18</v>
      </c>
      <c r="M1882" s="9" t="str">
        <f>IF(טבלה14[[#This Row],[מספר סטודנטים בתואר 1]]&gt;500,"yes","no")</f>
        <v>no</v>
      </c>
      <c r="N1882" s="12">
        <f>טבלה14[[#This Row],[מספר סטודנטים בתואר 1]]/SUBTOTAL(109,טבלה14[מספר סטודנטים בתואר 1])</f>
        <v>1.8182611604870031E-3</v>
      </c>
      <c r="O1882" s="11">
        <f>IFERROR(((טבלה14[[#This Row],[מספר סטודנטים בתואר 1]]-טבלה14[[#This Row],[נשים תואר 1]])/טבלה14[[#This Row],[מספר סטודנטים בתואר 1]]),"")</f>
        <v>0.77600000000000002</v>
      </c>
      <c r="P1882" s="11">
        <f>IFERROR(טבלה14[[#This Row],[נשים תואר 1]]/טבלה14[[#This Row],[מספר סטודנטים בתואר 1]],"")</f>
        <v>0.224</v>
      </c>
      <c r="Q188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882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882" s="13">
        <f>SUMIFS(T:T,D:D,"2007/08",B:B,B1882)-טבלה14[[#This Row],[דירוג]]</f>
        <v>-4</v>
      </c>
      <c r="T1882" s="9">
        <v>101</v>
      </c>
    </row>
    <row r="1883" spans="2:20" s="6" customFormat="1" ht="13.8" hidden="1" x14ac:dyDescent="0.3">
      <c r="B1883" s="7" t="s">
        <v>61</v>
      </c>
      <c r="C1883" s="8" t="s">
        <v>34</v>
      </c>
      <c r="D1883" s="9" t="s">
        <v>17</v>
      </c>
      <c r="E1883" s="10">
        <v>2577</v>
      </c>
      <c r="F1883" s="10">
        <v>312</v>
      </c>
      <c r="G1883" s="10">
        <v>317</v>
      </c>
      <c r="H1883" s="10">
        <v>47</v>
      </c>
      <c r="I1883" s="10">
        <v>120</v>
      </c>
      <c r="J1883" s="10">
        <v>21</v>
      </c>
      <c r="K1883" s="9"/>
      <c r="L1883" s="9" t="s">
        <v>18</v>
      </c>
      <c r="M1883" s="9" t="str">
        <f>IF(טבלה14[[#This Row],[מספר סטודנטים בתואר 1]]&gt;500,"yes","no")</f>
        <v>yes</v>
      </c>
      <c r="N1883" s="12">
        <f>טבלה14[[#This Row],[מספר סטודנטים בתואר 1]]/SUBTOTAL(109,טבלה14[מספר סטודנטים בתואר 1])</f>
        <v>3.7485272084600056E-2</v>
      </c>
      <c r="O1883" s="11">
        <f>IFERROR(((טבלה14[[#This Row],[מספר סטודנטים בתואר 1]]-טבלה14[[#This Row],[נשים תואר 1]])/טבלה14[[#This Row],[מספר סטודנטים בתואר 1]]),"")</f>
        <v>0.87892898719441215</v>
      </c>
      <c r="P1883" s="11">
        <f>IFERROR(טבלה14[[#This Row],[נשים תואר 1]]/טבלה14[[#This Row],[מספר סטודנטים בתואר 1]],"")</f>
        <v>0.12107101280558789</v>
      </c>
      <c r="Q188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883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883" s="13">
        <f>SUMIFS(T:T,D:D,"2007/08",B:B,B1883)-טבלה14[[#This Row],[דירוג]]</f>
        <v>4</v>
      </c>
      <c r="T1883" s="9">
        <v>11</v>
      </c>
    </row>
    <row r="1884" spans="2:20" s="6" customFormat="1" ht="13.8" hidden="1" x14ac:dyDescent="0.3">
      <c r="B1884" s="7" t="s">
        <v>61</v>
      </c>
      <c r="C1884" s="8" t="s">
        <v>34</v>
      </c>
      <c r="D1884" s="10" t="s">
        <v>22</v>
      </c>
      <c r="E1884" s="10">
        <v>2634</v>
      </c>
      <c r="F1884" s="10">
        <v>292</v>
      </c>
      <c r="G1884" s="10">
        <v>301</v>
      </c>
      <c r="H1884" s="10">
        <v>43</v>
      </c>
      <c r="I1884" s="10">
        <v>117</v>
      </c>
      <c r="J1884" s="10">
        <v>22</v>
      </c>
      <c r="K1884" s="9"/>
      <c r="L1884" s="9" t="s">
        <v>18</v>
      </c>
      <c r="M1884" s="9" t="str">
        <f>IF(טבלה14[[#This Row],[מספר סטודנטים בתואר 1]]&gt;500,"yes","no")</f>
        <v>yes</v>
      </c>
      <c r="N1884" s="12">
        <f>טבלה14[[#This Row],[מספר סטודנטים בתואר 1]]/SUBTOTAL(109,טבלה14[מספר סטודנטים בתואר 1])</f>
        <v>3.8314399173782127E-2</v>
      </c>
      <c r="O1884" s="11">
        <f>IFERROR(((טבלה14[[#This Row],[מספר סטודנטים בתואר 1]]-טבלה14[[#This Row],[נשים תואר 1]])/טבלה14[[#This Row],[מספר סטודנטים בתואר 1]]),"")</f>
        <v>0.88914198936977984</v>
      </c>
      <c r="P1884" s="11">
        <f>IFERROR(טבלה14[[#This Row],[נשים תואר 1]]/טבלה14[[#This Row],[מספר סטודנטים בתואר 1]],"")</f>
        <v>0.1108580106302202</v>
      </c>
      <c r="Q188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884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884" s="13">
        <f>SUMIFS(T:T,D:D,"2007/08",B:B,B1884)-טבלה14[[#This Row],[דירוג]]</f>
        <v>4</v>
      </c>
      <c r="T1884" s="9">
        <v>11</v>
      </c>
    </row>
    <row r="1885" spans="2:20" s="6" customFormat="1" ht="13.8" hidden="1" x14ac:dyDescent="0.3">
      <c r="B1885" s="7" t="s">
        <v>15</v>
      </c>
      <c r="C1885" s="8" t="s">
        <v>16</v>
      </c>
      <c r="D1885" s="10" t="s">
        <v>32</v>
      </c>
      <c r="E1885" s="10">
        <v>2685</v>
      </c>
      <c r="F1885" s="10">
        <v>1541</v>
      </c>
      <c r="G1885" s="10">
        <v>363</v>
      </c>
      <c r="H1885" s="10">
        <v>122</v>
      </c>
      <c r="I1885" s="10">
        <v>4</v>
      </c>
      <c r="J1885" s="10"/>
      <c r="K1885" s="9" t="s">
        <v>18</v>
      </c>
      <c r="L1885" s="9" t="s">
        <v>18</v>
      </c>
      <c r="M1885" s="9" t="str">
        <f>IF(טבלה14[[#This Row],[מספר סטודנטים בתואר 1]]&gt;500,"yes","no")</f>
        <v>yes</v>
      </c>
      <c r="N1885" s="12">
        <f>טבלה14[[#This Row],[מספר סטודנטים בתואר 1]]/SUBTOTAL(109,טבלה14[מספר סטודנטים בתואר 1])</f>
        <v>3.9056249727260829E-2</v>
      </c>
      <c r="O1885" s="11">
        <f>IFERROR(((טבלה14[[#This Row],[מספר סטודנטים בתואר 1]]-טבלה14[[#This Row],[נשים תואר 1]])/טבלה14[[#This Row],[מספר סטודנטים בתואר 1]]),"")</f>
        <v>0.42607076350093109</v>
      </c>
      <c r="P1885" s="11">
        <f>IFERROR(טבלה14[[#This Row],[נשים תואר 1]]/טבלה14[[#This Row],[מספר סטודנטים בתואר 1]],"")</f>
        <v>0.57392923649906891</v>
      </c>
      <c r="Q188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88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85" s="13">
        <f>SUMIFS(T:T,D:D,"2007/08",B:B,B1885)-טבלה14[[#This Row],[דירוג]]</f>
        <v>4</v>
      </c>
      <c r="T1885" s="9">
        <v>10</v>
      </c>
    </row>
    <row r="1886" spans="2:20" s="6" customFormat="1" ht="13.8" hidden="1" x14ac:dyDescent="0.3">
      <c r="B1886" s="7" t="s">
        <v>222</v>
      </c>
      <c r="C1886" s="8" t="s">
        <v>48</v>
      </c>
      <c r="D1886" s="9" t="s">
        <v>29</v>
      </c>
      <c r="E1886" s="10">
        <v>76</v>
      </c>
      <c r="F1886" s="10">
        <v>21</v>
      </c>
      <c r="G1886" s="10">
        <v>13</v>
      </c>
      <c r="H1886" s="10"/>
      <c r="I1886" s="10">
        <v>32</v>
      </c>
      <c r="J1886" s="10">
        <v>7</v>
      </c>
      <c r="K1886" s="9"/>
      <c r="L1886" s="9" t="s">
        <v>18</v>
      </c>
      <c r="M1886" s="9" t="str">
        <f>IF(טבלה14[[#This Row],[מספר סטודנטים בתואר 1]]&gt;500,"yes","no")</f>
        <v>no</v>
      </c>
      <c r="N1886" s="12">
        <f>טבלה14[[#This Row],[מספר סטודנטים בתואר 1]]/SUBTOTAL(109,טבלה14[מספר סטודנטים בתואר 1])</f>
        <v>1.1055027855760978E-3</v>
      </c>
      <c r="O1886" s="11">
        <f>IFERROR(((טבלה14[[#This Row],[מספר סטודנטים בתואר 1]]-טבלה14[[#This Row],[נשים תואר 1]])/טבלה14[[#This Row],[מספר סטודנטים בתואר 1]]),"")</f>
        <v>0.72368421052631582</v>
      </c>
      <c r="P1886" s="11">
        <f>IFERROR(טבלה14[[#This Row],[נשים תואר 1]]/טבלה14[[#This Row],[מספר סטודנטים בתואר 1]],"")</f>
        <v>0.27631578947368424</v>
      </c>
      <c r="Q188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886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886" s="13">
        <f>SUMIFS(T:T,D:D,"2007/08",B:B,B1886)-טבלה14[[#This Row],[דירוג]]</f>
        <v>-3</v>
      </c>
      <c r="T1886" s="9">
        <v>113</v>
      </c>
    </row>
    <row r="1887" spans="2:20" s="6" customFormat="1" ht="13.8" hidden="1" x14ac:dyDescent="0.3">
      <c r="B1887" s="7" t="s">
        <v>94</v>
      </c>
      <c r="C1887" s="8" t="s">
        <v>39</v>
      </c>
      <c r="D1887" s="9" t="s">
        <v>49</v>
      </c>
      <c r="E1887" s="10">
        <v>486</v>
      </c>
      <c r="F1887" s="10">
        <v>273</v>
      </c>
      <c r="G1887" s="10">
        <v>121</v>
      </c>
      <c r="H1887" s="10">
        <v>59</v>
      </c>
      <c r="I1887" s="10">
        <v>20</v>
      </c>
      <c r="J1887" s="10">
        <v>5</v>
      </c>
      <c r="K1887" s="9"/>
      <c r="L1887" s="9" t="s">
        <v>18</v>
      </c>
      <c r="M1887" s="9" t="str">
        <f>IF(טבלה14[[#This Row],[מספר סטודנטים בתואר 1]]&gt;500,"yes","no")</f>
        <v>no</v>
      </c>
      <c r="N1887" s="12">
        <f>טבלה14[[#This Row],[מספר סטודנטים בתואר 1]]/SUBTOTAL(109,טבלה14[מספר סטודנטים בתואר 1])</f>
        <v>7.0693993919734681E-3</v>
      </c>
      <c r="O1887" s="11">
        <f>IFERROR(((טבלה14[[#This Row],[מספר סטודנטים בתואר 1]]-טבלה14[[#This Row],[נשים תואר 1]])/טבלה14[[#This Row],[מספר סטודנטים בתואר 1]]),"")</f>
        <v>0.43827160493827161</v>
      </c>
      <c r="P1887" s="11">
        <f>IFERROR(טבלה14[[#This Row],[נשים תואר 1]]/טבלה14[[#This Row],[מספר סטודנטים בתואר 1]],"")</f>
        <v>0.56172839506172845</v>
      </c>
      <c r="Q188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88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87" s="13">
        <f>SUMIFS(T:T,D:D,"2007/08",B:B,B1887)-טבלה14[[#This Row],[דירוג]]</f>
        <v>6</v>
      </c>
      <c r="T1887" s="9">
        <v>48</v>
      </c>
    </row>
    <row r="1888" spans="2:20" s="6" customFormat="1" ht="13.8" hidden="1" x14ac:dyDescent="0.3">
      <c r="B1888" s="7" t="s">
        <v>93</v>
      </c>
      <c r="C1888" s="8" t="s">
        <v>58</v>
      </c>
      <c r="D1888" s="10" t="s">
        <v>49</v>
      </c>
      <c r="E1888" s="10">
        <v>447</v>
      </c>
      <c r="F1888" s="10">
        <v>427</v>
      </c>
      <c r="G1888" s="10">
        <v>104</v>
      </c>
      <c r="H1888" s="10">
        <v>96</v>
      </c>
      <c r="I1888" s="10">
        <v>3</v>
      </c>
      <c r="J1888" s="10">
        <v>3</v>
      </c>
      <c r="K1888" s="9"/>
      <c r="L1888" s="9" t="s">
        <v>18</v>
      </c>
      <c r="M1888" s="9" t="str">
        <f>IF(טבלה14[[#This Row],[מספר סטודנטים בתואר 1]]&gt;500,"yes","no")</f>
        <v>no</v>
      </c>
      <c r="N1888" s="12">
        <f>טבלה14[[#This Row],[מספר סטודנטים בתואר 1]]/SUBTOTAL(109,טבלה14[מספר סטודנטים בתואר 1])</f>
        <v>6.5021019099015228E-3</v>
      </c>
      <c r="O1888" s="11">
        <f>IFERROR(((טבלה14[[#This Row],[מספר סטודנטים בתואר 1]]-טבלה14[[#This Row],[נשים תואר 1]])/טבלה14[[#This Row],[מספר סטודנטים בתואר 1]]),"")</f>
        <v>4.4742729306487698E-2</v>
      </c>
      <c r="P1888" s="11">
        <f>IFERROR(טבלה14[[#This Row],[נשים תואר 1]]/טבלה14[[#This Row],[מספר סטודנטים בתואר 1]],"")</f>
        <v>0.95525727069351229</v>
      </c>
      <c r="Q188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88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88" s="13">
        <f>SUMIFS(T:T,D:D,"2007/08",B:B,B1888)-טבלה14[[#This Row],[דירוג]]</f>
        <v>4</v>
      </c>
      <c r="T1888" s="9">
        <v>49</v>
      </c>
    </row>
    <row r="1889" spans="2:20" s="6" customFormat="1" ht="13.8" hidden="1" x14ac:dyDescent="0.3">
      <c r="B1889" s="7" t="s">
        <v>111</v>
      </c>
      <c r="C1889" s="8" t="s">
        <v>39</v>
      </c>
      <c r="D1889" s="9" t="s">
        <v>49</v>
      </c>
      <c r="E1889" s="10">
        <v>441</v>
      </c>
      <c r="F1889" s="10">
        <v>314</v>
      </c>
      <c r="G1889" s="10">
        <v>169</v>
      </c>
      <c r="H1889" s="10">
        <v>133</v>
      </c>
      <c r="I1889" s="10">
        <v>36</v>
      </c>
      <c r="J1889" s="10">
        <v>23</v>
      </c>
      <c r="K1889" s="9"/>
      <c r="L1889" s="9" t="s">
        <v>18</v>
      </c>
      <c r="M1889" s="9" t="str">
        <f>IF(טבלה14[[#This Row],[מספר סטודנטים בתואר 1]]&gt;500,"yes","no")</f>
        <v>no</v>
      </c>
      <c r="N1889" s="12">
        <f>טבלה14[[#This Row],[מספר סטודנטים בתואר 1]]/SUBTOTAL(109,טבלה14[מספר סטודנטים בתואר 1])</f>
        <v>6.4148253741981472E-3</v>
      </c>
      <c r="O1889" s="11">
        <f>IFERROR(((טבלה14[[#This Row],[מספר סטודנטים בתואר 1]]-טבלה14[[#This Row],[נשים תואר 1]])/טבלה14[[#This Row],[מספר סטודנטים בתואר 1]]),"")</f>
        <v>0.28798185941043086</v>
      </c>
      <c r="P1889" s="11">
        <f>IFERROR(טבלה14[[#This Row],[נשים תואר 1]]/טבלה14[[#This Row],[מספר סטודנטים בתואר 1]],"")</f>
        <v>0.71201814058956914</v>
      </c>
      <c r="Q188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88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89" s="13">
        <f>SUMIFS(T:T,D:D,"2007/08",B:B,B1889)-טבלה14[[#This Row],[דירוג]]</f>
        <v>-4</v>
      </c>
      <c r="T1889" s="9">
        <v>50</v>
      </c>
    </row>
    <row r="1890" spans="2:20" s="6" customFormat="1" ht="13.8" hidden="1" x14ac:dyDescent="0.3">
      <c r="B1890" s="7" t="s">
        <v>122</v>
      </c>
      <c r="C1890" s="8" t="s">
        <v>39</v>
      </c>
      <c r="D1890" s="10" t="s">
        <v>49</v>
      </c>
      <c r="E1890" s="10">
        <v>420</v>
      </c>
      <c r="F1890" s="10">
        <v>324</v>
      </c>
      <c r="G1890" s="10">
        <v>152</v>
      </c>
      <c r="H1890" s="10">
        <v>122</v>
      </c>
      <c r="I1890" s="10">
        <v>46</v>
      </c>
      <c r="J1890" s="10">
        <v>26</v>
      </c>
      <c r="K1890" s="9"/>
      <c r="L1890" s="9" t="s">
        <v>18</v>
      </c>
      <c r="M1890" s="9" t="str">
        <f>IF(טבלה14[[#This Row],[מספר סטודנטים בתואר 1]]&gt;500,"yes","no")</f>
        <v>no</v>
      </c>
      <c r="N1890" s="12">
        <f>טבלה14[[#This Row],[מספר סטודנטים בתואר 1]]/SUBTOTAL(109,טבלה14[מספר סטודנטים בתואר 1])</f>
        <v>6.1093574992363304E-3</v>
      </c>
      <c r="O1890" s="11">
        <f>IFERROR(((טבלה14[[#This Row],[מספר סטודנטים בתואר 1]]-טבלה14[[#This Row],[נשים תואר 1]])/טבלה14[[#This Row],[מספר סטודנטים בתואר 1]]),"")</f>
        <v>0.22857142857142856</v>
      </c>
      <c r="P1890" s="11">
        <f>IFERROR(טבלה14[[#This Row],[נשים תואר 1]]/טבלה14[[#This Row],[מספר סטודנטים בתואר 1]],"")</f>
        <v>0.77142857142857146</v>
      </c>
      <c r="Q189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89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90" s="13">
        <f>SUMIFS(T:T,D:D,"2007/08",B:B,B1890)-טבלה14[[#This Row],[דירוג]]</f>
        <v>6</v>
      </c>
      <c r="T1890" s="9">
        <v>51</v>
      </c>
    </row>
    <row r="1891" spans="2:20" s="6" customFormat="1" ht="13.8" hidden="1" x14ac:dyDescent="0.3">
      <c r="B1891" s="7" t="s">
        <v>73</v>
      </c>
      <c r="C1891" s="8" t="s">
        <v>16</v>
      </c>
      <c r="D1891" s="9" t="s">
        <v>49</v>
      </c>
      <c r="E1891" s="10">
        <v>395</v>
      </c>
      <c r="F1891" s="10">
        <v>333</v>
      </c>
      <c r="G1891" s="10">
        <v>318</v>
      </c>
      <c r="H1891" s="10">
        <v>227</v>
      </c>
      <c r="I1891" s="10">
        <v>39</v>
      </c>
      <c r="J1891" s="10">
        <v>32</v>
      </c>
      <c r="K1891" s="9"/>
      <c r="L1891" s="9" t="s">
        <v>18</v>
      </c>
      <c r="M1891" s="9" t="str">
        <f>IF(טבלה14[[#This Row],[מספר סטודנטים בתואר 1]]&gt;500,"yes","no")</f>
        <v>no</v>
      </c>
      <c r="N1891" s="12">
        <f>טבלה14[[#This Row],[מספר סטודנטים בתואר 1]]/SUBTOTAL(109,טבלה14[מספר סטודנטים בתואר 1])</f>
        <v>5.7457052671389293E-3</v>
      </c>
      <c r="O1891" s="11">
        <f>IFERROR(((טבלה14[[#This Row],[מספר סטודנטים בתואר 1]]-טבלה14[[#This Row],[נשים תואר 1]])/טבלה14[[#This Row],[מספר סטודנטים בתואר 1]]),"")</f>
        <v>0.1569620253164557</v>
      </c>
      <c r="P1891" s="11">
        <f>IFERROR(טבלה14[[#This Row],[נשים תואר 1]]/טבלה14[[#This Row],[מספר סטודנטים בתואר 1]],"")</f>
        <v>0.84303797468354436</v>
      </c>
      <c r="Q189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89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91" s="13">
        <f>SUMIFS(T:T,D:D,"2007/08",B:B,B1891)-טבלה14[[#This Row],[דירוג]]</f>
        <v>-14</v>
      </c>
      <c r="T1891" s="9">
        <v>52</v>
      </c>
    </row>
    <row r="1892" spans="2:20" s="6" customFormat="1" ht="13.8" hidden="1" x14ac:dyDescent="0.3">
      <c r="B1892" s="7" t="s">
        <v>107</v>
      </c>
      <c r="C1892" s="8" t="s">
        <v>39</v>
      </c>
      <c r="D1892" s="10" t="s">
        <v>49</v>
      </c>
      <c r="E1892" s="10">
        <v>393</v>
      </c>
      <c r="F1892" s="10">
        <v>311</v>
      </c>
      <c r="G1892" s="10">
        <v>153</v>
      </c>
      <c r="H1892" s="10">
        <v>111</v>
      </c>
      <c r="I1892" s="10">
        <v>47</v>
      </c>
      <c r="J1892" s="10">
        <v>27</v>
      </c>
      <c r="K1892" s="9"/>
      <c r="L1892" s="9" t="s">
        <v>18</v>
      </c>
      <c r="M1892" s="9" t="str">
        <f>IF(טבלה14[[#This Row],[מספר סטודנטים בתואר 1]]&gt;500,"yes","no")</f>
        <v>no</v>
      </c>
      <c r="N1892" s="12">
        <f>טבלה14[[#This Row],[מספר סטודנטים בתואר 1]]/SUBTOTAL(109,טבלה14[מספר סטודנטים בתואר 1])</f>
        <v>5.716613088571138E-3</v>
      </c>
      <c r="O1892" s="11">
        <f>IFERROR(((טבלה14[[#This Row],[מספר סטודנטים בתואר 1]]-טבלה14[[#This Row],[נשים תואר 1]])/טבלה14[[#This Row],[מספר סטודנטים בתואר 1]]),"")</f>
        <v>0.20865139949109415</v>
      </c>
      <c r="P1892" s="11">
        <f>IFERROR(טבלה14[[#This Row],[נשים תואר 1]]/טבלה14[[#This Row],[מספר סטודנטים בתואר 1]],"")</f>
        <v>0.79134860050890588</v>
      </c>
      <c r="Q189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89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92" s="13">
        <f>SUMIFS(T:T,D:D,"2007/08",B:B,B1892)-טבלה14[[#This Row],[דירוג]]</f>
        <v>-1</v>
      </c>
      <c r="T1892" s="9">
        <v>53</v>
      </c>
    </row>
    <row r="1893" spans="2:20" s="6" customFormat="1" ht="13.8" hidden="1" x14ac:dyDescent="0.3">
      <c r="B1893" s="7" t="s">
        <v>247</v>
      </c>
      <c r="C1893" s="8" t="s">
        <v>52</v>
      </c>
      <c r="D1893" s="9" t="s">
        <v>49</v>
      </c>
      <c r="E1893" s="10">
        <v>391</v>
      </c>
      <c r="F1893" s="10">
        <v>364</v>
      </c>
      <c r="G1893" s="10">
        <v>50</v>
      </c>
      <c r="H1893" s="10">
        <v>37</v>
      </c>
      <c r="I1893" s="10"/>
      <c r="J1893" s="10" t="s">
        <v>21</v>
      </c>
      <c r="K1893" s="9"/>
      <c r="L1893" s="9" t="s">
        <v>18</v>
      </c>
      <c r="M1893" s="9" t="str">
        <f>IF(טבלה14[[#This Row],[מספר סטודנטים בתואר 1]]&gt;500,"yes","no")</f>
        <v>no</v>
      </c>
      <c r="N1893" s="12">
        <f>טבלה14[[#This Row],[מספר סטודנטים בתואר 1]]/SUBTOTAL(109,טבלה14[מספר סטודנטים בתואר 1])</f>
        <v>5.6875209100033458E-3</v>
      </c>
      <c r="O1893" s="11">
        <f>IFERROR(((טבלה14[[#This Row],[מספר סטודנטים בתואר 1]]-טבלה14[[#This Row],[נשים תואר 1]])/טבלה14[[#This Row],[מספר סטודנטים בתואר 1]]),"")</f>
        <v>6.9053708439897693E-2</v>
      </c>
      <c r="P1893" s="11">
        <f>IFERROR(טבלה14[[#This Row],[נשים תואר 1]]/טבלה14[[#This Row],[מספר סטודנטים בתואר 1]],"")</f>
        <v>0.93094629156010233</v>
      </c>
      <c r="Q189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89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93" s="13">
        <f>SUMIFS(T:T,D:D,"2007/08",B:B,B1893)-טבלה14[[#This Row],[דירוג]]</f>
        <v>17</v>
      </c>
      <c r="T1893" s="9">
        <v>54</v>
      </c>
    </row>
    <row r="1894" spans="2:20" s="6" customFormat="1" ht="13.8" hidden="1" x14ac:dyDescent="0.3">
      <c r="B1894" s="7" t="s">
        <v>100</v>
      </c>
      <c r="C1894" s="8" t="s">
        <v>34</v>
      </c>
      <c r="D1894" s="10" t="s">
        <v>49</v>
      </c>
      <c r="E1894" s="10">
        <v>382</v>
      </c>
      <c r="F1894" s="10">
        <v>62</v>
      </c>
      <c r="G1894" s="10">
        <v>135</v>
      </c>
      <c r="H1894" s="10">
        <v>21</v>
      </c>
      <c r="I1894" s="10">
        <v>27</v>
      </c>
      <c r="J1894" s="10">
        <v>6</v>
      </c>
      <c r="K1894" s="9"/>
      <c r="L1894" s="9" t="s">
        <v>18</v>
      </c>
      <c r="M1894" s="9" t="str">
        <f>IF(טבלה14[[#This Row],[מספר סטודנטים בתואר 1]]&gt;500,"yes","no")</f>
        <v>no</v>
      </c>
      <c r="N1894" s="12">
        <f>טבלה14[[#This Row],[מספר סטודנטים בתואר 1]]/SUBTOTAL(109,טבלה14[מספר סטודנטים בתואר 1])</f>
        <v>5.5566061064482811E-3</v>
      </c>
      <c r="O1894" s="11">
        <f>IFERROR(((טבלה14[[#This Row],[מספר סטודנטים בתואר 1]]-טבלה14[[#This Row],[נשים תואר 1]])/טבלה14[[#This Row],[מספר סטודנטים בתואר 1]]),"")</f>
        <v>0.83769633507853403</v>
      </c>
      <c r="P1894" s="11">
        <f>IFERROR(טבלה14[[#This Row],[נשים תואר 1]]/טבלה14[[#This Row],[מספר סטודנטים בתואר 1]],"")</f>
        <v>0.16230366492146597</v>
      </c>
      <c r="Q189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894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894" s="13">
        <f>SUMIFS(T:T,D:D,"2007/08",B:B,B1894)-טבלה14[[#This Row],[דירוג]]</f>
        <v>4</v>
      </c>
      <c r="T1894" s="9">
        <v>55</v>
      </c>
    </row>
    <row r="1895" spans="2:20" s="6" customFormat="1" ht="13.8" hidden="1" x14ac:dyDescent="0.3">
      <c r="B1895" s="7" t="s">
        <v>112</v>
      </c>
      <c r="C1895" s="8" t="s">
        <v>56</v>
      </c>
      <c r="D1895" s="9" t="s">
        <v>49</v>
      </c>
      <c r="E1895" s="10">
        <v>360</v>
      </c>
      <c r="F1895" s="10">
        <v>279</v>
      </c>
      <c r="G1895" s="10">
        <v>60</v>
      </c>
      <c r="H1895" s="10">
        <v>46</v>
      </c>
      <c r="I1895" s="10">
        <v>17</v>
      </c>
      <c r="J1895" s="10">
        <v>10</v>
      </c>
      <c r="K1895" s="9"/>
      <c r="L1895" s="9" t="s">
        <v>18</v>
      </c>
      <c r="M1895" s="9" t="str">
        <f>IF(טבלה14[[#This Row],[מספר סטודנטים בתואר 1]]&gt;500,"yes","no")</f>
        <v>no</v>
      </c>
      <c r="N1895" s="12">
        <f>טבלה14[[#This Row],[מספר סטודנטים בתואר 1]]/SUBTOTAL(109,טבלה14[מספר סטודנטים בתואר 1])</f>
        <v>5.2365921422025691E-3</v>
      </c>
      <c r="O1895" s="11">
        <f>IFERROR(((טבלה14[[#This Row],[מספר סטודנטים בתואר 1]]-טבלה14[[#This Row],[נשים תואר 1]])/טבלה14[[#This Row],[מספר סטודנטים בתואר 1]]),"")</f>
        <v>0.22500000000000001</v>
      </c>
      <c r="P1895" s="11">
        <f>IFERROR(טבלה14[[#This Row],[נשים תואר 1]]/טבלה14[[#This Row],[מספר סטודנטים בתואר 1]],"")</f>
        <v>0.77500000000000002</v>
      </c>
      <c r="Q189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89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95" s="13">
        <f>SUMIFS(T:T,D:D,"2007/08",B:B,B1895)-טבלה14[[#This Row],[דירוג]]</f>
        <v>0</v>
      </c>
      <c r="T1895" s="9">
        <v>56</v>
      </c>
    </row>
    <row r="1896" spans="2:20" s="6" customFormat="1" ht="13.8" hidden="1" x14ac:dyDescent="0.3">
      <c r="B1896" s="7" t="s">
        <v>114</v>
      </c>
      <c r="C1896" s="8" t="s">
        <v>25</v>
      </c>
      <c r="D1896" s="10" t="s">
        <v>49</v>
      </c>
      <c r="E1896" s="10">
        <v>323</v>
      </c>
      <c r="F1896" s="10">
        <v>160</v>
      </c>
      <c r="G1896" s="10">
        <v>170</v>
      </c>
      <c r="H1896" s="10">
        <v>91</v>
      </c>
      <c r="I1896" s="10">
        <v>69</v>
      </c>
      <c r="J1896" s="10">
        <v>38</v>
      </c>
      <c r="K1896" s="9"/>
      <c r="L1896" s="9" t="s">
        <v>18</v>
      </c>
      <c r="M1896" s="9" t="str">
        <f>IF(טבלה14[[#This Row],[מספר סטודנטים בתואר 1]]&gt;500,"yes","no")</f>
        <v>no</v>
      </c>
      <c r="N1896" s="12">
        <f>טבלה14[[#This Row],[מספר סטודנטים בתואר 1]]/SUBTOTAL(109,טבלה14[מספר סטודנטים בתואר 1])</f>
        <v>4.698386838698416E-3</v>
      </c>
      <c r="O1896" s="11">
        <f>IFERROR(((טבלה14[[#This Row],[מספר סטודנטים בתואר 1]]-טבלה14[[#This Row],[נשים תואר 1]])/טבלה14[[#This Row],[מספר סטודנטים בתואר 1]]),"")</f>
        <v>0.50464396284829727</v>
      </c>
      <c r="P1896" s="11">
        <f>IFERROR(טבלה14[[#This Row],[נשים תואר 1]]/טבלה14[[#This Row],[מספר סטודנטים בתואר 1]],"")</f>
        <v>0.49535603715170279</v>
      </c>
      <c r="Q189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89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96" s="13">
        <f>SUMIFS(T:T,D:D,"2007/08",B:B,B1896)-טבלה14[[#This Row],[דירוג]]</f>
        <v>8</v>
      </c>
      <c r="T1896" s="9">
        <v>57</v>
      </c>
    </row>
    <row r="1897" spans="2:20" s="6" customFormat="1" ht="13.8" hidden="1" x14ac:dyDescent="0.3">
      <c r="B1897" s="7" t="s">
        <v>98</v>
      </c>
      <c r="C1897" s="8" t="s">
        <v>72</v>
      </c>
      <c r="D1897" s="9" t="s">
        <v>49</v>
      </c>
      <c r="E1897" s="10">
        <v>313</v>
      </c>
      <c r="F1897" s="10">
        <v>198</v>
      </c>
      <c r="G1897" s="10">
        <v>254</v>
      </c>
      <c r="H1897" s="10">
        <v>149</v>
      </c>
      <c r="I1897" s="10">
        <v>33</v>
      </c>
      <c r="J1897" s="10">
        <v>13</v>
      </c>
      <c r="K1897" s="9"/>
      <c r="L1897" s="9" t="s">
        <v>18</v>
      </c>
      <c r="M1897" s="9" t="str">
        <f>IF(טבלה14[[#This Row],[מספר סטודנטים בתואר 1]]&gt;500,"yes","no")</f>
        <v>no</v>
      </c>
      <c r="N1897" s="12">
        <f>טבלה14[[#This Row],[מספר סטודנטים בתואר 1]]/SUBTOTAL(109,טבלה14[מספר סטודנטים בתואר 1])</f>
        <v>4.5529259458594561E-3</v>
      </c>
      <c r="O1897" s="11">
        <f>IFERROR(((טבלה14[[#This Row],[מספר סטודנטים בתואר 1]]-טבלה14[[#This Row],[נשים תואר 1]])/טבלה14[[#This Row],[מספר סטודנטים בתואר 1]]),"")</f>
        <v>0.36741214057507987</v>
      </c>
      <c r="P1897" s="11">
        <f>IFERROR(טבלה14[[#This Row],[נשים תואר 1]]/טבלה14[[#This Row],[מספר סטודנטים בתואר 1]],"")</f>
        <v>0.63258785942492013</v>
      </c>
      <c r="Q189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89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97" s="13">
        <f>SUMIFS(T:T,D:D,"2007/08",B:B,B1897)-טבלה14[[#This Row],[דירוג]]</f>
        <v>32</v>
      </c>
      <c r="T1897" s="9">
        <v>58</v>
      </c>
    </row>
    <row r="1898" spans="2:20" s="6" customFormat="1" ht="13.8" hidden="1" x14ac:dyDescent="0.3">
      <c r="B1898" s="7" t="s">
        <v>113</v>
      </c>
      <c r="C1898" s="8" t="s">
        <v>69</v>
      </c>
      <c r="D1898" s="10" t="s">
        <v>49</v>
      </c>
      <c r="E1898" s="10">
        <v>310</v>
      </c>
      <c r="F1898" s="10">
        <v>200</v>
      </c>
      <c r="G1898" s="10">
        <v>23</v>
      </c>
      <c r="H1898" s="10">
        <v>18</v>
      </c>
      <c r="I1898" s="10"/>
      <c r="J1898" s="10" t="s">
        <v>21</v>
      </c>
      <c r="K1898" s="9"/>
      <c r="L1898" s="9" t="s">
        <v>18</v>
      </c>
      <c r="M1898" s="9" t="str">
        <f>IF(טבלה14[[#This Row],[מספר סטודנטים בתואר 1]]&gt;500,"yes","no")</f>
        <v>no</v>
      </c>
      <c r="N1898" s="12">
        <f>טבלה14[[#This Row],[מספר סטודנטים בתואר 1]]/SUBTOTAL(109,טבלה14[מספר סטודנטים בתואר 1])</f>
        <v>4.5092876780077678E-3</v>
      </c>
      <c r="O1898" s="11">
        <f>IFERROR(((טבלה14[[#This Row],[מספר סטודנטים בתואר 1]]-טבלה14[[#This Row],[נשים תואר 1]])/טבלה14[[#This Row],[מספר סטודנטים בתואר 1]]),"")</f>
        <v>0.35483870967741937</v>
      </c>
      <c r="P1898" s="11">
        <f>IFERROR(טבלה14[[#This Row],[נשים תואר 1]]/טבלה14[[#This Row],[מספר סטודנטים בתואר 1]],"")</f>
        <v>0.64516129032258063</v>
      </c>
      <c r="Q189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89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98" s="13">
        <f>SUMIFS(T:T,D:D,"2007/08",B:B,B1898)-טבלה14[[#This Row],[דירוג]]</f>
        <v>2</v>
      </c>
      <c r="T1898" s="9">
        <v>59</v>
      </c>
    </row>
    <row r="1899" spans="2:20" s="6" customFormat="1" ht="13.8" hidden="1" x14ac:dyDescent="0.3">
      <c r="B1899" s="7" t="s">
        <v>126</v>
      </c>
      <c r="C1899" s="8" t="s">
        <v>25</v>
      </c>
      <c r="D1899" s="9" t="s">
        <v>49</v>
      </c>
      <c r="E1899" s="10">
        <v>308</v>
      </c>
      <c r="F1899" s="10">
        <v>181</v>
      </c>
      <c r="G1899" s="10">
        <v>291</v>
      </c>
      <c r="H1899" s="10">
        <v>93</v>
      </c>
      <c r="I1899" s="10">
        <v>91</v>
      </c>
      <c r="J1899" s="10">
        <v>46</v>
      </c>
      <c r="K1899" s="9"/>
      <c r="L1899" s="9" t="s">
        <v>18</v>
      </c>
      <c r="M1899" s="9" t="str">
        <f>IF(טבלה14[[#This Row],[מספר סטודנטים בתואר 1]]&gt;500,"yes","no")</f>
        <v>no</v>
      </c>
      <c r="N1899" s="12">
        <f>טבלה14[[#This Row],[מספר סטודנטים בתואר 1]]/SUBTOTAL(109,טבלה14[מספר סטודנטים בתואר 1])</f>
        <v>4.4801954994399757E-3</v>
      </c>
      <c r="O1899" s="11">
        <f>IFERROR(((טבלה14[[#This Row],[מספר סטודנטים בתואר 1]]-טבלה14[[#This Row],[נשים תואר 1]])/טבלה14[[#This Row],[מספר סטודנטים בתואר 1]]),"")</f>
        <v>0.41233766233766234</v>
      </c>
      <c r="P1899" s="11">
        <f>IFERROR(טבלה14[[#This Row],[נשים תואר 1]]/טבלה14[[#This Row],[מספר סטודנטים בתואר 1]],"")</f>
        <v>0.58766233766233766</v>
      </c>
      <c r="Q189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89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899" s="13">
        <f>SUMIFS(T:T,D:D,"2007/08",B:B,B1899)-טבלה14[[#This Row],[דירוג]]</f>
        <v>-6</v>
      </c>
      <c r="T1899" s="9">
        <v>61</v>
      </c>
    </row>
    <row r="1900" spans="2:20" s="6" customFormat="1" ht="13.8" hidden="1" x14ac:dyDescent="0.3">
      <c r="B1900" s="7" t="s">
        <v>66</v>
      </c>
      <c r="C1900" s="8" t="s">
        <v>34</v>
      </c>
      <c r="D1900" s="10" t="s">
        <v>49</v>
      </c>
      <c r="E1900" s="10">
        <v>308</v>
      </c>
      <c r="F1900" s="10">
        <v>78</v>
      </c>
      <c r="G1900" s="10"/>
      <c r="H1900" s="10"/>
      <c r="I1900" s="10"/>
      <c r="J1900" s="10" t="s">
        <v>21</v>
      </c>
      <c r="K1900" s="9"/>
      <c r="L1900" s="9" t="s">
        <v>18</v>
      </c>
      <c r="M1900" s="9" t="str">
        <f>IF(טבלה14[[#This Row],[מספר סטודנטים בתואר 1]]&gt;500,"yes","no")</f>
        <v>no</v>
      </c>
      <c r="N1900" s="12">
        <f>טבלה14[[#This Row],[מספר סטודנטים בתואר 1]]/SUBTOTAL(109,טבלה14[מספר סטודנטים בתואר 1])</f>
        <v>4.4801954994399757E-3</v>
      </c>
      <c r="O1900" s="11">
        <f>IFERROR(((טבלה14[[#This Row],[מספר סטודנטים בתואר 1]]-טבלה14[[#This Row],[נשים תואר 1]])/טבלה14[[#This Row],[מספר סטודנטים בתואר 1]]),"")</f>
        <v>0.74675324675324672</v>
      </c>
      <c r="P1900" s="11">
        <f>IFERROR(טבלה14[[#This Row],[נשים תואר 1]]/טבלה14[[#This Row],[מספר סטודנטים בתואר 1]],"")</f>
        <v>0.25324675324675322</v>
      </c>
      <c r="Q190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00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900" s="13">
        <f>SUMIFS(T:T,D:D,"2007/08",B:B,B1900)-טבלה14[[#This Row],[דירוג]]</f>
        <v>-18</v>
      </c>
      <c r="T1900" s="9">
        <v>60</v>
      </c>
    </row>
    <row r="1901" spans="2:20" s="6" customFormat="1" ht="13.8" hidden="1" x14ac:dyDescent="0.3">
      <c r="B1901" s="7" t="s">
        <v>106</v>
      </c>
      <c r="C1901" s="8" t="s">
        <v>28</v>
      </c>
      <c r="D1901" s="9" t="s">
        <v>255</v>
      </c>
      <c r="E1901" s="10">
        <v>120</v>
      </c>
      <c r="F1901" s="10">
        <v>45</v>
      </c>
      <c r="G1901" s="10"/>
      <c r="H1901" s="10"/>
      <c r="I1901" s="10">
        <v>51</v>
      </c>
      <c r="J1901" s="10">
        <v>16</v>
      </c>
      <c r="K1901" s="9"/>
      <c r="L1901" s="9" t="s">
        <v>18</v>
      </c>
      <c r="M1901" s="9" t="str">
        <f>IF(טבלה14[[#This Row],[מספר סטודנטים בתואר 1]]&gt;500,"yes","no")</f>
        <v>no</v>
      </c>
      <c r="N1901" s="12">
        <f>טבלה14[[#This Row],[מספר סטודנטים בתואר 1]]/SUBTOTAL(109,טבלה14[מספר סטודנטים בתואר 1])</f>
        <v>1.7455307140675229E-3</v>
      </c>
      <c r="O1901" s="11">
        <f>IFERROR(((טבלה14[[#This Row],[מספר סטודנטים בתואר 1]]-טבלה14[[#This Row],[נשים תואר 1]])/טבלה14[[#This Row],[מספר סטודנטים בתואר 1]]),"")</f>
        <v>0.625</v>
      </c>
      <c r="P1901" s="11">
        <f>IFERROR(טבלה14[[#This Row],[נשים תואר 1]]/טבלה14[[#This Row],[מספר סטודנטים בתואר 1]],"")</f>
        <v>0.375</v>
      </c>
      <c r="Q190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0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01" s="13">
        <f>SUMIFS(T:T,D:D,"2007/08",B:B,B1901)-טבלה14[[#This Row],[דירוג]]</f>
        <v>0</v>
      </c>
      <c r="T1901" s="9">
        <v>97</v>
      </c>
    </row>
    <row r="1902" spans="2:20" s="6" customFormat="1" ht="13.8" hidden="1" x14ac:dyDescent="0.3">
      <c r="B1902" s="7" t="s">
        <v>88</v>
      </c>
      <c r="C1902" s="8" t="s">
        <v>48</v>
      </c>
      <c r="D1902" s="10" t="s">
        <v>49</v>
      </c>
      <c r="E1902" s="10">
        <v>304</v>
      </c>
      <c r="F1902" s="10">
        <v>214</v>
      </c>
      <c r="G1902" s="10">
        <v>487</v>
      </c>
      <c r="H1902" s="10">
        <v>369</v>
      </c>
      <c r="I1902" s="10">
        <v>518</v>
      </c>
      <c r="J1902" s="10">
        <v>297</v>
      </c>
      <c r="K1902" s="9"/>
      <c r="L1902" s="9" t="s">
        <v>18</v>
      </c>
      <c r="M1902" s="9" t="str">
        <f>IF(טבלה14[[#This Row],[מספר סטודנטים בתואר 1]]&gt;500,"yes","no")</f>
        <v>no</v>
      </c>
      <c r="N1902" s="12">
        <f>טבלה14[[#This Row],[מספר סטודנטים בתואר 1]]/SUBTOTAL(109,טבלה14[מספר סטודנטים בתואר 1])</f>
        <v>4.4220111423043914E-3</v>
      </c>
      <c r="O1902" s="11">
        <f>IFERROR(((טבלה14[[#This Row],[מספר סטודנטים בתואר 1]]-טבלה14[[#This Row],[נשים תואר 1]])/טבלה14[[#This Row],[מספר סטודנטים בתואר 1]]),"")</f>
        <v>0.29605263157894735</v>
      </c>
      <c r="P1902" s="11">
        <f>IFERROR(טבלה14[[#This Row],[נשים תואר 1]]/טבלה14[[#This Row],[מספר סטודנטים בתואר 1]],"")</f>
        <v>0.70394736842105265</v>
      </c>
      <c r="Q190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90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02" s="13">
        <f>SUMIFS(T:T,D:D,"2007/08",B:B,B1902)-טבלה14[[#This Row],[דירוג]]</f>
        <v>13</v>
      </c>
      <c r="T1902" s="9">
        <v>63</v>
      </c>
    </row>
    <row r="1903" spans="2:20" s="6" customFormat="1" ht="13.8" hidden="1" x14ac:dyDescent="0.3">
      <c r="B1903" s="7" t="s">
        <v>121</v>
      </c>
      <c r="C1903" s="8" t="s">
        <v>16</v>
      </c>
      <c r="D1903" s="9" t="s">
        <v>49</v>
      </c>
      <c r="E1903" s="10">
        <v>300</v>
      </c>
      <c r="F1903" s="10">
        <v>271</v>
      </c>
      <c r="G1903" s="10">
        <v>113</v>
      </c>
      <c r="H1903" s="10">
        <v>105</v>
      </c>
      <c r="I1903" s="10">
        <v>3</v>
      </c>
      <c r="J1903" s="10">
        <v>3</v>
      </c>
      <c r="K1903" s="9"/>
      <c r="L1903" s="9" t="s">
        <v>18</v>
      </c>
      <c r="M1903" s="9" t="str">
        <f>IF(טבלה14[[#This Row],[מספר סטודנטים בתואר 1]]&gt;500,"yes","no")</f>
        <v>no</v>
      </c>
      <c r="N1903" s="12">
        <f>טבלה14[[#This Row],[מספר סטודנטים בתואר 1]]/SUBTOTAL(109,טבלה14[מספר סטודנטים בתואר 1])</f>
        <v>4.363826785168807E-3</v>
      </c>
      <c r="O1903" s="11">
        <f>IFERROR(((טבלה14[[#This Row],[מספר סטודנטים בתואר 1]]-טבלה14[[#This Row],[נשים תואר 1]])/טבלה14[[#This Row],[מספר סטודנטים בתואר 1]]),"")</f>
        <v>9.6666666666666665E-2</v>
      </c>
      <c r="P1903" s="11">
        <f>IFERROR(טבלה14[[#This Row],[נשים תואר 1]]/טבלה14[[#This Row],[מספר סטודנטים בתואר 1]],"")</f>
        <v>0.90333333333333332</v>
      </c>
      <c r="Q190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90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03" s="13">
        <f>SUMIFS(T:T,D:D,"2007/08",B:B,B1903)-טבלה14[[#This Row],[דירוג]]</f>
        <v>-19</v>
      </c>
      <c r="T1903" s="9">
        <v>64</v>
      </c>
    </row>
    <row r="1904" spans="2:20" s="6" customFormat="1" ht="13.8" hidden="1" x14ac:dyDescent="0.3">
      <c r="B1904" s="7" t="s">
        <v>104</v>
      </c>
      <c r="C1904" s="8" t="s">
        <v>39</v>
      </c>
      <c r="D1904" s="10" t="s">
        <v>49</v>
      </c>
      <c r="E1904" s="10">
        <v>296</v>
      </c>
      <c r="F1904" s="10">
        <v>207</v>
      </c>
      <c r="G1904" s="10">
        <v>52</v>
      </c>
      <c r="H1904" s="10">
        <v>33</v>
      </c>
      <c r="I1904" s="10">
        <v>11</v>
      </c>
      <c r="J1904" s="10">
        <v>8</v>
      </c>
      <c r="K1904" s="9"/>
      <c r="L1904" s="9" t="s">
        <v>18</v>
      </c>
      <c r="M1904" s="9" t="str">
        <f>IF(טבלה14[[#This Row],[מספר סטודנטים בתואר 1]]&gt;500,"yes","no")</f>
        <v>no</v>
      </c>
      <c r="N1904" s="12">
        <f>טבלה14[[#This Row],[מספר סטודנטים בתואר 1]]/SUBTOTAL(109,טבלה14[מספר סטודנטים בתואר 1])</f>
        <v>4.3056424280332236E-3</v>
      </c>
      <c r="O1904" s="11">
        <f>IFERROR(((טבלה14[[#This Row],[מספר סטודנטים בתואר 1]]-טבלה14[[#This Row],[נשים תואר 1]])/טבלה14[[#This Row],[מספר סטודנטים בתואר 1]]),"")</f>
        <v>0.30067567567567566</v>
      </c>
      <c r="P1904" s="11">
        <f>IFERROR(טבלה14[[#This Row],[נשים תואר 1]]/טבלה14[[#This Row],[מספר סטודנטים בתואר 1]],"")</f>
        <v>0.69932432432432434</v>
      </c>
      <c r="Q190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0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04" s="13">
        <f>SUMIFS(T:T,D:D,"2007/08",B:B,B1904)-טבלה14[[#This Row],[דירוג]]</f>
        <v>7</v>
      </c>
      <c r="T1904" s="9">
        <v>65</v>
      </c>
    </row>
    <row r="1905" spans="2:20" s="6" customFormat="1" ht="13.8" hidden="1" x14ac:dyDescent="0.3">
      <c r="B1905" s="7" t="s">
        <v>207</v>
      </c>
      <c r="C1905" s="8" t="s">
        <v>34</v>
      </c>
      <c r="D1905" s="9" t="s">
        <v>49</v>
      </c>
      <c r="E1905" s="10">
        <v>292</v>
      </c>
      <c r="F1905" s="10">
        <v>45</v>
      </c>
      <c r="G1905" s="10">
        <v>23</v>
      </c>
      <c r="H1905" s="10"/>
      <c r="I1905" s="10">
        <v>11</v>
      </c>
      <c r="J1905" s="10"/>
      <c r="K1905" s="9"/>
      <c r="L1905" s="9" t="s">
        <v>18</v>
      </c>
      <c r="M1905" s="9" t="str">
        <f>IF(טבלה14[[#This Row],[מספר סטודנטים בתואר 1]]&gt;500,"yes","no")</f>
        <v>no</v>
      </c>
      <c r="N1905" s="12">
        <f>טבלה14[[#This Row],[מספר סטודנטים בתואר 1]]/SUBTOTAL(109,טבלה14[מספר סטודנטים בתואר 1])</f>
        <v>4.2474580708976393E-3</v>
      </c>
      <c r="O1905" s="11">
        <f>IFERROR(((טבלה14[[#This Row],[מספר סטודנטים בתואר 1]]-טבלה14[[#This Row],[נשים תואר 1]])/טבלה14[[#This Row],[מספר סטודנטים בתואר 1]]),"")</f>
        <v>0.84589041095890416</v>
      </c>
      <c r="P1905" s="11">
        <f>IFERROR(טבלה14[[#This Row],[נשים תואר 1]]/טבלה14[[#This Row],[מספר סטודנטים בתואר 1]],"")</f>
        <v>0.1541095890410959</v>
      </c>
      <c r="Q190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05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905" s="13">
        <f>SUMIFS(T:T,D:D,"2007/08",B:B,B1905)-טבלה14[[#This Row],[דירוג]]</f>
        <v>-3</v>
      </c>
      <c r="T1905" s="9">
        <v>66</v>
      </c>
    </row>
    <row r="1906" spans="2:20" s="6" customFormat="1" ht="13.8" hidden="1" x14ac:dyDescent="0.3">
      <c r="B1906" s="7" t="s">
        <v>97</v>
      </c>
      <c r="C1906" s="8" t="s">
        <v>58</v>
      </c>
      <c r="D1906" s="10" t="s">
        <v>49</v>
      </c>
      <c r="E1906" s="10">
        <v>277</v>
      </c>
      <c r="F1906" s="10">
        <v>256</v>
      </c>
      <c r="G1906" s="10">
        <v>46</v>
      </c>
      <c r="H1906" s="10">
        <v>36</v>
      </c>
      <c r="I1906" s="10">
        <v>14</v>
      </c>
      <c r="J1906" s="10">
        <v>10</v>
      </c>
      <c r="K1906" s="9"/>
      <c r="L1906" s="9" t="s">
        <v>18</v>
      </c>
      <c r="M1906" s="9" t="str">
        <f>IF(טבלה14[[#This Row],[מספר סטודנטים בתואר 1]]&gt;500,"yes","no")</f>
        <v>no</v>
      </c>
      <c r="N1906" s="12">
        <f>טבלה14[[#This Row],[מספר סטודנטים בתואר 1]]/SUBTOTAL(109,טבלה14[מספר סטודנטים בתואר 1])</f>
        <v>4.029266731639199E-3</v>
      </c>
      <c r="O1906" s="11">
        <f>IFERROR(((טבלה14[[#This Row],[מספר סטודנטים בתואר 1]]-טבלה14[[#This Row],[נשים תואר 1]])/טבלה14[[#This Row],[מספר סטודנטים בתואר 1]]),"")</f>
        <v>7.5812274368231042E-2</v>
      </c>
      <c r="P1906" s="11">
        <f>IFERROR(טבלה14[[#This Row],[נשים תואר 1]]/טבלה14[[#This Row],[מספר סטודנטים בתואר 1]],"")</f>
        <v>0.92418772563176899</v>
      </c>
      <c r="Q190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90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06" s="13">
        <f>SUMIFS(T:T,D:D,"2007/08",B:B,B1906)-טבלה14[[#This Row],[דירוג]]</f>
        <v>10</v>
      </c>
      <c r="T1906" s="9">
        <v>68</v>
      </c>
    </row>
    <row r="1907" spans="2:20" s="6" customFormat="1" ht="13.8" hidden="1" x14ac:dyDescent="0.3">
      <c r="B1907" s="7" t="s">
        <v>110</v>
      </c>
      <c r="C1907" s="8" t="s">
        <v>48</v>
      </c>
      <c r="D1907" s="9" t="s">
        <v>49</v>
      </c>
      <c r="E1907" s="10">
        <v>277</v>
      </c>
      <c r="F1907" s="10">
        <v>176</v>
      </c>
      <c r="G1907" s="10">
        <v>59</v>
      </c>
      <c r="H1907" s="10">
        <v>29</v>
      </c>
      <c r="I1907" s="10">
        <v>49</v>
      </c>
      <c r="J1907" s="10">
        <v>30</v>
      </c>
      <c r="K1907" s="9"/>
      <c r="L1907" s="9" t="s">
        <v>18</v>
      </c>
      <c r="M1907" s="9" t="str">
        <f>IF(טבלה14[[#This Row],[מספר סטודנטים בתואר 1]]&gt;500,"yes","no")</f>
        <v>no</v>
      </c>
      <c r="N1907" s="12">
        <f>טבלה14[[#This Row],[מספר סטודנטים בתואר 1]]/SUBTOTAL(109,טבלה14[מספר סטודנטים בתואר 1])</f>
        <v>4.029266731639199E-3</v>
      </c>
      <c r="O1907" s="11">
        <f>IFERROR(((טבלה14[[#This Row],[מספר סטודנטים בתואר 1]]-טבלה14[[#This Row],[נשים תואר 1]])/טבלה14[[#This Row],[מספר סטודנטים בתואר 1]]),"")</f>
        <v>0.36462093862815886</v>
      </c>
      <c r="P1907" s="11">
        <f>IFERROR(טבלה14[[#This Row],[נשים תואר 1]]/טבלה14[[#This Row],[מספר סטודנטים בתואר 1]],"")</f>
        <v>0.63537906137184119</v>
      </c>
      <c r="Q190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0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07" s="13">
        <f>SUMIFS(T:T,D:D,"2007/08",B:B,B1907)-טבלה14[[#This Row],[דירוג]]</f>
        <v>7</v>
      </c>
      <c r="T1907" s="9">
        <v>67</v>
      </c>
    </row>
    <row r="1908" spans="2:20" s="6" customFormat="1" ht="13.8" hidden="1" x14ac:dyDescent="0.3">
      <c r="B1908" s="7" t="s">
        <v>205</v>
      </c>
      <c r="C1908" s="8" t="s">
        <v>39</v>
      </c>
      <c r="D1908" s="10" t="s">
        <v>49</v>
      </c>
      <c r="E1908" s="10">
        <v>272</v>
      </c>
      <c r="F1908" s="10">
        <v>185</v>
      </c>
      <c r="G1908" s="10"/>
      <c r="H1908" s="10"/>
      <c r="I1908" s="10"/>
      <c r="J1908" s="10" t="s">
        <v>21</v>
      </c>
      <c r="K1908" s="9"/>
      <c r="L1908" s="9" t="s">
        <v>18</v>
      </c>
      <c r="M1908" s="9" t="str">
        <f>IF(טבלה14[[#This Row],[מספר סטודנטים בתואר 1]]&gt;500,"yes","no")</f>
        <v>no</v>
      </c>
      <c r="N1908" s="12">
        <f>טבלה14[[#This Row],[מספר סטודנטים בתואר 1]]/SUBTOTAL(109,טבלה14[מספר סטודנטים בתואר 1])</f>
        <v>3.9565362852197186E-3</v>
      </c>
      <c r="O1908" s="11">
        <f>IFERROR(((טבלה14[[#This Row],[מספר סטודנטים בתואר 1]]-טבלה14[[#This Row],[נשים תואר 1]])/טבלה14[[#This Row],[מספר סטודנטים בתואר 1]]),"")</f>
        <v>0.31985294117647056</v>
      </c>
      <c r="P1908" s="11">
        <f>IFERROR(טבלה14[[#This Row],[נשים תואר 1]]/טבלה14[[#This Row],[מספר סטודנטים בתואר 1]],"")</f>
        <v>0.68014705882352944</v>
      </c>
      <c r="Q190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0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08" s="13">
        <f>SUMIFS(T:T,D:D,"2007/08",B:B,B1908)-טבלה14[[#This Row],[דירוג]]</f>
        <v>-7</v>
      </c>
      <c r="T1908" s="9">
        <v>69</v>
      </c>
    </row>
    <row r="1909" spans="2:20" s="6" customFormat="1" ht="13.8" hidden="1" x14ac:dyDescent="0.3">
      <c r="B1909" s="7" t="s">
        <v>103</v>
      </c>
      <c r="C1909" s="8" t="s">
        <v>48</v>
      </c>
      <c r="D1909" s="9" t="s">
        <v>49</v>
      </c>
      <c r="E1909" s="10">
        <v>269</v>
      </c>
      <c r="F1909" s="10">
        <v>81</v>
      </c>
      <c r="G1909" s="10">
        <v>47</v>
      </c>
      <c r="H1909" s="10">
        <v>22</v>
      </c>
      <c r="I1909" s="10">
        <v>38</v>
      </c>
      <c r="J1909" s="10">
        <v>17</v>
      </c>
      <c r="K1909" s="9"/>
      <c r="L1909" s="9" t="s">
        <v>18</v>
      </c>
      <c r="M1909" s="9" t="str">
        <f>IF(טבלה14[[#This Row],[מספר סטודנטים בתואר 1]]&gt;500,"yes","no")</f>
        <v>no</v>
      </c>
      <c r="N1909" s="12">
        <f>טבלה14[[#This Row],[מספר סטודנטים בתואר 1]]/SUBTOTAL(109,טבלה14[מספר סטודנטים בתואר 1])</f>
        <v>3.9128980173680303E-3</v>
      </c>
      <c r="O1909" s="11">
        <f>IFERROR(((טבלה14[[#This Row],[מספר סטודנטים בתואר 1]]-טבלה14[[#This Row],[נשים תואר 1]])/טבלה14[[#This Row],[מספר סטודנטים בתואר 1]]),"")</f>
        <v>0.6988847583643123</v>
      </c>
      <c r="P1909" s="11">
        <f>IFERROR(טבלה14[[#This Row],[נשים תואר 1]]/טבלה14[[#This Row],[מספר סטודנטים בתואר 1]],"")</f>
        <v>0.30111524163568776</v>
      </c>
      <c r="Q190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0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09" s="13">
        <f>SUMIFS(T:T,D:D,"2007/08",B:B,B1909)-טבלה14[[#This Row],[דירוג]]</f>
        <v>14</v>
      </c>
      <c r="T1909" s="9">
        <v>70</v>
      </c>
    </row>
    <row r="1910" spans="2:20" s="6" customFormat="1" ht="13.8" hidden="1" x14ac:dyDescent="0.3">
      <c r="B1910" s="7" t="s">
        <v>119</v>
      </c>
      <c r="C1910" s="8" t="s">
        <v>34</v>
      </c>
      <c r="D1910" s="10" t="s">
        <v>49</v>
      </c>
      <c r="E1910" s="10">
        <v>265</v>
      </c>
      <c r="F1910" s="10">
        <v>208</v>
      </c>
      <c r="G1910" s="10">
        <v>42</v>
      </c>
      <c r="H1910" s="10">
        <v>31</v>
      </c>
      <c r="I1910" s="10">
        <v>36</v>
      </c>
      <c r="J1910" s="10">
        <v>25</v>
      </c>
      <c r="K1910" s="9"/>
      <c r="L1910" s="9" t="s">
        <v>18</v>
      </c>
      <c r="M1910" s="9" t="str">
        <f>IF(טבלה14[[#This Row],[מספר סטודנטים בתואר 1]]&gt;500,"yes","no")</f>
        <v>no</v>
      </c>
      <c r="N1910" s="12">
        <f>טבלה14[[#This Row],[מספר סטודנטים בתואר 1]]/SUBTOTAL(109,טבלה14[מספר סטודנטים בתואר 1])</f>
        <v>3.8547136602324465E-3</v>
      </c>
      <c r="O1910" s="11">
        <f>IFERROR(((טבלה14[[#This Row],[מספר סטודנטים בתואר 1]]-טבלה14[[#This Row],[נשים תואר 1]])/טבלה14[[#This Row],[מספר סטודנטים בתואר 1]]),"")</f>
        <v>0.21509433962264152</v>
      </c>
      <c r="P1910" s="11">
        <f>IFERROR(טבלה14[[#This Row],[נשים תואר 1]]/טבלה14[[#This Row],[מספר סטודנטים בתואר 1]],"")</f>
        <v>0.78490566037735854</v>
      </c>
      <c r="Q191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91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10" s="13">
        <f>SUMIFS(T:T,D:D,"2007/08",B:B,B1910)-טבלה14[[#This Row],[דירוג]]</f>
        <v>-1</v>
      </c>
      <c r="T1910" s="9">
        <v>71</v>
      </c>
    </row>
    <row r="1911" spans="2:20" s="6" customFormat="1" ht="13.8" hidden="1" x14ac:dyDescent="0.3">
      <c r="B1911" s="7" t="s">
        <v>116</v>
      </c>
      <c r="C1911" s="8" t="s">
        <v>48</v>
      </c>
      <c r="D1911" s="9" t="s">
        <v>49</v>
      </c>
      <c r="E1911" s="10">
        <v>258</v>
      </c>
      <c r="F1911" s="10">
        <v>175</v>
      </c>
      <c r="G1911" s="10">
        <v>106</v>
      </c>
      <c r="H1911" s="10">
        <v>83</v>
      </c>
      <c r="I1911" s="10">
        <v>16</v>
      </c>
      <c r="J1911" s="10">
        <v>11</v>
      </c>
      <c r="K1911" s="9"/>
      <c r="L1911" s="9" t="s">
        <v>18</v>
      </c>
      <c r="M1911" s="9" t="str">
        <f>IF(טבלה14[[#This Row],[מספר סטודנטים בתואר 1]]&gt;500,"yes","no")</f>
        <v>no</v>
      </c>
      <c r="N1911" s="12">
        <f>טבלה14[[#This Row],[מספר סטודנטים בתואר 1]]/SUBTOTAL(109,טבלה14[מספר סטודנטים בתואר 1])</f>
        <v>3.7528910352451744E-3</v>
      </c>
      <c r="O1911" s="11">
        <f>IFERROR(((טבלה14[[#This Row],[מספר סטודנטים בתואר 1]]-טבלה14[[#This Row],[נשים תואר 1]])/טבלה14[[#This Row],[מספר סטודנטים בתואר 1]]),"")</f>
        <v>0.32170542635658916</v>
      </c>
      <c r="P1911" s="11">
        <f>IFERROR(טבלה14[[#This Row],[נשים תואר 1]]/טבלה14[[#This Row],[מספר סטודנטים בתואר 1]],"")</f>
        <v>0.67829457364341084</v>
      </c>
      <c r="Q191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1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11" s="13">
        <f>SUMIFS(T:T,D:D,"2007/08",B:B,B1911)-טבלה14[[#This Row],[דירוג]]</f>
        <v>-12</v>
      </c>
      <c r="T1911" s="9">
        <v>72</v>
      </c>
    </row>
    <row r="1912" spans="2:20" s="6" customFormat="1" ht="13.8" hidden="1" x14ac:dyDescent="0.3">
      <c r="B1912" s="7" t="s">
        <v>86</v>
      </c>
      <c r="C1912" s="8" t="s">
        <v>69</v>
      </c>
      <c r="D1912" s="10" t="s">
        <v>49</v>
      </c>
      <c r="E1912" s="10">
        <v>244</v>
      </c>
      <c r="F1912" s="10">
        <v>128</v>
      </c>
      <c r="G1912" s="10">
        <v>38</v>
      </c>
      <c r="H1912" s="10">
        <v>12</v>
      </c>
      <c r="I1912" s="10"/>
      <c r="J1912" s="10" t="s">
        <v>21</v>
      </c>
      <c r="K1912" s="9"/>
      <c r="L1912" s="9" t="s">
        <v>18</v>
      </c>
      <c r="M1912" s="9" t="str">
        <f>IF(טבלה14[[#This Row],[מספר סטודנטים בתואר 1]]&gt;500,"yes","no")</f>
        <v>no</v>
      </c>
      <c r="N1912" s="12">
        <f>טבלה14[[#This Row],[מספר סטודנטים בתואר 1]]/SUBTOTAL(109,טבלה14[מספר סטודנטים בתואר 1])</f>
        <v>3.5492457852706301E-3</v>
      </c>
      <c r="O1912" s="11">
        <f>IFERROR(((טבלה14[[#This Row],[מספר סטודנטים בתואר 1]]-טבלה14[[#This Row],[נשים תואר 1]])/טבלה14[[#This Row],[מספר סטודנטים בתואר 1]]),"")</f>
        <v>0.47540983606557374</v>
      </c>
      <c r="P1912" s="11">
        <f>IFERROR(טבלה14[[#This Row],[נשים תואר 1]]/טבלה14[[#This Row],[מספר סטודנטים בתואר 1]],"")</f>
        <v>0.52459016393442626</v>
      </c>
      <c r="Q191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1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12" s="13">
        <f>SUMIFS(T:T,D:D,"2007/08",B:B,B1912)-טבלה14[[#This Row],[דירוג]]</f>
        <v>-26</v>
      </c>
      <c r="T1912" s="9">
        <v>73</v>
      </c>
    </row>
    <row r="1913" spans="2:20" s="6" customFormat="1" ht="13.8" hidden="1" x14ac:dyDescent="0.3">
      <c r="B1913" s="7" t="s">
        <v>117</v>
      </c>
      <c r="C1913" s="8" t="s">
        <v>56</v>
      </c>
      <c r="D1913" s="9" t="s">
        <v>49</v>
      </c>
      <c r="E1913" s="10">
        <v>234</v>
      </c>
      <c r="F1913" s="10">
        <v>98</v>
      </c>
      <c r="G1913" s="10">
        <v>61</v>
      </c>
      <c r="H1913" s="10">
        <v>35</v>
      </c>
      <c r="I1913" s="10"/>
      <c r="J1913" s="10" t="s">
        <v>21</v>
      </c>
      <c r="K1913" s="9"/>
      <c r="L1913" s="9" t="s">
        <v>18</v>
      </c>
      <c r="M1913" s="9" t="str">
        <f>IF(טבלה14[[#This Row],[מספר סטודנטים בתואר 1]]&gt;500,"yes","no")</f>
        <v>no</v>
      </c>
      <c r="N1913" s="12">
        <f>טבלה14[[#This Row],[מספר סטודנטים בתואר 1]]/SUBTOTAL(109,טבלה14[מספר סטודנטים בתואר 1])</f>
        <v>3.4037848924316698E-3</v>
      </c>
      <c r="O1913" s="11">
        <f>IFERROR(((טבלה14[[#This Row],[מספר סטודנטים בתואר 1]]-טבלה14[[#This Row],[נשים תואר 1]])/טבלה14[[#This Row],[מספר סטודנטים בתואר 1]]),"")</f>
        <v>0.58119658119658124</v>
      </c>
      <c r="P1913" s="11">
        <f>IFERROR(טבלה14[[#This Row],[נשים תואר 1]]/טבלה14[[#This Row],[מספר סטודנטים בתואר 1]],"")</f>
        <v>0.41880341880341881</v>
      </c>
      <c r="Q191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1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13" s="13">
        <f>SUMIFS(T:T,D:D,"2007/08",B:B,B1913)-טבלה14[[#This Row],[דירוג]]</f>
        <v>13</v>
      </c>
      <c r="T1913" s="9">
        <v>74</v>
      </c>
    </row>
    <row r="1914" spans="2:20" s="6" customFormat="1" ht="13.8" hidden="1" x14ac:dyDescent="0.3">
      <c r="B1914" s="7" t="s">
        <v>203</v>
      </c>
      <c r="C1914" s="8" t="s">
        <v>52</v>
      </c>
      <c r="D1914" s="10" t="s">
        <v>49</v>
      </c>
      <c r="E1914" s="10">
        <v>231</v>
      </c>
      <c r="F1914" s="10">
        <v>101</v>
      </c>
      <c r="G1914" s="10">
        <v>402</v>
      </c>
      <c r="H1914" s="10">
        <v>277</v>
      </c>
      <c r="I1914" s="10">
        <v>88</v>
      </c>
      <c r="J1914" s="10">
        <v>52</v>
      </c>
      <c r="K1914" s="9"/>
      <c r="L1914" s="9" t="s">
        <v>18</v>
      </c>
      <c r="M1914" s="9" t="str">
        <f>IF(טבלה14[[#This Row],[מספר סטודנטים בתואר 1]]&gt;500,"yes","no")</f>
        <v>no</v>
      </c>
      <c r="N1914" s="12">
        <f>טבלה14[[#This Row],[מספר סטודנטים בתואר 1]]/SUBTOTAL(109,טבלה14[מספר סטודנטים בתואר 1])</f>
        <v>3.3601466245799815E-3</v>
      </c>
      <c r="O1914" s="11">
        <f>IFERROR(((טבלה14[[#This Row],[מספר סטודנטים בתואר 1]]-טבלה14[[#This Row],[נשים תואר 1]])/טבלה14[[#This Row],[מספר סטודנטים בתואר 1]]),"")</f>
        <v>0.56277056277056281</v>
      </c>
      <c r="P1914" s="11">
        <f>IFERROR(טבלה14[[#This Row],[נשים תואר 1]]/טבלה14[[#This Row],[מספר סטודנטים בתואר 1]],"")</f>
        <v>0.43722943722943725</v>
      </c>
      <c r="Q191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1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14" s="13">
        <f>SUMIFS(T:T,D:D,"2007/08",B:B,B1914)-טבלה14[[#This Row],[דירוג]]</f>
        <v>8</v>
      </c>
      <c r="T1914" s="9">
        <v>75</v>
      </c>
    </row>
    <row r="1915" spans="2:20" s="6" customFormat="1" ht="13.8" hidden="1" x14ac:dyDescent="0.3">
      <c r="B1915" s="7" t="s">
        <v>202</v>
      </c>
      <c r="C1915" s="8" t="s">
        <v>25</v>
      </c>
      <c r="D1915" s="9" t="s">
        <v>49</v>
      </c>
      <c r="E1915" s="10">
        <v>228</v>
      </c>
      <c r="F1915" s="10">
        <v>144</v>
      </c>
      <c r="G1915" s="10">
        <v>302</v>
      </c>
      <c r="H1915" s="10">
        <v>225</v>
      </c>
      <c r="I1915" s="10">
        <v>80</v>
      </c>
      <c r="J1915" s="10">
        <v>34</v>
      </c>
      <c r="K1915" s="9"/>
      <c r="L1915" s="9" t="s">
        <v>18</v>
      </c>
      <c r="M1915" s="9" t="str">
        <f>IF(טבלה14[[#This Row],[מספר סטודנטים בתואר 1]]&gt;500,"yes","no")</f>
        <v>no</v>
      </c>
      <c r="N1915" s="12">
        <f>טבלה14[[#This Row],[מספר סטודנטים בתואר 1]]/SUBTOTAL(109,טבלה14[מספר סטודנטים בתואר 1])</f>
        <v>3.3165083567282937E-3</v>
      </c>
      <c r="O1915" s="11">
        <f>IFERROR(((טבלה14[[#This Row],[מספר סטודנטים בתואר 1]]-טבלה14[[#This Row],[נשים תואר 1]])/טבלה14[[#This Row],[מספר סטודנטים בתואר 1]]),"")</f>
        <v>0.36842105263157893</v>
      </c>
      <c r="P1915" s="11">
        <f>IFERROR(טבלה14[[#This Row],[נשים תואר 1]]/טבלה14[[#This Row],[מספר סטודנטים בתואר 1]],"")</f>
        <v>0.63157894736842102</v>
      </c>
      <c r="Q191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1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15" s="13">
        <f>SUMIFS(T:T,D:D,"2007/08",B:B,B1915)-טבלה14[[#This Row],[דירוג]]</f>
        <v>-1</v>
      </c>
      <c r="T1915" s="9">
        <v>76</v>
      </c>
    </row>
    <row r="1916" spans="2:20" s="6" customFormat="1" ht="13.8" hidden="1" x14ac:dyDescent="0.3">
      <c r="B1916" s="7" t="s">
        <v>201</v>
      </c>
      <c r="C1916" s="8" t="s">
        <v>58</v>
      </c>
      <c r="D1916" s="10" t="s">
        <v>49</v>
      </c>
      <c r="E1916" s="10">
        <v>228</v>
      </c>
      <c r="F1916" s="10">
        <v>191</v>
      </c>
      <c r="G1916" s="10"/>
      <c r="H1916" s="10"/>
      <c r="I1916" s="10"/>
      <c r="J1916" s="10" t="s">
        <v>21</v>
      </c>
      <c r="K1916" s="9"/>
      <c r="L1916" s="9" t="s">
        <v>18</v>
      </c>
      <c r="M1916" s="9" t="str">
        <f>IF(טבלה14[[#This Row],[מספר סטודנטים בתואר 1]]&gt;500,"yes","no")</f>
        <v>no</v>
      </c>
      <c r="N1916" s="12">
        <f>טבלה14[[#This Row],[מספר סטודנטים בתואר 1]]/SUBTOTAL(109,טבלה14[מספר סטודנטים בתואר 1])</f>
        <v>3.3165083567282937E-3</v>
      </c>
      <c r="O1916" s="11">
        <f>IFERROR(((טבלה14[[#This Row],[מספר סטודנטים בתואר 1]]-טבלה14[[#This Row],[נשים תואר 1]])/טבלה14[[#This Row],[מספר סטודנטים בתואר 1]]),"")</f>
        <v>0.16228070175438597</v>
      </c>
      <c r="P1916" s="11">
        <f>IFERROR(טבלה14[[#This Row],[נשים תואר 1]]/טבלה14[[#This Row],[מספר סטודנטים בתואר 1]],"")</f>
        <v>0.83771929824561409</v>
      </c>
      <c r="Q191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91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16" s="13">
        <f>SUMIFS(T:T,D:D,"2007/08",B:B,B1916)-טבלה14[[#This Row],[דירוג]]</f>
        <v>-9</v>
      </c>
      <c r="T1916" s="9">
        <v>77</v>
      </c>
    </row>
    <row r="1917" spans="2:20" s="6" customFormat="1" ht="13.8" hidden="1" x14ac:dyDescent="0.3">
      <c r="B1917" s="7" t="s">
        <v>209</v>
      </c>
      <c r="C1917" s="8" t="s">
        <v>39</v>
      </c>
      <c r="D1917" s="9" t="s">
        <v>49</v>
      </c>
      <c r="E1917" s="10">
        <v>227</v>
      </c>
      <c r="F1917" s="10">
        <v>176</v>
      </c>
      <c r="G1917" s="10">
        <v>35</v>
      </c>
      <c r="H1917" s="10">
        <v>25</v>
      </c>
      <c r="I1917" s="10">
        <v>6</v>
      </c>
      <c r="J1917" s="10">
        <v>5</v>
      </c>
      <c r="K1917" s="9"/>
      <c r="L1917" s="9" t="s">
        <v>18</v>
      </c>
      <c r="M1917" s="9" t="str">
        <f>IF(טבלה14[[#This Row],[מספר סטודנטים בתואר 1]]&gt;500,"yes","no")</f>
        <v>no</v>
      </c>
      <c r="N1917" s="12">
        <f>טבלה14[[#This Row],[מספר סטודנטים בתואר 1]]/SUBTOTAL(109,טבלה14[מספר סטודנטים בתואר 1])</f>
        <v>3.3019622674443977E-3</v>
      </c>
      <c r="O1917" s="11">
        <f>IFERROR(((טבלה14[[#This Row],[מספר סטודנטים בתואר 1]]-טבלה14[[#This Row],[נשים תואר 1]])/טבלה14[[#This Row],[מספר סטודנטים בתואר 1]]),"")</f>
        <v>0.22466960352422907</v>
      </c>
      <c r="P1917" s="11">
        <f>IFERROR(טבלה14[[#This Row],[נשים תואר 1]]/טבלה14[[#This Row],[מספר סטודנטים בתואר 1]],"")</f>
        <v>0.77533039647577096</v>
      </c>
      <c r="Q191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91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17" s="13">
        <f>SUMIFS(T:T,D:D,"2007/08",B:B,B1917)-טבלה14[[#This Row],[דירוג]]</f>
        <v>-78</v>
      </c>
      <c r="T1917" s="9">
        <v>78</v>
      </c>
    </row>
    <row r="1918" spans="2:20" s="6" customFormat="1" ht="13.8" hidden="1" x14ac:dyDescent="0.3">
      <c r="B1918" s="7" t="s">
        <v>123</v>
      </c>
      <c r="C1918" s="8" t="s">
        <v>34</v>
      </c>
      <c r="D1918" s="10" t="s">
        <v>49</v>
      </c>
      <c r="E1918" s="10">
        <v>224</v>
      </c>
      <c r="F1918" s="10">
        <v>143</v>
      </c>
      <c r="G1918" s="10">
        <v>18</v>
      </c>
      <c r="H1918" s="10">
        <v>13</v>
      </c>
      <c r="I1918" s="10">
        <v>31</v>
      </c>
      <c r="J1918" s="10">
        <v>23</v>
      </c>
      <c r="K1918" s="9"/>
      <c r="L1918" s="9" t="s">
        <v>18</v>
      </c>
      <c r="M1918" s="9" t="str">
        <f>IF(טבלה14[[#This Row],[מספר סטודנטים בתואר 1]]&gt;500,"yes","no")</f>
        <v>no</v>
      </c>
      <c r="N1918" s="12">
        <f>טבלה14[[#This Row],[מספר סטודנטים בתואר 1]]/SUBTOTAL(109,טבלה14[מספר סטודנטים בתואר 1])</f>
        <v>3.2583239995927094E-3</v>
      </c>
      <c r="O1918" s="11">
        <f>IFERROR(((טבלה14[[#This Row],[מספר סטודנטים בתואר 1]]-טבלה14[[#This Row],[נשים תואר 1]])/טבלה14[[#This Row],[מספר סטודנטים בתואר 1]]),"")</f>
        <v>0.36160714285714285</v>
      </c>
      <c r="P1918" s="11">
        <f>IFERROR(טבלה14[[#This Row],[נשים תואר 1]]/טבלה14[[#This Row],[מספר סטודנטים בתואר 1]],"")</f>
        <v>0.6383928571428571</v>
      </c>
      <c r="Q191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1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18" s="13">
        <f>SUMIFS(T:T,D:D,"2007/08",B:B,B1918)-טבלה14[[#This Row],[דירוג]]</f>
        <v>3</v>
      </c>
      <c r="T1918" s="9">
        <v>79</v>
      </c>
    </row>
    <row r="1919" spans="2:20" s="6" customFormat="1" ht="13.8" hidden="1" x14ac:dyDescent="0.3">
      <c r="B1919" s="7" t="s">
        <v>124</v>
      </c>
      <c r="C1919" s="8" t="s">
        <v>58</v>
      </c>
      <c r="D1919" s="9" t="s">
        <v>49</v>
      </c>
      <c r="E1919" s="10">
        <v>211</v>
      </c>
      <c r="F1919" s="10">
        <v>175</v>
      </c>
      <c r="G1919" s="10"/>
      <c r="H1919" s="10"/>
      <c r="I1919" s="10"/>
      <c r="J1919" s="10" t="s">
        <v>21</v>
      </c>
      <c r="K1919" s="9"/>
      <c r="L1919" s="9" t="s">
        <v>18</v>
      </c>
      <c r="M1919" s="9" t="str">
        <f>IF(טבלה14[[#This Row],[מספר סטודנטים בתואר 1]]&gt;500,"yes","no")</f>
        <v>no</v>
      </c>
      <c r="N1919" s="12">
        <f>טבלה14[[#This Row],[מספר סטודנטים בתואר 1]]/SUBTOTAL(109,טבלה14[מספר סטודנטים בתואר 1])</f>
        <v>3.0692248389020613E-3</v>
      </c>
      <c r="O1919" s="11">
        <f>IFERROR(((טבלה14[[#This Row],[מספר סטודנטים בתואר 1]]-טבלה14[[#This Row],[נשים תואר 1]])/טבלה14[[#This Row],[מספר סטודנטים בתואר 1]]),"")</f>
        <v>0.17061611374407584</v>
      </c>
      <c r="P1919" s="11">
        <f>IFERROR(טבלה14[[#This Row],[נשים תואר 1]]/טבלה14[[#This Row],[מספר סטודנטים בתואר 1]],"")</f>
        <v>0.82938388625592419</v>
      </c>
      <c r="Q191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91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19" s="13">
        <f>SUMIFS(T:T,D:D,"2007/08",B:B,B1919)-טבלה14[[#This Row],[דירוג]]</f>
        <v>0</v>
      </c>
      <c r="T1919" s="9">
        <v>80</v>
      </c>
    </row>
    <row r="1920" spans="2:20" s="6" customFormat="1" ht="13.8" hidden="1" x14ac:dyDescent="0.3">
      <c r="B1920" s="7" t="s">
        <v>213</v>
      </c>
      <c r="C1920" s="8" t="s">
        <v>56</v>
      </c>
      <c r="D1920" s="10" t="s">
        <v>49</v>
      </c>
      <c r="E1920" s="10">
        <v>201</v>
      </c>
      <c r="F1920" s="10">
        <v>168</v>
      </c>
      <c r="G1920" s="10">
        <v>165</v>
      </c>
      <c r="H1920" s="10">
        <v>144</v>
      </c>
      <c r="I1920" s="10">
        <v>24</v>
      </c>
      <c r="J1920" s="10">
        <v>19</v>
      </c>
      <c r="K1920" s="9"/>
      <c r="L1920" s="9" t="s">
        <v>18</v>
      </c>
      <c r="M1920" s="9" t="str">
        <f>IF(טבלה14[[#This Row],[מספר סטודנטים בתואר 1]]&gt;500,"yes","no")</f>
        <v>no</v>
      </c>
      <c r="N1920" s="12">
        <f>טבלה14[[#This Row],[מספר סטודנטים בתואר 1]]/SUBTOTAL(109,טבלה14[מספר סטודנטים בתואר 1])</f>
        <v>2.9237639460631009E-3</v>
      </c>
      <c r="O1920" s="11">
        <f>IFERROR(((טבלה14[[#This Row],[מספר סטודנטים בתואר 1]]-טבלה14[[#This Row],[נשים תואר 1]])/טבלה14[[#This Row],[מספר סטודנטים בתואר 1]]),"")</f>
        <v>0.16417910447761194</v>
      </c>
      <c r="P1920" s="11">
        <f>IFERROR(טבלה14[[#This Row],[נשים תואר 1]]/טבלה14[[#This Row],[מספר סטודנטים בתואר 1]],"")</f>
        <v>0.83582089552238803</v>
      </c>
      <c r="Q192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92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20" s="13">
        <f>SUMIFS(T:T,D:D,"2007/08",B:B,B1920)-טבלה14[[#This Row],[דירוג]]</f>
        <v>-2</v>
      </c>
      <c r="T1920" s="9">
        <v>81</v>
      </c>
    </row>
    <row r="1921" spans="2:20" s="6" customFormat="1" ht="13.8" hidden="1" x14ac:dyDescent="0.3">
      <c r="B1921" s="7" t="s">
        <v>238</v>
      </c>
      <c r="C1921" s="8" t="s">
        <v>25</v>
      </c>
      <c r="D1921" s="9" t="s">
        <v>49</v>
      </c>
      <c r="E1921" s="10">
        <v>188</v>
      </c>
      <c r="F1921" s="10">
        <v>105</v>
      </c>
      <c r="G1921" s="10">
        <v>225</v>
      </c>
      <c r="H1921" s="10">
        <v>169</v>
      </c>
      <c r="I1921" s="10">
        <v>25</v>
      </c>
      <c r="J1921" s="10">
        <v>17</v>
      </c>
      <c r="K1921" s="9"/>
      <c r="L1921" s="9" t="s">
        <v>18</v>
      </c>
      <c r="M1921" s="9" t="str">
        <f>IF(טבלה14[[#This Row],[מספר סטודנטים בתואר 1]]&gt;500,"yes","no")</f>
        <v>no</v>
      </c>
      <c r="N1921" s="12">
        <f>טבלה14[[#This Row],[מספר סטודנטים בתואר 1]]/SUBTOTAL(109,טבלה14[מספר סטודנטים בתואר 1])</f>
        <v>2.7346647853724528E-3</v>
      </c>
      <c r="O1921" s="11">
        <f>IFERROR(((טבלה14[[#This Row],[מספר סטודנטים בתואר 1]]-טבלה14[[#This Row],[נשים תואר 1]])/טבלה14[[#This Row],[מספר סטודנטים בתואר 1]]),"")</f>
        <v>0.44148936170212766</v>
      </c>
      <c r="P1921" s="11">
        <f>IFERROR(טבלה14[[#This Row],[נשים תואר 1]]/טבלה14[[#This Row],[מספר סטודנטים בתואר 1]],"")</f>
        <v>0.55851063829787229</v>
      </c>
      <c r="Q192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2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21" s="13">
        <f>SUMIFS(T:T,D:D,"2007/08",B:B,B1921)-טבלה14[[#This Row],[דירוג]]</f>
        <v>-1</v>
      </c>
      <c r="T1921" s="9">
        <v>82</v>
      </c>
    </row>
    <row r="1922" spans="2:20" s="6" customFormat="1" ht="13.8" hidden="1" x14ac:dyDescent="0.3">
      <c r="B1922" s="7" t="s">
        <v>125</v>
      </c>
      <c r="C1922" s="8" t="s">
        <v>56</v>
      </c>
      <c r="D1922" s="10" t="s">
        <v>49</v>
      </c>
      <c r="E1922" s="10">
        <v>187</v>
      </c>
      <c r="F1922" s="10">
        <v>108</v>
      </c>
      <c r="G1922" s="10">
        <v>90</v>
      </c>
      <c r="H1922" s="10">
        <v>69</v>
      </c>
      <c r="I1922" s="10">
        <v>58</v>
      </c>
      <c r="J1922" s="10">
        <v>34</v>
      </c>
      <c r="K1922" s="9"/>
      <c r="L1922" s="9" t="s">
        <v>18</v>
      </c>
      <c r="M1922" s="9" t="str">
        <f>IF(טבלה14[[#This Row],[מספר סטודנטים בתואר 1]]&gt;500,"yes","no")</f>
        <v>no</v>
      </c>
      <c r="N1922" s="12">
        <f>טבלה14[[#This Row],[מספר סטודנטים בתואר 1]]/SUBTOTAL(109,טבלה14[מספר סטודנטים בתואר 1])</f>
        <v>2.7201186960885567E-3</v>
      </c>
      <c r="O1922" s="11">
        <f>IFERROR(((טבלה14[[#This Row],[מספר סטודנטים בתואר 1]]-טבלה14[[#This Row],[נשים תואר 1]])/טבלה14[[#This Row],[מספר סטודנטים בתואר 1]]),"")</f>
        <v>0.42245989304812837</v>
      </c>
      <c r="P1922" s="11">
        <f>IFERROR(טבלה14[[#This Row],[נשים תואר 1]]/טבלה14[[#This Row],[מספר סטודנטים בתואר 1]],"")</f>
        <v>0.57754010695187163</v>
      </c>
      <c r="Q192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2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22" s="13">
        <f>SUMIFS(T:T,D:D,"2007/08",B:B,B1922)-טבלה14[[#This Row],[דירוג]]</f>
        <v>-16</v>
      </c>
      <c r="T1922" s="9">
        <v>83</v>
      </c>
    </row>
    <row r="1923" spans="2:20" s="6" customFormat="1" ht="13.8" hidden="1" x14ac:dyDescent="0.3">
      <c r="B1923" s="7" t="s">
        <v>224</v>
      </c>
      <c r="C1923" s="8" t="s">
        <v>39</v>
      </c>
      <c r="D1923" s="9" t="s">
        <v>49</v>
      </c>
      <c r="E1923" s="10">
        <v>179</v>
      </c>
      <c r="F1923" s="10">
        <v>142</v>
      </c>
      <c r="G1923" s="10">
        <v>21</v>
      </c>
      <c r="H1923" s="10">
        <v>18</v>
      </c>
      <c r="I1923" s="10">
        <v>6</v>
      </c>
      <c r="J1923" s="10">
        <v>6</v>
      </c>
      <c r="K1923" s="9"/>
      <c r="L1923" s="9" t="s">
        <v>18</v>
      </c>
      <c r="M1923" s="9" t="str">
        <f>IF(טבלה14[[#This Row],[מספר סטודנטים בתואר 1]]&gt;500,"yes","no")</f>
        <v>no</v>
      </c>
      <c r="N1923" s="12">
        <f>טבלה14[[#This Row],[מספר סטודנטים בתואר 1]]/SUBTOTAL(109,טבלה14[מספר סטודנטים בתואר 1])</f>
        <v>2.6037499818173885E-3</v>
      </c>
      <c r="O1923" s="11">
        <f>IFERROR(((טבלה14[[#This Row],[מספר סטודנטים בתואר 1]]-טבלה14[[#This Row],[נשים תואר 1]])/טבלה14[[#This Row],[מספר סטודנטים בתואר 1]]),"")</f>
        <v>0.20670391061452514</v>
      </c>
      <c r="P1923" s="11">
        <f>IFERROR(טבלה14[[#This Row],[נשים תואר 1]]/טבלה14[[#This Row],[מספר סטודנטים בתואר 1]],"")</f>
        <v>0.79329608938547491</v>
      </c>
      <c r="Q192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92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23" s="13">
        <f>SUMIFS(T:T,D:D,"2007/08",B:B,B1923)-טבלה14[[#This Row],[דירוג]]</f>
        <v>-18</v>
      </c>
      <c r="T1923" s="9">
        <v>84</v>
      </c>
    </row>
    <row r="1924" spans="2:20" s="6" customFormat="1" ht="13.8" hidden="1" x14ac:dyDescent="0.3">
      <c r="B1924" s="7" t="s">
        <v>101</v>
      </c>
      <c r="C1924" s="8" t="s">
        <v>16</v>
      </c>
      <c r="D1924" s="10" t="s">
        <v>49</v>
      </c>
      <c r="E1924" s="10">
        <v>157</v>
      </c>
      <c r="F1924" s="10">
        <v>85</v>
      </c>
      <c r="G1924" s="10">
        <v>42</v>
      </c>
      <c r="H1924" s="10">
        <v>26</v>
      </c>
      <c r="I1924" s="10">
        <v>19</v>
      </c>
      <c r="J1924" s="10">
        <v>11</v>
      </c>
      <c r="K1924" s="9"/>
      <c r="L1924" s="9" t="s">
        <v>18</v>
      </c>
      <c r="M1924" s="9" t="str">
        <f>IF(טבלה14[[#This Row],[מספר סטודנטים בתואר 1]]&gt;500,"yes","no")</f>
        <v>no</v>
      </c>
      <c r="N1924" s="12">
        <f>טבלה14[[#This Row],[מספר סטודנטים בתואר 1]]/SUBTOTAL(109,טבלה14[מספר סטודנטים בתואר 1])</f>
        <v>2.2837360175716761E-3</v>
      </c>
      <c r="O1924" s="11">
        <f>IFERROR(((טבלה14[[#This Row],[מספר סטודנטים בתואר 1]]-טבלה14[[#This Row],[נשים תואר 1]])/טבלה14[[#This Row],[מספר סטודנטים בתואר 1]]),"")</f>
        <v>0.45859872611464969</v>
      </c>
      <c r="P1924" s="11">
        <f>IFERROR(טבלה14[[#This Row],[נשים תואר 1]]/טבלה14[[#This Row],[מספר סטודנטים בתואר 1]],"")</f>
        <v>0.54140127388535031</v>
      </c>
      <c r="Q192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2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24" s="13">
        <f>SUMIFS(T:T,D:D,"2007/08",B:B,B1924)-טבלה14[[#This Row],[דירוג]]</f>
        <v>9</v>
      </c>
      <c r="T1924" s="9">
        <v>85</v>
      </c>
    </row>
    <row r="1925" spans="2:20" s="6" customFormat="1" ht="13.8" hidden="1" x14ac:dyDescent="0.3">
      <c r="B1925" s="7" t="s">
        <v>19</v>
      </c>
      <c r="C1925" s="8" t="s">
        <v>20</v>
      </c>
      <c r="D1925" s="9" t="s">
        <v>49</v>
      </c>
      <c r="E1925" s="10">
        <v>152</v>
      </c>
      <c r="F1925" s="10">
        <v>135</v>
      </c>
      <c r="G1925" s="10"/>
      <c r="H1925" s="10"/>
      <c r="I1925" s="10"/>
      <c r="J1925" s="10" t="s">
        <v>21</v>
      </c>
      <c r="K1925" s="9"/>
      <c r="L1925" s="9" t="s">
        <v>18</v>
      </c>
      <c r="M1925" s="9" t="str">
        <f>IF(טבלה14[[#This Row],[מספר סטודנטים בתואר 1]]&gt;500,"yes","no")</f>
        <v>no</v>
      </c>
      <c r="N1925" s="12">
        <f>טבלה14[[#This Row],[מספר סטודנטים בתואר 1]]/SUBTOTAL(109,טבלה14[מספר סטודנטים בתואר 1])</f>
        <v>2.2110055711521957E-3</v>
      </c>
      <c r="O1925" s="11">
        <f>IFERROR(((טבלה14[[#This Row],[מספר סטודנטים בתואר 1]]-טבלה14[[#This Row],[נשים תואר 1]])/טבלה14[[#This Row],[מספר סטודנטים בתואר 1]]),"")</f>
        <v>0.1118421052631579</v>
      </c>
      <c r="P1925" s="11">
        <f>IFERROR(טבלה14[[#This Row],[נשים תואר 1]]/טבלה14[[#This Row],[מספר סטודנטים בתואר 1]],"")</f>
        <v>0.88815789473684215</v>
      </c>
      <c r="Q192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92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25" s="13">
        <f>SUMIFS(T:T,D:D,"2007/08",B:B,B1925)-טבלה14[[#This Row],[דירוג]]</f>
        <v>-70</v>
      </c>
      <c r="T1925" s="9">
        <v>86</v>
      </c>
    </row>
    <row r="1926" spans="2:20" s="6" customFormat="1" ht="13.8" hidden="1" x14ac:dyDescent="0.3">
      <c r="B1926" s="7" t="s">
        <v>227</v>
      </c>
      <c r="C1926" s="8" t="s">
        <v>52</v>
      </c>
      <c r="D1926" s="10" t="s">
        <v>49</v>
      </c>
      <c r="E1926" s="10">
        <v>148</v>
      </c>
      <c r="F1926" s="10">
        <v>146</v>
      </c>
      <c r="G1926" s="10">
        <v>82</v>
      </c>
      <c r="H1926" s="10">
        <v>78</v>
      </c>
      <c r="I1926" s="10">
        <v>30</v>
      </c>
      <c r="J1926" s="10">
        <v>27</v>
      </c>
      <c r="K1926" s="9"/>
      <c r="L1926" s="9" t="s">
        <v>18</v>
      </c>
      <c r="M1926" s="9" t="str">
        <f>IF(טבלה14[[#This Row],[מספר סטודנטים בתואר 1]]&gt;500,"yes","no")</f>
        <v>no</v>
      </c>
      <c r="N1926" s="12">
        <f>טבלה14[[#This Row],[מספר סטודנטים בתואר 1]]/SUBTOTAL(109,טבלה14[מספר סטודנטים בתואר 1])</f>
        <v>2.1528212140166118E-3</v>
      </c>
      <c r="O1926" s="11">
        <f>IFERROR(((טבלה14[[#This Row],[מספר סטודנטים בתואר 1]]-טבלה14[[#This Row],[נשים תואר 1]])/טבלה14[[#This Row],[מספר סטודנטים בתואר 1]]),"")</f>
        <v>1.3513513513513514E-2</v>
      </c>
      <c r="P1926" s="11">
        <f>IFERROR(טבלה14[[#This Row],[נשים תואר 1]]/טבלה14[[#This Row],[מספר סטודנטים בתואר 1]],"")</f>
        <v>0.98648648648648651</v>
      </c>
      <c r="Q192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92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26" s="13">
        <f>SUMIFS(T:T,D:D,"2007/08",B:B,B1926)-טבלה14[[#This Row],[דירוג]]</f>
        <v>-87</v>
      </c>
      <c r="T1926" s="9">
        <v>87</v>
      </c>
    </row>
    <row r="1927" spans="2:20" s="6" customFormat="1" ht="13.8" hidden="1" x14ac:dyDescent="0.3">
      <c r="B1927" s="7" t="s">
        <v>225</v>
      </c>
      <c r="C1927" s="8" t="s">
        <v>25</v>
      </c>
      <c r="D1927" s="9" t="s">
        <v>49</v>
      </c>
      <c r="E1927" s="10">
        <v>146</v>
      </c>
      <c r="F1927" s="10">
        <v>90</v>
      </c>
      <c r="G1927" s="10">
        <v>172</v>
      </c>
      <c r="H1927" s="10">
        <v>103</v>
      </c>
      <c r="I1927" s="10">
        <v>60</v>
      </c>
      <c r="J1927" s="10">
        <v>17</v>
      </c>
      <c r="K1927" s="9"/>
      <c r="L1927" s="9" t="s">
        <v>18</v>
      </c>
      <c r="M1927" s="9" t="str">
        <f>IF(טבלה14[[#This Row],[מספר סטודנטים בתואר 1]]&gt;500,"yes","no")</f>
        <v>no</v>
      </c>
      <c r="N1927" s="12">
        <f>טבלה14[[#This Row],[מספר סטודנטים בתואר 1]]/SUBTOTAL(109,טבלה14[מספר סטודנטים בתואר 1])</f>
        <v>2.1237290354488196E-3</v>
      </c>
      <c r="O1927" s="11">
        <f>IFERROR(((טבלה14[[#This Row],[מספר סטודנטים בתואר 1]]-טבלה14[[#This Row],[נשים תואר 1]])/טבלה14[[#This Row],[מספר סטודנטים בתואר 1]]),"")</f>
        <v>0.38356164383561642</v>
      </c>
      <c r="P1927" s="11">
        <f>IFERROR(טבלה14[[#This Row],[נשים תואר 1]]/טבלה14[[#This Row],[מספר סטודנטים בתואר 1]],"")</f>
        <v>0.61643835616438358</v>
      </c>
      <c r="Q192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2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27" s="13">
        <f>SUMIFS(T:T,D:D,"2007/08",B:B,B1927)-טבלה14[[#This Row],[דירוג]]</f>
        <v>-3</v>
      </c>
      <c r="T1927" s="9">
        <v>88</v>
      </c>
    </row>
    <row r="1928" spans="2:20" s="6" customFormat="1" ht="13.8" hidden="1" x14ac:dyDescent="0.3">
      <c r="B1928" s="7" t="s">
        <v>223</v>
      </c>
      <c r="C1928" s="8" t="s">
        <v>25</v>
      </c>
      <c r="D1928" s="10" t="s">
        <v>49</v>
      </c>
      <c r="E1928" s="10">
        <v>145</v>
      </c>
      <c r="F1928" s="10">
        <v>93</v>
      </c>
      <c r="G1928" s="10">
        <v>21</v>
      </c>
      <c r="H1928" s="10">
        <v>13</v>
      </c>
      <c r="I1928" s="10">
        <v>90</v>
      </c>
      <c r="J1928" s="10">
        <v>53</v>
      </c>
      <c r="K1928" s="9"/>
      <c r="L1928" s="9" t="s">
        <v>18</v>
      </c>
      <c r="M1928" s="9" t="str">
        <f>IF(טבלה14[[#This Row],[מספר סטודנטים בתואר 1]]&gt;500,"yes","no")</f>
        <v>no</v>
      </c>
      <c r="N1928" s="12">
        <f>טבלה14[[#This Row],[מספר סטודנטים בתואר 1]]/SUBTOTAL(109,טבלה14[מספר סטודנטים בתואר 1])</f>
        <v>2.1091829461649236E-3</v>
      </c>
      <c r="O1928" s="11">
        <f>IFERROR(((טבלה14[[#This Row],[מספר סטודנטים בתואר 1]]-טבלה14[[#This Row],[נשים תואר 1]])/טבלה14[[#This Row],[מספר סטודנטים בתואר 1]]),"")</f>
        <v>0.35862068965517241</v>
      </c>
      <c r="P1928" s="11">
        <f>IFERROR(טבלה14[[#This Row],[נשים תואר 1]]/טבלה14[[#This Row],[מספר סטודנטים בתואר 1]],"")</f>
        <v>0.64137931034482754</v>
      </c>
      <c r="Q192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2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28" s="13">
        <f>SUMIFS(T:T,D:D,"2007/08",B:B,B1928)-טבלה14[[#This Row],[דירוג]]</f>
        <v>-31</v>
      </c>
      <c r="T1928" s="9">
        <v>89</v>
      </c>
    </row>
    <row r="1929" spans="2:20" s="6" customFormat="1" ht="13.8" hidden="1" x14ac:dyDescent="0.3">
      <c r="B1929" s="7" t="s">
        <v>268</v>
      </c>
      <c r="C1929" s="8" t="s">
        <v>28</v>
      </c>
      <c r="D1929" s="9" t="s">
        <v>32</v>
      </c>
      <c r="E1929" s="10">
        <v>118</v>
      </c>
      <c r="F1929" s="10">
        <v>44</v>
      </c>
      <c r="G1929" s="10">
        <v>0</v>
      </c>
      <c r="H1929" s="10">
        <v>0</v>
      </c>
      <c r="I1929" s="10">
        <v>0</v>
      </c>
      <c r="J1929" s="10" t="s">
        <v>21</v>
      </c>
      <c r="K1929" s="9"/>
      <c r="L1929" s="9" t="s">
        <v>18</v>
      </c>
      <c r="M1929" s="9" t="str">
        <f>IF(טבלה14[[#This Row],[מספר סטודנטים בתואר 1]]&gt;500,"yes","no")</f>
        <v>no</v>
      </c>
      <c r="N1929" s="12">
        <f>טבלה14[[#This Row],[מספר סטודנטים בתואר 1]]/SUBTOTAL(109,טבלה14[מספר סטודנטים בתואר 1])</f>
        <v>1.716438535499731E-3</v>
      </c>
      <c r="O1929" s="11">
        <f>IFERROR(((טבלה14[[#This Row],[מספר סטודנטים בתואר 1]]-טבלה14[[#This Row],[נשים תואר 1]])/טבלה14[[#This Row],[מספר סטודנטים בתואר 1]]),"")</f>
        <v>0.6271186440677966</v>
      </c>
      <c r="P1929" s="11">
        <f>IFERROR(טבלה14[[#This Row],[נשים תואר 1]]/טבלה14[[#This Row],[מספר סטודנטים בתואר 1]],"")</f>
        <v>0.3728813559322034</v>
      </c>
      <c r="Q192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2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29" s="13">
        <f>SUMIFS(T:T,D:D,"2007/08",B:B,B1929)-טבלה14[[#This Row],[דירוג]]</f>
        <v>-6</v>
      </c>
      <c r="T1929" s="9">
        <v>101</v>
      </c>
    </row>
    <row r="1930" spans="2:20" s="6" customFormat="1" ht="13.8" hidden="1" x14ac:dyDescent="0.3">
      <c r="B1930" s="7" t="s">
        <v>115</v>
      </c>
      <c r="C1930" s="8" t="s">
        <v>48</v>
      </c>
      <c r="D1930" s="10" t="s">
        <v>49</v>
      </c>
      <c r="E1930" s="10">
        <v>144</v>
      </c>
      <c r="F1930" s="10">
        <v>114</v>
      </c>
      <c r="G1930" s="10">
        <v>37</v>
      </c>
      <c r="H1930" s="10">
        <v>29</v>
      </c>
      <c r="I1930" s="10">
        <v>30</v>
      </c>
      <c r="J1930" s="10">
        <v>23</v>
      </c>
      <c r="K1930" s="9"/>
      <c r="L1930" s="9" t="s">
        <v>18</v>
      </c>
      <c r="M1930" s="9" t="str">
        <f>IF(טבלה14[[#This Row],[מספר סטודנטים בתואר 1]]&gt;500,"yes","no")</f>
        <v>no</v>
      </c>
      <c r="N1930" s="12">
        <f>טבלה14[[#This Row],[מספר סטודנטים בתואר 1]]/SUBTOTAL(109,טבלה14[מספר סטודנטים בתואר 1])</f>
        <v>2.0946368568810275E-3</v>
      </c>
      <c r="O1930" s="11">
        <f>IFERROR(((טבלה14[[#This Row],[מספר סטודנטים בתואר 1]]-טבלה14[[#This Row],[נשים תואר 1]])/טבלה14[[#This Row],[מספר סטודנטים בתואר 1]]),"")</f>
        <v>0.20833333333333334</v>
      </c>
      <c r="P1930" s="11">
        <f>IFERROR(טבלה14[[#This Row],[נשים תואר 1]]/טבלה14[[#This Row],[מספר סטודנטים בתואר 1]],"")</f>
        <v>0.79166666666666663</v>
      </c>
      <c r="Q193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93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30" s="13">
        <f>SUMIFS(T:T,D:D,"2007/08",B:B,B1930)-טבלה14[[#This Row],[דירוג]]</f>
        <v>3</v>
      </c>
      <c r="T1930" s="9">
        <v>90</v>
      </c>
    </row>
    <row r="1931" spans="2:20" s="6" customFormat="1" ht="13.8" hidden="1" x14ac:dyDescent="0.3">
      <c r="B1931" s="7" t="s">
        <v>109</v>
      </c>
      <c r="C1931" s="8" t="s">
        <v>52</v>
      </c>
      <c r="D1931" s="9" t="s">
        <v>49</v>
      </c>
      <c r="E1931" s="10">
        <v>143</v>
      </c>
      <c r="F1931" s="10">
        <v>129</v>
      </c>
      <c r="G1931" s="10">
        <v>941</v>
      </c>
      <c r="H1931" s="10">
        <v>871</v>
      </c>
      <c r="I1931" s="10">
        <v>34</v>
      </c>
      <c r="J1931" s="10">
        <v>29</v>
      </c>
      <c r="K1931" s="9"/>
      <c r="L1931" s="9" t="s">
        <v>18</v>
      </c>
      <c r="M1931" s="9" t="str">
        <f>IF(טבלה14[[#This Row],[מספר סטודנטים בתואר 1]]&gt;500,"yes","no")</f>
        <v>no</v>
      </c>
      <c r="N1931" s="12">
        <f>טבלה14[[#This Row],[מספר סטודנטים בתואר 1]]/SUBTOTAL(109,טבלה14[מספר סטודנטים בתואר 1])</f>
        <v>2.0800907675971314E-3</v>
      </c>
      <c r="O1931" s="11">
        <f>IFERROR(((טבלה14[[#This Row],[מספר סטודנטים בתואר 1]]-טבלה14[[#This Row],[נשים תואר 1]])/טבלה14[[#This Row],[מספר סטודנטים בתואר 1]]),"")</f>
        <v>9.7902097902097904E-2</v>
      </c>
      <c r="P1931" s="11">
        <f>IFERROR(טבלה14[[#This Row],[נשים תואר 1]]/טבלה14[[#This Row],[מספר סטודנטים בתואר 1]],"")</f>
        <v>0.90209790209790208</v>
      </c>
      <c r="Q193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93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31" s="13">
        <f>SUMIFS(T:T,D:D,"2007/08",B:B,B1931)-טבלה14[[#This Row],[דירוג]]</f>
        <v>-15</v>
      </c>
      <c r="T1931" s="9">
        <v>92</v>
      </c>
    </row>
    <row r="1932" spans="2:20" s="6" customFormat="1" ht="13.8" hidden="1" x14ac:dyDescent="0.3">
      <c r="B1932" s="7" t="s">
        <v>245</v>
      </c>
      <c r="C1932" s="8" t="s">
        <v>39</v>
      </c>
      <c r="D1932" s="10" t="s">
        <v>49</v>
      </c>
      <c r="E1932" s="10">
        <v>141</v>
      </c>
      <c r="F1932" s="10">
        <v>87</v>
      </c>
      <c r="G1932" s="10">
        <v>57</v>
      </c>
      <c r="H1932" s="10">
        <v>42</v>
      </c>
      <c r="I1932" s="10"/>
      <c r="J1932" s="10" t="s">
        <v>21</v>
      </c>
      <c r="K1932" s="9"/>
      <c r="L1932" s="9" t="s">
        <v>18</v>
      </c>
      <c r="M1932" s="9" t="str">
        <f>IF(טבלה14[[#This Row],[מספר סטודנטים בתואר 1]]&gt;500,"yes","no")</f>
        <v>no</v>
      </c>
      <c r="N1932" s="12">
        <f>טבלה14[[#This Row],[מספר סטודנטים בתואר 1]]/SUBTOTAL(109,טבלה14[מספר סטודנטים בתואר 1])</f>
        <v>2.0509985890293393E-3</v>
      </c>
      <c r="O1932" s="11">
        <f>IFERROR(((טבלה14[[#This Row],[מספר סטודנטים בתואר 1]]-טבלה14[[#This Row],[נשים תואר 1]])/טבלה14[[#This Row],[מספר סטודנטים בתואר 1]]),"")</f>
        <v>0.38297872340425532</v>
      </c>
      <c r="P1932" s="11">
        <f>IFERROR(טבלה14[[#This Row],[נשים תואר 1]]/טבלה14[[#This Row],[מספר סטודנטים בתואר 1]],"")</f>
        <v>0.61702127659574468</v>
      </c>
      <c r="Q193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3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32" s="13">
        <f>SUMIFS(T:T,D:D,"2007/08",B:B,B1932)-טבלה14[[#This Row],[דירוג]]</f>
        <v>-94</v>
      </c>
      <c r="T1932" s="9">
        <v>94</v>
      </c>
    </row>
    <row r="1933" spans="2:20" s="6" customFormat="1" ht="13.8" hidden="1" x14ac:dyDescent="0.3">
      <c r="B1933" s="7" t="s">
        <v>217</v>
      </c>
      <c r="C1933" s="8" t="s">
        <v>16</v>
      </c>
      <c r="D1933" s="9" t="s">
        <v>49</v>
      </c>
      <c r="E1933" s="10">
        <v>141</v>
      </c>
      <c r="F1933" s="10">
        <v>51</v>
      </c>
      <c r="G1933" s="10">
        <v>37</v>
      </c>
      <c r="H1933" s="10">
        <v>16</v>
      </c>
      <c r="I1933" s="10">
        <v>6</v>
      </c>
      <c r="J1933" s="10"/>
      <c r="K1933" s="9"/>
      <c r="L1933" s="9" t="s">
        <v>18</v>
      </c>
      <c r="M1933" s="9" t="str">
        <f>IF(טבלה14[[#This Row],[מספר סטודנטים בתואר 1]]&gt;500,"yes","no")</f>
        <v>no</v>
      </c>
      <c r="N1933" s="12">
        <f>טבלה14[[#This Row],[מספר סטודנטים בתואר 1]]/SUBTOTAL(109,טבלה14[מספר סטודנטים בתואר 1])</f>
        <v>2.0509985890293393E-3</v>
      </c>
      <c r="O1933" s="11">
        <f>IFERROR(((טבלה14[[#This Row],[מספר סטודנטים בתואר 1]]-טבלה14[[#This Row],[נשים תואר 1]])/טבלה14[[#This Row],[מספר סטודנטים בתואר 1]]),"")</f>
        <v>0.63829787234042556</v>
      </c>
      <c r="P1933" s="11">
        <f>IFERROR(טבלה14[[#This Row],[נשים תואר 1]]/טבלה14[[#This Row],[מספר סטודנטים בתואר 1]],"")</f>
        <v>0.36170212765957449</v>
      </c>
      <c r="Q193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3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33" s="13">
        <f>SUMIFS(T:T,D:D,"2007/08",B:B,B1933)-טבלה14[[#This Row],[דירוג]]</f>
        <v>-2</v>
      </c>
      <c r="T1933" s="9">
        <v>93</v>
      </c>
    </row>
    <row r="1934" spans="2:20" s="6" customFormat="1" ht="13.8" hidden="1" x14ac:dyDescent="0.3">
      <c r="B1934" s="7" t="s">
        <v>99</v>
      </c>
      <c r="C1934" s="8" t="s">
        <v>16</v>
      </c>
      <c r="D1934" s="10" t="s">
        <v>49</v>
      </c>
      <c r="E1934" s="10">
        <v>139</v>
      </c>
      <c r="F1934" s="10">
        <v>47</v>
      </c>
      <c r="G1934" s="10"/>
      <c r="H1934" s="10"/>
      <c r="I1934" s="10"/>
      <c r="J1934" s="10" t="s">
        <v>21</v>
      </c>
      <c r="K1934" s="9"/>
      <c r="L1934" s="9" t="s">
        <v>18</v>
      </c>
      <c r="M1934" s="9" t="str">
        <f>IF(טבלה14[[#This Row],[מספר סטודנטים בתואר 1]]&gt;500,"yes","no")</f>
        <v>no</v>
      </c>
      <c r="N1934" s="12">
        <f>טבלה14[[#This Row],[מספר סטודנטים בתואר 1]]/SUBTOTAL(109,טבלה14[מספר סטודנטים בתואר 1])</f>
        <v>2.0219064104615475E-3</v>
      </c>
      <c r="O1934" s="11">
        <f>IFERROR(((טבלה14[[#This Row],[מספר סטודנטים בתואר 1]]-טבלה14[[#This Row],[נשים תואר 1]])/טבלה14[[#This Row],[מספר סטודנטים בתואר 1]]),"")</f>
        <v>0.66187050359712229</v>
      </c>
      <c r="P1934" s="11">
        <f>IFERROR(טבלה14[[#This Row],[נשים תואר 1]]/טבלה14[[#This Row],[מספר סטודנטים בתואר 1]],"")</f>
        <v>0.33812949640287771</v>
      </c>
      <c r="Q193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3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34" s="13">
        <f>SUMIFS(T:T,D:D,"2007/08",B:B,B1934)-טבלה14[[#This Row],[דירוג]]</f>
        <v>-95</v>
      </c>
      <c r="T1934" s="9">
        <v>95</v>
      </c>
    </row>
    <row r="1935" spans="2:20" s="6" customFormat="1" ht="13.8" hidden="1" x14ac:dyDescent="0.3">
      <c r="B1935" s="7" t="s">
        <v>219</v>
      </c>
      <c r="C1935" s="8" t="s">
        <v>34</v>
      </c>
      <c r="D1935" s="9" t="s">
        <v>49</v>
      </c>
      <c r="E1935" s="10">
        <v>134</v>
      </c>
      <c r="F1935" s="10">
        <v>70</v>
      </c>
      <c r="G1935" s="10">
        <v>125</v>
      </c>
      <c r="H1935" s="10">
        <v>61</v>
      </c>
      <c r="I1935" s="10">
        <v>26</v>
      </c>
      <c r="J1935" s="10">
        <v>15</v>
      </c>
      <c r="K1935" s="9"/>
      <c r="L1935" s="9" t="s">
        <v>18</v>
      </c>
      <c r="M1935" s="9" t="str">
        <f>IF(טבלה14[[#This Row],[מספר סטודנטים בתואר 1]]&gt;500,"yes","no")</f>
        <v>no</v>
      </c>
      <c r="N1935" s="12">
        <f>טבלה14[[#This Row],[מספר סטודנטים בתואר 1]]/SUBTOTAL(109,טבלה14[מספר סטודנטים בתואר 1])</f>
        <v>1.9491759640420674E-3</v>
      </c>
      <c r="O1935" s="11">
        <f>IFERROR(((טבלה14[[#This Row],[מספר סטודנטים בתואר 1]]-טבלה14[[#This Row],[נשים תואר 1]])/טבלה14[[#This Row],[מספר סטודנטים בתואר 1]]),"")</f>
        <v>0.47761194029850745</v>
      </c>
      <c r="P1935" s="11">
        <f>IFERROR(טבלה14[[#This Row],[נשים תואר 1]]/טבלה14[[#This Row],[מספר סטודנטים בתואר 1]],"")</f>
        <v>0.52238805970149249</v>
      </c>
      <c r="Q193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3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35" s="13">
        <f>SUMIFS(T:T,D:D,"2007/08",B:B,B1935)-טבלה14[[#This Row],[דירוג]]</f>
        <v>6</v>
      </c>
      <c r="T1935" s="9">
        <v>96</v>
      </c>
    </row>
    <row r="1936" spans="2:20" s="6" customFormat="1" ht="13.8" hidden="1" x14ac:dyDescent="0.3">
      <c r="B1936" s="7" t="s">
        <v>200</v>
      </c>
      <c r="C1936" s="8" t="s">
        <v>52</v>
      </c>
      <c r="D1936" s="10" t="s">
        <v>49</v>
      </c>
      <c r="E1936" s="10">
        <v>134</v>
      </c>
      <c r="F1936" s="10">
        <v>111</v>
      </c>
      <c r="G1936" s="10">
        <v>180</v>
      </c>
      <c r="H1936" s="10">
        <v>157</v>
      </c>
      <c r="I1936" s="10">
        <v>51</v>
      </c>
      <c r="J1936" s="10">
        <v>37</v>
      </c>
      <c r="K1936" s="9"/>
      <c r="L1936" s="9" t="s">
        <v>18</v>
      </c>
      <c r="M1936" s="9" t="str">
        <f>IF(טבלה14[[#This Row],[מספר סטודנטים בתואר 1]]&gt;500,"yes","no")</f>
        <v>no</v>
      </c>
      <c r="N1936" s="12">
        <f>טבלה14[[#This Row],[מספר סטודנטים בתואר 1]]/SUBTOTAL(109,טבלה14[מספר סטודנטים בתואר 1])</f>
        <v>1.9491759640420674E-3</v>
      </c>
      <c r="O1936" s="11">
        <f>IFERROR(((טבלה14[[#This Row],[מספר סטודנטים בתואר 1]]-טבלה14[[#This Row],[נשים תואר 1]])/טבלה14[[#This Row],[מספר סטודנטים בתואר 1]]),"")</f>
        <v>0.17164179104477612</v>
      </c>
      <c r="P1936" s="11">
        <f>IFERROR(טבלה14[[#This Row],[נשים תואר 1]]/טבלה14[[#This Row],[מספר סטודנטים בתואר 1]],"")</f>
        <v>0.82835820895522383</v>
      </c>
      <c r="Q193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93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36" s="13">
        <f>SUMIFS(T:T,D:D,"2007/08",B:B,B1936)-טבלה14[[#This Row],[דירוג]]</f>
        <v>28</v>
      </c>
      <c r="T1936" s="9">
        <v>97</v>
      </c>
    </row>
    <row r="1937" spans="2:20" s="6" customFormat="1" ht="13.8" hidden="1" x14ac:dyDescent="0.3">
      <c r="B1937" s="7" t="s">
        <v>89</v>
      </c>
      <c r="C1937" s="8" t="s">
        <v>48</v>
      </c>
      <c r="D1937" s="9" t="s">
        <v>49</v>
      </c>
      <c r="E1937" s="10">
        <v>131</v>
      </c>
      <c r="F1937" s="10">
        <v>87</v>
      </c>
      <c r="G1937" s="10">
        <v>47</v>
      </c>
      <c r="H1937" s="10">
        <v>24</v>
      </c>
      <c r="I1937" s="10">
        <v>135</v>
      </c>
      <c r="J1937" s="10">
        <v>68</v>
      </c>
      <c r="K1937" s="9"/>
      <c r="L1937" s="9" t="s">
        <v>18</v>
      </c>
      <c r="M1937" s="9" t="str">
        <f>IF(טבלה14[[#This Row],[מספר סטודנטים בתואר 1]]&gt;500,"yes","no")</f>
        <v>no</v>
      </c>
      <c r="N1937" s="12">
        <f>טבלה14[[#This Row],[מספר סטודנטים בתואר 1]]/SUBTOTAL(109,טבלה14[מספר סטודנטים בתואר 1])</f>
        <v>1.9055376961903791E-3</v>
      </c>
      <c r="O1937" s="11">
        <f>IFERROR(((טבלה14[[#This Row],[מספר סטודנטים בתואר 1]]-טבלה14[[#This Row],[נשים תואר 1]])/טבלה14[[#This Row],[מספר סטודנטים בתואר 1]]),"")</f>
        <v>0.33587786259541985</v>
      </c>
      <c r="P1937" s="11">
        <f>IFERROR(טבלה14[[#This Row],[נשים תואר 1]]/טבלה14[[#This Row],[מספר סטודנטים בתואר 1]],"")</f>
        <v>0.66412213740458015</v>
      </c>
      <c r="Q193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3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37" s="13">
        <f>SUMIFS(T:T,D:D,"2007/08",B:B,B1937)-טבלה14[[#This Row],[דירוג]]</f>
        <v>-12</v>
      </c>
      <c r="T1937" s="9">
        <v>98</v>
      </c>
    </row>
    <row r="1938" spans="2:20" s="6" customFormat="1" ht="13.8" hidden="1" x14ac:dyDescent="0.3">
      <c r="B1938" s="7" t="s">
        <v>210</v>
      </c>
      <c r="C1938" s="8" t="s">
        <v>58</v>
      </c>
      <c r="D1938" s="10" t="s">
        <v>49</v>
      </c>
      <c r="E1938" s="10">
        <v>128</v>
      </c>
      <c r="F1938" s="10">
        <v>49</v>
      </c>
      <c r="G1938" s="10">
        <v>73</v>
      </c>
      <c r="H1938" s="10">
        <v>56</v>
      </c>
      <c r="I1938" s="10"/>
      <c r="J1938" s="10" t="s">
        <v>21</v>
      </c>
      <c r="K1938" s="9"/>
      <c r="L1938" s="9" t="s">
        <v>18</v>
      </c>
      <c r="M1938" s="9" t="str">
        <f>IF(טבלה14[[#This Row],[מספר סטודנטים בתואר 1]]&gt;500,"yes","no")</f>
        <v>no</v>
      </c>
      <c r="N1938" s="12">
        <f>טבלה14[[#This Row],[מספר סטודנטים בתואר 1]]/SUBTOTAL(109,טבלה14[מספר סטודנטים בתואר 1])</f>
        <v>1.8618994283386911E-3</v>
      </c>
      <c r="O1938" s="11">
        <f>IFERROR(((טבלה14[[#This Row],[מספר סטודנטים בתואר 1]]-טבלה14[[#This Row],[נשים תואר 1]])/טבלה14[[#This Row],[מספר סטודנטים בתואר 1]]),"")</f>
        <v>0.6171875</v>
      </c>
      <c r="P1938" s="11">
        <f>IFERROR(טבלה14[[#This Row],[נשים תואר 1]]/טבלה14[[#This Row],[מספר סטודנטים בתואר 1]],"")</f>
        <v>0.3828125</v>
      </c>
      <c r="Q193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3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38" s="13">
        <f>SUMIFS(T:T,D:D,"2007/08",B:B,B1938)-טבלה14[[#This Row],[דירוג]]</f>
        <v>1</v>
      </c>
      <c r="T1938" s="9">
        <v>99</v>
      </c>
    </row>
    <row r="1939" spans="2:20" s="6" customFormat="1" ht="13.8" hidden="1" x14ac:dyDescent="0.3">
      <c r="B1939" s="7" t="s">
        <v>214</v>
      </c>
      <c r="C1939" s="8" t="s">
        <v>45</v>
      </c>
      <c r="D1939" s="9" t="s">
        <v>49</v>
      </c>
      <c r="E1939" s="10">
        <v>126</v>
      </c>
      <c r="F1939" s="10">
        <v>56</v>
      </c>
      <c r="G1939" s="10">
        <v>44</v>
      </c>
      <c r="H1939" s="10">
        <v>19</v>
      </c>
      <c r="I1939" s="10">
        <v>40</v>
      </c>
      <c r="J1939" s="10">
        <v>17</v>
      </c>
      <c r="K1939" s="9"/>
      <c r="L1939" s="9" t="s">
        <v>18</v>
      </c>
      <c r="M1939" s="9" t="str">
        <f>IF(טבלה14[[#This Row],[מספר סטודנטים בתואר 1]]&gt;500,"yes","no")</f>
        <v>no</v>
      </c>
      <c r="N1939" s="12">
        <f>טבלה14[[#This Row],[מספר סטודנטים בתואר 1]]/SUBTOTAL(109,טבלה14[מספר סטודנטים בתואר 1])</f>
        <v>1.8328072497708992E-3</v>
      </c>
      <c r="O1939" s="11">
        <f>IFERROR(((טבלה14[[#This Row],[מספר סטודנטים בתואר 1]]-טבלה14[[#This Row],[נשים תואר 1]])/טבלה14[[#This Row],[מספר סטודנטים בתואר 1]]),"")</f>
        <v>0.55555555555555558</v>
      </c>
      <c r="P1939" s="11">
        <f>IFERROR(טבלה14[[#This Row],[נשים תואר 1]]/טבלה14[[#This Row],[מספר סטודנטים בתואר 1]],"")</f>
        <v>0.44444444444444442</v>
      </c>
      <c r="Q193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3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39" s="13">
        <f>SUMIFS(T:T,D:D,"2007/08",B:B,B1939)-טבלה14[[#This Row],[דירוג]]</f>
        <v>-4</v>
      </c>
      <c r="T1939" s="9">
        <v>100</v>
      </c>
    </row>
    <row r="1940" spans="2:20" s="6" customFormat="1" ht="13.8" hidden="1" x14ac:dyDescent="0.3">
      <c r="B1940" s="7" t="s">
        <v>215</v>
      </c>
      <c r="C1940" s="8" t="s">
        <v>52</v>
      </c>
      <c r="D1940" s="10" t="s">
        <v>49</v>
      </c>
      <c r="E1940" s="10">
        <v>123</v>
      </c>
      <c r="F1940" s="10">
        <v>122</v>
      </c>
      <c r="G1940" s="10">
        <v>654</v>
      </c>
      <c r="H1940" s="10">
        <v>623</v>
      </c>
      <c r="I1940" s="10">
        <v>35</v>
      </c>
      <c r="J1940" s="10">
        <v>28</v>
      </c>
      <c r="K1940" s="9"/>
      <c r="L1940" s="9" t="s">
        <v>18</v>
      </c>
      <c r="M1940" s="9" t="str">
        <f>IF(טבלה14[[#This Row],[מספר סטודנטים בתואר 1]]&gt;500,"yes","no")</f>
        <v>no</v>
      </c>
      <c r="N1940" s="12">
        <f>טבלה14[[#This Row],[מספר סטודנטים בתואר 1]]/SUBTOTAL(109,טבלה14[מספר סטודנטים בתואר 1])</f>
        <v>1.7891689819192109E-3</v>
      </c>
      <c r="O1940" s="11">
        <f>IFERROR(((טבלה14[[#This Row],[מספר סטודנטים בתואר 1]]-טבלה14[[#This Row],[נשים תואר 1]])/טבלה14[[#This Row],[מספר סטודנטים בתואר 1]]),"")</f>
        <v>8.130081300813009E-3</v>
      </c>
      <c r="P1940" s="11">
        <f>IFERROR(טבלה14[[#This Row],[נשים תואר 1]]/טבלה14[[#This Row],[מספר סטודנטים בתואר 1]],"")</f>
        <v>0.99186991869918695</v>
      </c>
      <c r="Q194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94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40" s="13">
        <f>SUMIFS(T:T,D:D,"2007/08",B:B,B1940)-טבלה14[[#This Row],[דירוג]]</f>
        <v>-28</v>
      </c>
      <c r="T1940" s="9">
        <v>101</v>
      </c>
    </row>
    <row r="1941" spans="2:20" s="6" customFormat="1" ht="13.8" hidden="1" x14ac:dyDescent="0.3">
      <c r="B1941" s="7" t="s">
        <v>208</v>
      </c>
      <c r="C1941" s="8" t="s">
        <v>34</v>
      </c>
      <c r="D1941" s="9" t="s">
        <v>49</v>
      </c>
      <c r="E1941" s="10">
        <v>116</v>
      </c>
      <c r="F1941" s="10">
        <v>30</v>
      </c>
      <c r="G1941" s="10">
        <v>40</v>
      </c>
      <c r="H1941" s="10">
        <v>14</v>
      </c>
      <c r="I1941" s="10">
        <v>14</v>
      </c>
      <c r="J1941" s="10"/>
      <c r="K1941" s="9"/>
      <c r="L1941" s="9" t="s">
        <v>18</v>
      </c>
      <c r="M1941" s="9" t="str">
        <f>IF(טבלה14[[#This Row],[מספר סטודנטים בתואר 1]]&gt;500,"yes","no")</f>
        <v>no</v>
      </c>
      <c r="N1941" s="12">
        <f>טבלה14[[#This Row],[מספר סטודנטים בתואר 1]]/SUBTOTAL(109,טבלה14[מספר סטודנטים בתואר 1])</f>
        <v>1.6873463569319388E-3</v>
      </c>
      <c r="O1941" s="11">
        <f>IFERROR(((טבלה14[[#This Row],[מספר סטודנטים בתואר 1]]-טבלה14[[#This Row],[נשים תואר 1]])/טבלה14[[#This Row],[מספר סטודנטים בתואר 1]]),"")</f>
        <v>0.74137931034482762</v>
      </c>
      <c r="P1941" s="11">
        <f>IFERROR(טבלה14[[#This Row],[נשים תואר 1]]/טבלה14[[#This Row],[מספר סטודנטים בתואר 1]],"")</f>
        <v>0.25862068965517243</v>
      </c>
      <c r="Q194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41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941" s="13">
        <f>SUMIFS(T:T,D:D,"2007/08",B:B,B1941)-טבלה14[[#This Row],[דירוג]]</f>
        <v>-10</v>
      </c>
      <c r="T1941" s="9">
        <v>102</v>
      </c>
    </row>
    <row r="1942" spans="2:20" s="6" customFormat="1" ht="13.8" hidden="1" x14ac:dyDescent="0.3">
      <c r="B1942" s="7" t="s">
        <v>92</v>
      </c>
      <c r="C1942" s="8" t="s">
        <v>69</v>
      </c>
      <c r="D1942" s="10" t="s">
        <v>49</v>
      </c>
      <c r="E1942" s="10">
        <v>109</v>
      </c>
      <c r="F1942" s="10">
        <v>89</v>
      </c>
      <c r="G1942" s="10">
        <v>219</v>
      </c>
      <c r="H1942" s="10">
        <v>140</v>
      </c>
      <c r="I1942" s="10"/>
      <c r="J1942" s="10"/>
      <c r="K1942" s="9"/>
      <c r="L1942" s="9" t="s">
        <v>18</v>
      </c>
      <c r="M1942" s="9" t="str">
        <f>IF(טבלה14[[#This Row],[מספר סטודנטים בתואר 1]]&gt;500,"yes","no")</f>
        <v>no</v>
      </c>
      <c r="N1942" s="12">
        <f>טבלה14[[#This Row],[מספר סטודנטים בתואר 1]]/SUBTOTAL(109,טבלה14[מספר סטודנטים בתואר 1])</f>
        <v>1.5855237319446667E-3</v>
      </c>
      <c r="O1942" s="11">
        <f>IFERROR(((טבלה14[[#This Row],[מספר סטודנטים בתואר 1]]-טבלה14[[#This Row],[נשים תואר 1]])/טבלה14[[#This Row],[מספר סטודנטים בתואר 1]]),"")</f>
        <v>0.1834862385321101</v>
      </c>
      <c r="P1942" s="11">
        <f>IFERROR(טבלה14[[#This Row],[נשים תואר 1]]/טבלה14[[#This Row],[מספר סטודנטים בתואר 1]],"")</f>
        <v>0.8165137614678899</v>
      </c>
      <c r="Q194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94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42" s="13">
        <f>SUMIFS(T:T,D:D,"2007/08",B:B,B1942)-טבלה14[[#This Row],[דירוג]]</f>
        <v>-5</v>
      </c>
      <c r="T1942" s="9">
        <v>103</v>
      </c>
    </row>
    <row r="1943" spans="2:20" s="6" customFormat="1" ht="13.8" hidden="1" x14ac:dyDescent="0.3">
      <c r="B1943" s="7" t="s">
        <v>218</v>
      </c>
      <c r="C1943" s="8" t="s">
        <v>34</v>
      </c>
      <c r="D1943" s="9" t="s">
        <v>49</v>
      </c>
      <c r="E1943" s="10">
        <v>104</v>
      </c>
      <c r="F1943" s="10">
        <v>73</v>
      </c>
      <c r="G1943" s="10">
        <v>4</v>
      </c>
      <c r="H1943" s="10"/>
      <c r="I1943" s="10"/>
      <c r="J1943" s="10" t="s">
        <v>21</v>
      </c>
      <c r="K1943" s="9"/>
      <c r="L1943" s="9" t="s">
        <v>18</v>
      </c>
      <c r="M1943" s="9" t="str">
        <f>IF(טבלה14[[#This Row],[מספר סטודנטים בתואר 1]]&gt;500,"yes","no")</f>
        <v>no</v>
      </c>
      <c r="N1943" s="12">
        <f>טבלה14[[#This Row],[מספר סטודנטים בתואר 1]]/SUBTOTAL(109,טבלה14[מספר סטודנטים בתואר 1])</f>
        <v>1.5127932855251865E-3</v>
      </c>
      <c r="O1943" s="11">
        <f>IFERROR(((טבלה14[[#This Row],[מספר סטודנטים בתואר 1]]-טבלה14[[#This Row],[נשים תואר 1]])/טבלה14[[#This Row],[מספר סטודנטים בתואר 1]]),"")</f>
        <v>0.29807692307692307</v>
      </c>
      <c r="P1943" s="11">
        <f>IFERROR(טבלה14[[#This Row],[נשים תואר 1]]/טבלה14[[#This Row],[מספר סטודנטים בתואר 1]],"")</f>
        <v>0.70192307692307687</v>
      </c>
      <c r="Q194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94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43" s="13">
        <f>SUMIFS(T:T,D:D,"2007/08",B:B,B1943)-טבלה14[[#This Row],[דירוג]]</f>
        <v>3</v>
      </c>
      <c r="T1943" s="9">
        <v>104</v>
      </c>
    </row>
    <row r="1944" spans="2:20" s="6" customFormat="1" ht="13.8" hidden="1" x14ac:dyDescent="0.3">
      <c r="B1944" s="7" t="s">
        <v>268</v>
      </c>
      <c r="C1944" s="8" t="s">
        <v>28</v>
      </c>
      <c r="D1944" s="10" t="s">
        <v>42</v>
      </c>
      <c r="E1944" s="10">
        <v>112</v>
      </c>
      <c r="F1944" s="10">
        <v>34</v>
      </c>
      <c r="G1944" s="10">
        <v>0</v>
      </c>
      <c r="H1944" s="10">
        <v>0</v>
      </c>
      <c r="I1944" s="10">
        <v>0</v>
      </c>
      <c r="J1944" s="10">
        <v>0</v>
      </c>
      <c r="K1944" s="9"/>
      <c r="L1944" s="9" t="s">
        <v>18</v>
      </c>
      <c r="M1944" s="9" t="str">
        <f>IF(טבלה14[[#This Row],[מספר סטודנטים בתואר 1]]&gt;500,"yes","no")</f>
        <v>no</v>
      </c>
      <c r="N1944" s="12">
        <f>טבלה14[[#This Row],[מספר סטודנטים בתואר 1]]/SUBTOTAL(109,טבלה14[מספר סטודנטים בתואר 1])</f>
        <v>1.6291619997963547E-3</v>
      </c>
      <c r="O1944" s="11">
        <f>IFERROR(((טבלה14[[#This Row],[מספר סטודנטים בתואר 1]]-טבלה14[[#This Row],[נשים תואר 1]])/טבלה14[[#This Row],[מספר סטודנטים בתואר 1]]),"")</f>
        <v>0.6964285714285714</v>
      </c>
      <c r="P1944" s="11">
        <f>IFERROR(טבלה14[[#This Row],[נשים תואר 1]]/טבלה14[[#This Row],[מספר סטודנטים בתואר 1]],"")</f>
        <v>0.30357142857142855</v>
      </c>
      <c r="Q194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4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44" s="13">
        <f>SUMIFS(T:T,D:D,"2007/08",B:B,B1944)-טבלה14[[#This Row],[דירוג]]</f>
        <v>-8</v>
      </c>
      <c r="T1944" s="9">
        <v>103</v>
      </c>
    </row>
    <row r="1945" spans="2:20" s="6" customFormat="1" ht="13.8" hidden="1" x14ac:dyDescent="0.3">
      <c r="B1945" s="7" t="s">
        <v>222</v>
      </c>
      <c r="C1945" s="8" t="s">
        <v>48</v>
      </c>
      <c r="D1945" s="9" t="s">
        <v>49</v>
      </c>
      <c r="E1945" s="10">
        <v>96</v>
      </c>
      <c r="F1945" s="10">
        <v>18</v>
      </c>
      <c r="G1945" s="10">
        <v>37</v>
      </c>
      <c r="H1945" s="10">
        <v>12</v>
      </c>
      <c r="I1945" s="10">
        <v>28</v>
      </c>
      <c r="J1945" s="10">
        <v>10</v>
      </c>
      <c r="K1945" s="9"/>
      <c r="L1945" s="9" t="s">
        <v>18</v>
      </c>
      <c r="M1945" s="9" t="str">
        <f>IF(טבלה14[[#This Row],[מספר סטודנטים בתואר 1]]&gt;500,"yes","no")</f>
        <v>no</v>
      </c>
      <c r="N1945" s="12">
        <f>טבלה14[[#This Row],[מספר סטודנטים בתואר 1]]/SUBTOTAL(109,טבלה14[מספר סטודנטים בתואר 1])</f>
        <v>1.3964245712540183E-3</v>
      </c>
      <c r="O1945" s="11">
        <f>IFERROR(((טבלה14[[#This Row],[מספר סטודנטים בתואר 1]]-טבלה14[[#This Row],[נשים תואר 1]])/טבלה14[[#This Row],[מספר סטודנטים בתואר 1]]),"")</f>
        <v>0.8125</v>
      </c>
      <c r="P1945" s="11">
        <f>IFERROR(טבלה14[[#This Row],[נשים תואר 1]]/טבלה14[[#This Row],[מספר סטודנטים בתואר 1]],"")</f>
        <v>0.1875</v>
      </c>
      <c r="Q194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45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945" s="13">
        <f>SUMIFS(T:T,D:D,"2007/08",B:B,B1945)-טבלה14[[#This Row],[דירוג]]</f>
        <v>4</v>
      </c>
      <c r="T1945" s="9">
        <v>106</v>
      </c>
    </row>
    <row r="1946" spans="2:20" s="6" customFormat="1" ht="13.8" hidden="1" x14ac:dyDescent="0.3">
      <c r="B1946" s="7" t="s">
        <v>226</v>
      </c>
      <c r="C1946" s="8" t="s">
        <v>16</v>
      </c>
      <c r="D1946" s="10" t="s">
        <v>49</v>
      </c>
      <c r="E1946" s="10">
        <v>92</v>
      </c>
      <c r="F1946" s="10">
        <v>83</v>
      </c>
      <c r="G1946" s="10">
        <v>142</v>
      </c>
      <c r="H1946" s="10">
        <v>139</v>
      </c>
      <c r="I1946" s="10">
        <v>63</v>
      </c>
      <c r="J1946" s="10">
        <v>57</v>
      </c>
      <c r="K1946" s="9"/>
      <c r="L1946" s="9" t="s">
        <v>18</v>
      </c>
      <c r="M1946" s="9" t="str">
        <f>IF(טבלה14[[#This Row],[מספר סטודנטים בתואר 1]]&gt;500,"yes","no")</f>
        <v>no</v>
      </c>
      <c r="N1946" s="12">
        <f>טבלה14[[#This Row],[מספר סטודנטים בתואר 1]]/SUBTOTAL(109,טבלה14[מספר סטודנטים בתואר 1])</f>
        <v>1.3382402141184342E-3</v>
      </c>
      <c r="O1946" s="11">
        <f>IFERROR(((טבלה14[[#This Row],[מספר סטודנטים בתואר 1]]-טבלה14[[#This Row],[נשים תואר 1]])/טבלה14[[#This Row],[מספר סטודנטים בתואר 1]]),"")</f>
        <v>9.7826086956521743E-2</v>
      </c>
      <c r="P1946" s="11">
        <f>IFERROR(טבלה14[[#This Row],[נשים תואר 1]]/טבלה14[[#This Row],[מספר סטודנטים בתואר 1]],"")</f>
        <v>0.90217391304347827</v>
      </c>
      <c r="Q194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94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46" s="13">
        <f>SUMIFS(T:T,D:D,"2007/08",B:B,B1946)-טבלה14[[#This Row],[דירוג]]</f>
        <v>-2</v>
      </c>
      <c r="T1946" s="9">
        <v>107</v>
      </c>
    </row>
    <row r="1947" spans="2:20" s="6" customFormat="1" ht="13.8" hidden="1" x14ac:dyDescent="0.3">
      <c r="B1947" s="7" t="s">
        <v>221</v>
      </c>
      <c r="C1947" s="8" t="s">
        <v>45</v>
      </c>
      <c r="D1947" s="9" t="s">
        <v>49</v>
      </c>
      <c r="E1947" s="10">
        <v>84</v>
      </c>
      <c r="F1947" s="10">
        <v>34</v>
      </c>
      <c r="G1947" s="10"/>
      <c r="H1947" s="10"/>
      <c r="I1947" s="10"/>
      <c r="J1947" s="10" t="s">
        <v>21</v>
      </c>
      <c r="K1947" s="9"/>
      <c r="L1947" s="9" t="s">
        <v>18</v>
      </c>
      <c r="M1947" s="9" t="str">
        <f>IF(טבלה14[[#This Row],[מספר סטודנטים בתואר 1]]&gt;500,"yes","no")</f>
        <v>no</v>
      </c>
      <c r="N1947" s="12">
        <f>טבלה14[[#This Row],[מספר סטודנטים בתואר 1]]/SUBTOTAL(109,טבלה14[מספר סטודנטים בתואר 1])</f>
        <v>1.221871499847266E-3</v>
      </c>
      <c r="O1947" s="11">
        <f>IFERROR(((טבלה14[[#This Row],[מספר סטודנטים בתואר 1]]-טבלה14[[#This Row],[נשים תואר 1]])/טבלה14[[#This Row],[מספר סטודנטים בתואר 1]]),"")</f>
        <v>0.59523809523809523</v>
      </c>
      <c r="P1947" s="11">
        <f>IFERROR(טבלה14[[#This Row],[נשים תואר 1]]/טבלה14[[#This Row],[מספר סטודנטים בתואר 1]],"")</f>
        <v>0.40476190476190477</v>
      </c>
      <c r="Q194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4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47" s="13">
        <f>SUMIFS(T:T,D:D,"2007/08",B:B,B1947)-טבלה14[[#This Row],[דירוג]]</f>
        <v>9</v>
      </c>
      <c r="T1947" s="9">
        <v>108</v>
      </c>
    </row>
    <row r="1948" spans="2:20" s="6" customFormat="1" ht="13.8" hidden="1" x14ac:dyDescent="0.3">
      <c r="B1948" s="7" t="s">
        <v>236</v>
      </c>
      <c r="C1948" s="8" t="s">
        <v>34</v>
      </c>
      <c r="D1948" s="10" t="s">
        <v>49</v>
      </c>
      <c r="E1948" s="10">
        <v>83</v>
      </c>
      <c r="F1948" s="10">
        <v>16</v>
      </c>
      <c r="G1948" s="10"/>
      <c r="H1948" s="10"/>
      <c r="I1948" s="10"/>
      <c r="J1948" s="10" t="s">
        <v>21</v>
      </c>
      <c r="K1948" s="9"/>
      <c r="L1948" s="9" t="s">
        <v>18</v>
      </c>
      <c r="M1948" s="9" t="str">
        <f>IF(טבלה14[[#This Row],[מספר סטודנטים בתואר 1]]&gt;500,"yes","no")</f>
        <v>no</v>
      </c>
      <c r="N1948" s="12">
        <f>טבלה14[[#This Row],[מספר סטודנטים בתואר 1]]/SUBTOTAL(109,טבלה14[מספר סטודנטים בתואר 1])</f>
        <v>1.20732541056337E-3</v>
      </c>
      <c r="O1948" s="11">
        <f>IFERROR(((טבלה14[[#This Row],[מספר סטודנטים בתואר 1]]-טבלה14[[#This Row],[נשים תואר 1]])/טבלה14[[#This Row],[מספר סטודנטים בתואר 1]]),"")</f>
        <v>0.80722891566265065</v>
      </c>
      <c r="P1948" s="11">
        <f>IFERROR(טבלה14[[#This Row],[נשים תואר 1]]/טבלה14[[#This Row],[מספר סטודנטים בתואר 1]],"")</f>
        <v>0.19277108433734941</v>
      </c>
      <c r="Q194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48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948" s="13">
        <f>SUMIFS(T:T,D:D,"2007/08",B:B,B1948)-טבלה14[[#This Row],[דירוג]]</f>
        <v>-109</v>
      </c>
      <c r="T1948" s="9">
        <v>109</v>
      </c>
    </row>
    <row r="1949" spans="2:20" s="6" customFormat="1" ht="13.8" hidden="1" x14ac:dyDescent="0.3">
      <c r="B1949" s="7" t="s">
        <v>228</v>
      </c>
      <c r="C1949" s="8" t="s">
        <v>48</v>
      </c>
      <c r="D1949" s="9" t="s">
        <v>49</v>
      </c>
      <c r="E1949" s="10">
        <v>82</v>
      </c>
      <c r="F1949" s="10">
        <v>37</v>
      </c>
      <c r="G1949" s="10">
        <v>202</v>
      </c>
      <c r="H1949" s="10">
        <v>118</v>
      </c>
      <c r="I1949" s="10">
        <v>166</v>
      </c>
      <c r="J1949" s="10">
        <v>69</v>
      </c>
      <c r="K1949" s="9"/>
      <c r="L1949" s="9" t="s">
        <v>18</v>
      </c>
      <c r="M1949" s="9" t="str">
        <f>IF(טבלה14[[#This Row],[מספר סטודנטים בתואר 1]]&gt;500,"yes","no")</f>
        <v>no</v>
      </c>
      <c r="N1949" s="12">
        <f>טבלה14[[#This Row],[מספר סטודנטים בתואר 1]]/SUBTOTAL(109,טבלה14[מספר סטודנטים בתואר 1])</f>
        <v>1.1927793212794741E-3</v>
      </c>
      <c r="O1949" s="11">
        <f>IFERROR(((טבלה14[[#This Row],[מספר סטודנטים בתואר 1]]-טבלה14[[#This Row],[נשים תואר 1]])/טבלה14[[#This Row],[מספר סטודנטים בתואר 1]]),"")</f>
        <v>0.54878048780487809</v>
      </c>
      <c r="P1949" s="11">
        <f>IFERROR(טבלה14[[#This Row],[נשים תואר 1]]/טבלה14[[#This Row],[מספר סטודנטים בתואר 1]],"")</f>
        <v>0.45121951219512196</v>
      </c>
      <c r="Q194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4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49" s="13">
        <f>SUMIFS(T:T,D:D,"2007/08",B:B,B1949)-טבלה14[[#This Row],[דירוג]]</f>
        <v>3</v>
      </c>
      <c r="T1949" s="9">
        <v>110</v>
      </c>
    </row>
    <row r="1950" spans="2:20" s="6" customFormat="1" ht="13.8" hidden="1" x14ac:dyDescent="0.3">
      <c r="B1950" s="7" t="s">
        <v>229</v>
      </c>
      <c r="C1950" s="8" t="s">
        <v>56</v>
      </c>
      <c r="D1950" s="10" t="s">
        <v>49</v>
      </c>
      <c r="E1950" s="10">
        <v>81</v>
      </c>
      <c r="F1950" s="10">
        <v>76</v>
      </c>
      <c r="G1950" s="10"/>
      <c r="H1950" s="10"/>
      <c r="I1950" s="10"/>
      <c r="J1950" s="10" t="s">
        <v>21</v>
      </c>
      <c r="K1950" s="9"/>
      <c r="L1950" s="9" t="s">
        <v>18</v>
      </c>
      <c r="M1950" s="9" t="str">
        <f>IF(טבלה14[[#This Row],[מספר סטודנטים בתואר 1]]&gt;500,"yes","no")</f>
        <v>no</v>
      </c>
      <c r="N1950" s="12">
        <f>טבלה14[[#This Row],[מספר סטודנטים בתואר 1]]/SUBTOTAL(109,טבלה14[מספר סטודנטים בתואר 1])</f>
        <v>1.178233231995578E-3</v>
      </c>
      <c r="O1950" s="11">
        <f>IFERROR(((טבלה14[[#This Row],[מספר סטודנטים בתואר 1]]-טבלה14[[#This Row],[נשים תואר 1]])/טבלה14[[#This Row],[מספר סטודנטים בתואר 1]]),"")</f>
        <v>6.1728395061728392E-2</v>
      </c>
      <c r="P1950" s="11">
        <f>IFERROR(טבלה14[[#This Row],[נשים תואר 1]]/טבלה14[[#This Row],[מספר סטודנטים בתואר 1]],"")</f>
        <v>0.93827160493827155</v>
      </c>
      <c r="Q195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95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50" s="13">
        <f>SUMIFS(T:T,D:D,"2007/08",B:B,B1950)-טבלה14[[#This Row],[דירוג]]</f>
        <v>-111</v>
      </c>
      <c r="T1950" s="9">
        <v>111</v>
      </c>
    </row>
    <row r="1951" spans="2:20" s="6" customFormat="1" ht="13.8" hidden="1" x14ac:dyDescent="0.3">
      <c r="B1951" s="7" t="s">
        <v>233</v>
      </c>
      <c r="C1951" s="8" t="s">
        <v>25</v>
      </c>
      <c r="D1951" s="9" t="s">
        <v>49</v>
      </c>
      <c r="E1951" s="10">
        <v>79</v>
      </c>
      <c r="F1951" s="10">
        <v>57</v>
      </c>
      <c r="G1951" s="10">
        <v>110</v>
      </c>
      <c r="H1951" s="10">
        <v>40</v>
      </c>
      <c r="I1951" s="10">
        <v>37</v>
      </c>
      <c r="J1951" s="10">
        <v>9</v>
      </c>
      <c r="K1951" s="9"/>
      <c r="L1951" s="9" t="s">
        <v>18</v>
      </c>
      <c r="M1951" s="9" t="str">
        <f>IF(טבלה14[[#This Row],[מספר סטודנטים בתואר 1]]&gt;500,"yes","no")</f>
        <v>no</v>
      </c>
      <c r="N1951" s="12">
        <f>טבלה14[[#This Row],[מספר סטודנטים בתואר 1]]/SUBTOTAL(109,טבלה14[מספר סטודנטים בתואר 1])</f>
        <v>1.1491410534277859E-3</v>
      </c>
      <c r="O1951" s="11">
        <f>IFERROR(((טבלה14[[#This Row],[מספר סטודנטים בתואר 1]]-טבלה14[[#This Row],[נשים תואר 1]])/טבלה14[[#This Row],[מספר סטודנטים בתואר 1]]),"")</f>
        <v>0.27848101265822783</v>
      </c>
      <c r="P1951" s="11">
        <f>IFERROR(טבלה14[[#This Row],[נשים תואר 1]]/טבלה14[[#This Row],[מספר סטודנטים בתואר 1]],"")</f>
        <v>0.72151898734177211</v>
      </c>
      <c r="Q195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95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51" s="13">
        <f>SUMIFS(T:T,D:D,"2007/08",B:B,B1951)-טבלה14[[#This Row],[דירוג]]</f>
        <v>-4</v>
      </c>
      <c r="T1951" s="9">
        <v>112</v>
      </c>
    </row>
    <row r="1952" spans="2:20" s="6" customFormat="1" ht="13.8" hidden="1" x14ac:dyDescent="0.3">
      <c r="B1952" s="7" t="s">
        <v>197</v>
      </c>
      <c r="C1952" s="8" t="s">
        <v>52</v>
      </c>
      <c r="D1952" s="10" t="s">
        <v>49</v>
      </c>
      <c r="E1952" s="10">
        <v>76</v>
      </c>
      <c r="F1952" s="10">
        <v>67</v>
      </c>
      <c r="G1952" s="10">
        <v>604</v>
      </c>
      <c r="H1952" s="10">
        <v>429</v>
      </c>
      <c r="I1952" s="10">
        <v>16</v>
      </c>
      <c r="J1952" s="10">
        <v>11</v>
      </c>
      <c r="K1952" s="9"/>
      <c r="L1952" s="9" t="s">
        <v>18</v>
      </c>
      <c r="M1952" s="9" t="str">
        <f>IF(טבלה14[[#This Row],[מספר סטודנטים בתואר 1]]&gt;500,"yes","no")</f>
        <v>no</v>
      </c>
      <c r="N1952" s="12">
        <f>טבלה14[[#This Row],[מספר סטודנטים בתואר 1]]/SUBTOTAL(109,טבלה14[מספר סטודנטים בתואר 1])</f>
        <v>1.1055027855760978E-3</v>
      </c>
      <c r="O1952" s="11">
        <f>IFERROR(((טבלה14[[#This Row],[מספר סטודנטים בתואר 1]]-טבלה14[[#This Row],[נשים תואר 1]])/טבלה14[[#This Row],[מספר סטודנטים בתואר 1]]),"")</f>
        <v>0.11842105263157894</v>
      </c>
      <c r="P1952" s="11">
        <f>IFERROR(טבלה14[[#This Row],[נשים תואר 1]]/טבלה14[[#This Row],[מספר סטודנטים בתואר 1]],"")</f>
        <v>0.88157894736842102</v>
      </c>
      <c r="Q195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95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52" s="13">
        <f>SUMIFS(T:T,D:D,"2007/08",B:B,B1952)-טבלה14[[#This Row],[דירוג]]</f>
        <v>-24</v>
      </c>
      <c r="T1952" s="9">
        <v>113</v>
      </c>
    </row>
    <row r="1953" spans="2:20" s="6" customFormat="1" ht="13.8" hidden="1" x14ac:dyDescent="0.3">
      <c r="B1953" s="7" t="s">
        <v>232</v>
      </c>
      <c r="C1953" s="8" t="s">
        <v>39</v>
      </c>
      <c r="D1953" s="9" t="s">
        <v>49</v>
      </c>
      <c r="E1953" s="10">
        <v>73</v>
      </c>
      <c r="F1953" s="10">
        <v>43</v>
      </c>
      <c r="G1953" s="10">
        <v>7</v>
      </c>
      <c r="H1953" s="10"/>
      <c r="I1953" s="10"/>
      <c r="J1953" s="10"/>
      <c r="K1953" s="9"/>
      <c r="L1953" s="9" t="s">
        <v>18</v>
      </c>
      <c r="M1953" s="9" t="str">
        <f>IF(טבלה14[[#This Row],[מספר סטודנטים בתואר 1]]&gt;500,"yes","no")</f>
        <v>no</v>
      </c>
      <c r="N1953" s="12">
        <f>טבלה14[[#This Row],[מספר סטודנטים בתואר 1]]/SUBTOTAL(109,טבלה14[מספר סטודנטים בתואר 1])</f>
        <v>1.0618645177244098E-3</v>
      </c>
      <c r="O1953" s="11">
        <f>IFERROR(((טבלה14[[#This Row],[מספר סטודנטים בתואר 1]]-טבלה14[[#This Row],[נשים תואר 1]])/טבלה14[[#This Row],[מספר סטודנטים בתואר 1]]),"")</f>
        <v>0.41095890410958902</v>
      </c>
      <c r="P1953" s="11">
        <f>IFERROR(טבלה14[[#This Row],[נשים תואר 1]]/טבלה14[[#This Row],[מספר סטודנטים בתואר 1]],"")</f>
        <v>0.58904109589041098</v>
      </c>
      <c r="Q195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5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53" s="13">
        <f>SUMIFS(T:T,D:D,"2007/08",B:B,B1953)-טבלה14[[#This Row],[דירוג]]</f>
        <v>-5</v>
      </c>
      <c r="T1953" s="9">
        <v>114</v>
      </c>
    </row>
    <row r="1954" spans="2:20" s="6" customFormat="1" ht="13.8" hidden="1" x14ac:dyDescent="0.3">
      <c r="B1954" s="7" t="s">
        <v>212</v>
      </c>
      <c r="C1954" s="8" t="s">
        <v>34</v>
      </c>
      <c r="D1954" s="10" t="s">
        <v>49</v>
      </c>
      <c r="E1954" s="10">
        <v>71</v>
      </c>
      <c r="F1954" s="10">
        <v>20</v>
      </c>
      <c r="G1954" s="10"/>
      <c r="H1954" s="10"/>
      <c r="I1954" s="10"/>
      <c r="J1954" s="10" t="s">
        <v>21</v>
      </c>
      <c r="K1954" s="9"/>
      <c r="L1954" s="9" t="s">
        <v>18</v>
      </c>
      <c r="M1954" s="9" t="str">
        <f>IF(טבלה14[[#This Row],[מספר סטודנטים בתואר 1]]&gt;500,"yes","no")</f>
        <v>no</v>
      </c>
      <c r="N1954" s="12">
        <f>טבלה14[[#This Row],[מספר סטודנטים בתואר 1]]/SUBTOTAL(109,טבלה14[מספר סטודנטים בתואר 1])</f>
        <v>1.0327723391566177E-3</v>
      </c>
      <c r="O1954" s="11">
        <f>IFERROR(((טבלה14[[#This Row],[מספר סטודנטים בתואר 1]]-טבלה14[[#This Row],[נשים תואר 1]])/טבלה14[[#This Row],[מספר סטודנטים בתואר 1]]),"")</f>
        <v>0.71830985915492962</v>
      </c>
      <c r="P1954" s="11">
        <f>IFERROR(טבלה14[[#This Row],[נשים תואר 1]]/טבלה14[[#This Row],[מספר סטודנטים בתואר 1]],"")</f>
        <v>0.28169014084507044</v>
      </c>
      <c r="Q195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54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954" s="13">
        <f>SUMIFS(T:T,D:D,"2007/08",B:B,B1954)-טבלה14[[#This Row],[דירוג]]</f>
        <v>5</v>
      </c>
      <c r="T1954" s="9">
        <v>116</v>
      </c>
    </row>
    <row r="1955" spans="2:20" s="6" customFormat="1" ht="13.8" hidden="1" x14ac:dyDescent="0.3">
      <c r="B1955" s="7" t="s">
        <v>220</v>
      </c>
      <c r="C1955" s="8" t="s">
        <v>45</v>
      </c>
      <c r="D1955" s="9" t="s">
        <v>49</v>
      </c>
      <c r="E1955" s="10">
        <v>71</v>
      </c>
      <c r="F1955" s="10">
        <v>31</v>
      </c>
      <c r="G1955" s="10">
        <v>24</v>
      </c>
      <c r="H1955" s="10">
        <v>5</v>
      </c>
      <c r="I1955" s="10">
        <v>30</v>
      </c>
      <c r="J1955" s="10">
        <v>21</v>
      </c>
      <c r="K1955" s="9"/>
      <c r="L1955" s="9" t="s">
        <v>18</v>
      </c>
      <c r="M1955" s="9" t="str">
        <f>IF(טבלה14[[#This Row],[מספר סטודנטים בתואר 1]]&gt;500,"yes","no")</f>
        <v>no</v>
      </c>
      <c r="N1955" s="12">
        <f>טבלה14[[#This Row],[מספר סטודנטים בתואר 1]]/SUBTOTAL(109,טבלה14[מספר סטודנטים בתואר 1])</f>
        <v>1.0327723391566177E-3</v>
      </c>
      <c r="O1955" s="11">
        <f>IFERROR(((טבלה14[[#This Row],[מספר סטודנטים בתואר 1]]-טבלה14[[#This Row],[נשים תואר 1]])/טבלה14[[#This Row],[מספר סטודנטים בתואר 1]]),"")</f>
        <v>0.56338028169014087</v>
      </c>
      <c r="P1955" s="11">
        <f>IFERROR(טבלה14[[#This Row],[נשים תואר 1]]/טבלה14[[#This Row],[מספר סטודנטים בתואר 1]],"")</f>
        <v>0.43661971830985913</v>
      </c>
      <c r="Q195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5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55" s="13">
        <f>SUMIFS(T:T,D:D,"2007/08",B:B,B1955)-טבלה14[[#This Row],[דירוג]]</f>
        <v>-4</v>
      </c>
      <c r="T1955" s="9">
        <v>115</v>
      </c>
    </row>
    <row r="1956" spans="2:20" s="6" customFormat="1" ht="13.8" hidden="1" x14ac:dyDescent="0.3">
      <c r="B1956" s="7" t="s">
        <v>127</v>
      </c>
      <c r="C1956" s="8" t="s">
        <v>34</v>
      </c>
      <c r="D1956" s="10" t="s">
        <v>49</v>
      </c>
      <c r="E1956" s="10">
        <v>69</v>
      </c>
      <c r="F1956" s="10">
        <v>17</v>
      </c>
      <c r="G1956" s="10">
        <v>52</v>
      </c>
      <c r="H1956" s="10">
        <v>13</v>
      </c>
      <c r="I1956" s="10">
        <v>9</v>
      </c>
      <c r="J1956" s="10">
        <v>5</v>
      </c>
      <c r="K1956" s="9"/>
      <c r="L1956" s="9" t="s">
        <v>18</v>
      </c>
      <c r="M1956" s="9" t="str">
        <f>IF(טבלה14[[#This Row],[מספר סטודנטים בתואר 1]]&gt;500,"yes","no")</f>
        <v>no</v>
      </c>
      <c r="N1956" s="12">
        <f>טבלה14[[#This Row],[מספר סטודנטים בתואר 1]]/SUBTOTAL(109,טבלה14[מספר סטודנטים בתואר 1])</f>
        <v>1.0036801605888257E-3</v>
      </c>
      <c r="O1956" s="11">
        <f>IFERROR(((טבלה14[[#This Row],[מספר סטודנטים בתואר 1]]-טבלה14[[#This Row],[נשים תואר 1]])/טבלה14[[#This Row],[מספר סטודנטים בתואר 1]]),"")</f>
        <v>0.75362318840579712</v>
      </c>
      <c r="P1956" s="11">
        <f>IFERROR(טבלה14[[#This Row],[נשים תואר 1]]/טבלה14[[#This Row],[מספר סטודנטים בתואר 1]],"")</f>
        <v>0.24637681159420291</v>
      </c>
      <c r="Q195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56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956" s="13">
        <f>SUMIFS(T:T,D:D,"2007/08",B:B,B1956)-טבלה14[[#This Row],[דירוג]]</f>
        <v>10</v>
      </c>
      <c r="T1956" s="9">
        <v>118</v>
      </c>
    </row>
    <row r="1957" spans="2:20" s="6" customFormat="1" ht="13.8" hidden="1" x14ac:dyDescent="0.3">
      <c r="B1957" s="7" t="s">
        <v>263</v>
      </c>
      <c r="C1957" s="8" t="s">
        <v>34</v>
      </c>
      <c r="D1957" s="9" t="s">
        <v>49</v>
      </c>
      <c r="E1957" s="10">
        <v>69</v>
      </c>
      <c r="F1957" s="10">
        <v>13</v>
      </c>
      <c r="G1957" s="10">
        <v>12</v>
      </c>
      <c r="H1957" s="10">
        <v>4</v>
      </c>
      <c r="I1957" s="10">
        <v>10</v>
      </c>
      <c r="J1957" s="10"/>
      <c r="K1957" s="9"/>
      <c r="L1957" s="9" t="s">
        <v>18</v>
      </c>
      <c r="M1957" s="9" t="str">
        <f>IF(טבלה14[[#This Row],[מספר סטודנטים בתואר 1]]&gt;500,"yes","no")</f>
        <v>no</v>
      </c>
      <c r="N1957" s="12">
        <f>טבלה14[[#This Row],[מספר סטודנטים בתואר 1]]/SUBTOTAL(109,טבלה14[מספר סטודנטים בתואר 1])</f>
        <v>1.0036801605888257E-3</v>
      </c>
      <c r="O1957" s="11">
        <f>IFERROR(((טבלה14[[#This Row],[מספר סטודנטים בתואר 1]]-טבלה14[[#This Row],[נשים תואר 1]])/טבלה14[[#This Row],[מספר סטודנטים בתואר 1]]),"")</f>
        <v>0.81159420289855078</v>
      </c>
      <c r="P1957" s="11">
        <f>IFERROR(טבלה14[[#This Row],[נשים תואר 1]]/טבלה14[[#This Row],[מספר סטודנטים בתואר 1]],"")</f>
        <v>0.18840579710144928</v>
      </c>
      <c r="Q195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57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957" s="13">
        <f>SUMIFS(T:T,D:D,"2007/08",B:B,B1957)-טבלה14[[#This Row],[דירוג]]</f>
        <v>-13</v>
      </c>
      <c r="T1957" s="9">
        <v>117</v>
      </c>
    </row>
    <row r="1958" spans="2:20" s="6" customFormat="1" ht="13.8" hidden="1" x14ac:dyDescent="0.3">
      <c r="B1958" s="7" t="s">
        <v>198</v>
      </c>
      <c r="C1958" s="8" t="s">
        <v>48</v>
      </c>
      <c r="D1958" s="10" t="s">
        <v>49</v>
      </c>
      <c r="E1958" s="10">
        <v>66</v>
      </c>
      <c r="F1958" s="10">
        <v>22</v>
      </c>
      <c r="G1958" s="10">
        <v>46</v>
      </c>
      <c r="H1958" s="10">
        <v>22</v>
      </c>
      <c r="I1958" s="10">
        <v>44</v>
      </c>
      <c r="J1958" s="10">
        <v>23</v>
      </c>
      <c r="K1958" s="9"/>
      <c r="L1958" s="9" t="s">
        <v>18</v>
      </c>
      <c r="M1958" s="9" t="str">
        <f>IF(טבלה14[[#This Row],[מספר סטודנטים בתואר 1]]&gt;500,"yes","no")</f>
        <v>no</v>
      </c>
      <c r="N1958" s="12">
        <f>טבלה14[[#This Row],[מספר סטודנטים בתואר 1]]/SUBTOTAL(109,טבלה14[מספר סטודנטים בתואר 1])</f>
        <v>9.600418927371376E-4</v>
      </c>
      <c r="O1958" s="11">
        <f>IFERROR(((טבלה14[[#This Row],[מספר סטודנטים בתואר 1]]-טבלה14[[#This Row],[נשים תואר 1]])/טבלה14[[#This Row],[מספר סטודנטים בתואר 1]]),"")</f>
        <v>0.66666666666666663</v>
      </c>
      <c r="P1958" s="11">
        <f>IFERROR(טבלה14[[#This Row],[נשים תואר 1]]/טבלה14[[#This Row],[מספר סטודנטים בתואר 1]],"")</f>
        <v>0.33333333333333331</v>
      </c>
      <c r="Q195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5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58" s="13">
        <f>SUMIFS(T:T,D:D,"2007/08",B:B,B1958)-טבלה14[[#This Row],[דירוג]]</f>
        <v>-13</v>
      </c>
      <c r="T1958" s="9">
        <v>119</v>
      </c>
    </row>
    <row r="1959" spans="2:20" s="6" customFormat="1" ht="13.8" hidden="1" x14ac:dyDescent="0.3">
      <c r="B1959" s="7" t="s">
        <v>230</v>
      </c>
      <c r="C1959" s="8" t="s">
        <v>45</v>
      </c>
      <c r="D1959" s="9" t="s">
        <v>49</v>
      </c>
      <c r="E1959" s="10">
        <v>59</v>
      </c>
      <c r="F1959" s="10">
        <v>44</v>
      </c>
      <c r="G1959" s="10">
        <v>43</v>
      </c>
      <c r="H1959" s="10">
        <v>30</v>
      </c>
      <c r="I1959" s="10"/>
      <c r="J1959" s="10" t="s">
        <v>21</v>
      </c>
      <c r="K1959" s="9"/>
      <c r="L1959" s="9" t="s">
        <v>18</v>
      </c>
      <c r="M1959" s="9" t="str">
        <f>IF(טבלה14[[#This Row],[מספר סטודנטים בתואר 1]]&gt;500,"yes","no")</f>
        <v>no</v>
      </c>
      <c r="N1959" s="12">
        <f>טבלה14[[#This Row],[מספר סטודנטים בתואר 1]]/SUBTOTAL(109,טבלה14[מספר סטודנטים בתואר 1])</f>
        <v>8.5821926774986548E-4</v>
      </c>
      <c r="O1959" s="11">
        <f>IFERROR(((טבלה14[[#This Row],[מספר סטודנטים בתואר 1]]-טבלה14[[#This Row],[נשים תואר 1]])/טבלה14[[#This Row],[מספר סטודנטים בתואר 1]]),"")</f>
        <v>0.25423728813559321</v>
      </c>
      <c r="P1959" s="11">
        <f>IFERROR(טבלה14[[#This Row],[נשים תואר 1]]/טבלה14[[#This Row],[מספר סטודנטים בתואר 1]],"")</f>
        <v>0.74576271186440679</v>
      </c>
      <c r="Q195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95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59" s="13">
        <f>SUMIFS(T:T,D:D,"2007/08",B:B,B1959)-טבלה14[[#This Row],[דירוג]]</f>
        <v>-120</v>
      </c>
      <c r="T1959" s="9">
        <v>120</v>
      </c>
    </row>
    <row r="1960" spans="2:20" s="6" customFormat="1" ht="13.8" hidden="1" x14ac:dyDescent="0.3">
      <c r="B1960" s="7" t="s">
        <v>242</v>
      </c>
      <c r="C1960" s="8" t="s">
        <v>48</v>
      </c>
      <c r="D1960" s="10" t="s">
        <v>49</v>
      </c>
      <c r="E1960" s="10">
        <v>55</v>
      </c>
      <c r="F1960" s="10">
        <v>37</v>
      </c>
      <c r="G1960" s="10">
        <v>105</v>
      </c>
      <c r="H1960" s="10">
        <v>71</v>
      </c>
      <c r="I1960" s="10">
        <v>218</v>
      </c>
      <c r="J1960" s="10">
        <v>132</v>
      </c>
      <c r="K1960" s="9"/>
      <c r="L1960" s="9" t="s">
        <v>18</v>
      </c>
      <c r="M1960" s="9" t="str">
        <f>IF(טבלה14[[#This Row],[מספר סטודנטים בתואר 1]]&gt;500,"yes","no")</f>
        <v>no</v>
      </c>
      <c r="N1960" s="12">
        <f>טבלה14[[#This Row],[מספר סטודנטים בתואר 1]]/SUBTOTAL(109,טבלה14[מספר סטודנטים בתואר 1])</f>
        <v>8.0003491061428139E-4</v>
      </c>
      <c r="O1960" s="11">
        <f>IFERROR(((טבלה14[[#This Row],[מספר סטודנטים בתואר 1]]-טבלה14[[#This Row],[נשים תואר 1]])/טבלה14[[#This Row],[מספר סטודנטים בתואר 1]]),"")</f>
        <v>0.32727272727272727</v>
      </c>
      <c r="P1960" s="11">
        <f>IFERROR(טבלה14[[#This Row],[נשים תואר 1]]/טבלה14[[#This Row],[מספר סטודנטים בתואר 1]],"")</f>
        <v>0.67272727272727273</v>
      </c>
      <c r="Q196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6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60" s="13">
        <f>SUMIFS(T:T,D:D,"2007/08",B:B,B1960)-טבלה14[[#This Row],[דירוג]]</f>
        <v>-18</v>
      </c>
      <c r="T1960" s="9">
        <v>121</v>
      </c>
    </row>
    <row r="1961" spans="2:20" s="6" customFormat="1" ht="13.8" hidden="1" x14ac:dyDescent="0.3">
      <c r="B1961" s="7" t="s">
        <v>231</v>
      </c>
      <c r="C1961" s="8" t="s">
        <v>25</v>
      </c>
      <c r="D1961" s="9" t="s">
        <v>49</v>
      </c>
      <c r="E1961" s="10">
        <v>52</v>
      </c>
      <c r="F1961" s="10">
        <v>31</v>
      </c>
      <c r="G1961" s="10">
        <v>72</v>
      </c>
      <c r="H1961" s="10">
        <v>38</v>
      </c>
      <c r="I1961" s="10">
        <v>12</v>
      </c>
      <c r="J1961" s="10">
        <v>4</v>
      </c>
      <c r="K1961" s="9"/>
      <c r="L1961" s="9" t="s">
        <v>18</v>
      </c>
      <c r="M1961" s="9" t="str">
        <f>IF(טבלה14[[#This Row],[מספר סטודנטים בתואר 1]]&gt;500,"yes","no")</f>
        <v>no</v>
      </c>
      <c r="N1961" s="12">
        <f>טבלה14[[#This Row],[מספר סטודנטים בתואר 1]]/SUBTOTAL(109,טבלה14[מספר סטודנטים בתואר 1])</f>
        <v>7.5639664276259326E-4</v>
      </c>
      <c r="O1961" s="11">
        <f>IFERROR(((טבלה14[[#This Row],[מספר סטודנטים בתואר 1]]-טבלה14[[#This Row],[נשים תואר 1]])/טבלה14[[#This Row],[מספר סטודנטים בתואר 1]]),"")</f>
        <v>0.40384615384615385</v>
      </c>
      <c r="P1961" s="11">
        <f>IFERROR(טבלה14[[#This Row],[נשים תואר 1]]/טבלה14[[#This Row],[מספר סטודנטים בתואר 1]],"")</f>
        <v>0.59615384615384615</v>
      </c>
      <c r="Q196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6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61" s="13">
        <f>SUMIFS(T:T,D:D,"2007/08",B:B,B1961)-טבלה14[[#This Row],[דירוג]]</f>
        <v>-122</v>
      </c>
      <c r="T1961" s="9">
        <v>122</v>
      </c>
    </row>
    <row r="1962" spans="2:20" s="6" customFormat="1" ht="13.8" hidden="1" x14ac:dyDescent="0.3">
      <c r="B1962" s="7" t="s">
        <v>269</v>
      </c>
      <c r="C1962" s="8" t="s">
        <v>20</v>
      </c>
      <c r="D1962" s="10" t="s">
        <v>49</v>
      </c>
      <c r="E1962" s="10">
        <v>48</v>
      </c>
      <c r="F1962" s="10">
        <v>37</v>
      </c>
      <c r="G1962" s="10"/>
      <c r="H1962" s="10"/>
      <c r="I1962" s="10"/>
      <c r="J1962" s="10" t="s">
        <v>21</v>
      </c>
      <c r="K1962" s="9"/>
      <c r="L1962" s="9" t="s">
        <v>18</v>
      </c>
      <c r="M1962" s="9" t="str">
        <f>IF(טבלה14[[#This Row],[מספר סטודנטים בתואר 1]]&gt;500,"yes","no")</f>
        <v>no</v>
      </c>
      <c r="N1962" s="12">
        <f>טבלה14[[#This Row],[מספר סטודנטים בתואר 1]]/SUBTOTAL(109,טבלה14[מספר סטודנטים בתואר 1])</f>
        <v>6.9821228562700916E-4</v>
      </c>
      <c r="O1962" s="11">
        <f>IFERROR(((טבלה14[[#This Row],[מספר סטודנטים בתואר 1]]-טבלה14[[#This Row],[נשים תואר 1]])/טבלה14[[#This Row],[מספר סטודנטים בתואר 1]]),"")</f>
        <v>0.22916666666666666</v>
      </c>
      <c r="P1962" s="11">
        <f>IFERROR(טבלה14[[#This Row],[נשים תואר 1]]/טבלה14[[#This Row],[מספר סטודנטים בתואר 1]],"")</f>
        <v>0.77083333333333337</v>
      </c>
      <c r="Q196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96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62" s="13">
        <f>SUMIFS(T:T,D:D,"2007/08",B:B,B1962)-טבלה14[[#This Row],[דירוג]]</f>
        <v>-123</v>
      </c>
      <c r="T1962" s="9">
        <v>123</v>
      </c>
    </row>
    <row r="1963" spans="2:20" s="6" customFormat="1" ht="13.8" hidden="1" x14ac:dyDescent="0.3">
      <c r="B1963" s="7" t="s">
        <v>234</v>
      </c>
      <c r="C1963" s="8" t="s">
        <v>25</v>
      </c>
      <c r="D1963" s="9" t="s">
        <v>49</v>
      </c>
      <c r="E1963" s="10">
        <v>46</v>
      </c>
      <c r="F1963" s="10">
        <v>20</v>
      </c>
      <c r="G1963" s="10">
        <v>46</v>
      </c>
      <c r="H1963" s="10">
        <v>18</v>
      </c>
      <c r="I1963" s="10">
        <v>43</v>
      </c>
      <c r="J1963" s="10">
        <v>12</v>
      </c>
      <c r="K1963" s="9"/>
      <c r="L1963" s="9" t="s">
        <v>18</v>
      </c>
      <c r="M1963" s="9" t="str">
        <f>IF(טבלה14[[#This Row],[מספר סטודנטים בתואר 1]]&gt;500,"yes","no")</f>
        <v>no</v>
      </c>
      <c r="N1963" s="12">
        <f>טבלה14[[#This Row],[מספר סטודנטים בתואר 1]]/SUBTOTAL(109,טבלה14[מספר סטודנטים בתואר 1])</f>
        <v>6.6912010705921711E-4</v>
      </c>
      <c r="O1963" s="11">
        <f>IFERROR(((טבלה14[[#This Row],[מספר סטודנטים בתואר 1]]-טבלה14[[#This Row],[נשים תואר 1]])/טבלה14[[#This Row],[מספר סטודנטים בתואר 1]]),"")</f>
        <v>0.56521739130434778</v>
      </c>
      <c r="P1963" s="11">
        <f>IFERROR(טבלה14[[#This Row],[נשים תואר 1]]/טבלה14[[#This Row],[מספר סטודנטים בתואר 1]],"")</f>
        <v>0.43478260869565216</v>
      </c>
      <c r="Q196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6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63" s="13">
        <f>SUMIFS(T:T,D:D,"2007/08",B:B,B1963)-טבלה14[[#This Row],[דירוג]]</f>
        <v>-8</v>
      </c>
      <c r="T1963" s="9">
        <v>124</v>
      </c>
    </row>
    <row r="1964" spans="2:20" s="6" customFormat="1" ht="13.8" hidden="1" x14ac:dyDescent="0.3">
      <c r="B1964" s="7" t="s">
        <v>159</v>
      </c>
      <c r="C1964" s="8" t="s">
        <v>25</v>
      </c>
      <c r="D1964" s="10" t="s">
        <v>49</v>
      </c>
      <c r="E1964" s="10">
        <v>37</v>
      </c>
      <c r="F1964" s="10">
        <v>23</v>
      </c>
      <c r="G1964" s="10"/>
      <c r="H1964" s="10"/>
      <c r="I1964" s="10"/>
      <c r="J1964" s="10" t="s">
        <v>21</v>
      </c>
      <c r="K1964" s="9"/>
      <c r="L1964" s="9" t="s">
        <v>18</v>
      </c>
      <c r="M1964" s="9" t="str">
        <f>IF(טבלה14[[#This Row],[מספר סטודנטים בתואר 1]]&gt;500,"yes","no")</f>
        <v>no</v>
      </c>
      <c r="N1964" s="12">
        <f>טבלה14[[#This Row],[מספר סטודנטים בתואר 1]]/SUBTOTAL(109,טבלה14[מספר סטודנטים בתואר 1])</f>
        <v>5.3820530350415295E-4</v>
      </c>
      <c r="O1964" s="11">
        <f>IFERROR(((טבלה14[[#This Row],[מספר סטודנטים בתואר 1]]-טבלה14[[#This Row],[נשים תואר 1]])/טבלה14[[#This Row],[מספר סטודנטים בתואר 1]]),"")</f>
        <v>0.3783783783783784</v>
      </c>
      <c r="P1964" s="11">
        <f>IFERROR(טבלה14[[#This Row],[נשים תואר 1]]/טבלה14[[#This Row],[מספר סטודנטים בתואר 1]],"")</f>
        <v>0.6216216216216216</v>
      </c>
      <c r="Q196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6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64" s="13">
        <f>SUMIFS(T:T,D:D,"2007/08",B:B,B1964)-טבלה14[[#This Row],[דירוג]]</f>
        <v>-37</v>
      </c>
      <c r="T1964" s="9">
        <v>125</v>
      </c>
    </row>
    <row r="1965" spans="2:20" s="6" customFormat="1" ht="13.8" hidden="1" x14ac:dyDescent="0.3">
      <c r="B1965" s="7" t="s">
        <v>235</v>
      </c>
      <c r="C1965" s="8" t="s">
        <v>45</v>
      </c>
      <c r="D1965" s="9" t="s">
        <v>49</v>
      </c>
      <c r="E1965" s="10">
        <v>31</v>
      </c>
      <c r="F1965" s="10">
        <v>7</v>
      </c>
      <c r="G1965" s="10">
        <v>24</v>
      </c>
      <c r="H1965" s="10">
        <v>9</v>
      </c>
      <c r="I1965" s="10">
        <v>48</v>
      </c>
      <c r="J1965" s="10">
        <v>16</v>
      </c>
      <c r="K1965" s="9"/>
      <c r="L1965" s="9" t="s">
        <v>18</v>
      </c>
      <c r="M1965" s="9" t="str">
        <f>IF(טבלה14[[#This Row],[מספר סטודנטים בתואר 1]]&gt;500,"yes","no")</f>
        <v>no</v>
      </c>
      <c r="N1965" s="12">
        <f>טבלה14[[#This Row],[מספר סטודנטים בתואר 1]]/SUBTOTAL(109,טבלה14[מספר סטודנטים בתואר 1])</f>
        <v>4.5092876780077675E-4</v>
      </c>
      <c r="O1965" s="11">
        <f>IFERROR(((טבלה14[[#This Row],[מספר סטודנטים בתואר 1]]-טבלה14[[#This Row],[נשים תואר 1]])/טבלה14[[#This Row],[מספר סטודנטים בתואר 1]]),"")</f>
        <v>0.77419354838709675</v>
      </c>
      <c r="P1965" s="11">
        <f>IFERROR(טבלה14[[#This Row],[נשים תואר 1]]/טבלה14[[#This Row],[מספר סטודנטים בתואר 1]],"")</f>
        <v>0.22580645161290322</v>
      </c>
      <c r="Q196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65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965" s="13">
        <f>SUMIFS(T:T,D:D,"2007/08",B:B,B1965)-טבלה14[[#This Row],[דירוג]]</f>
        <v>-126</v>
      </c>
      <c r="T1965" s="9">
        <v>126</v>
      </c>
    </row>
    <row r="1966" spans="2:20" s="6" customFormat="1" ht="13.8" hidden="1" x14ac:dyDescent="0.3">
      <c r="B1966" s="7" t="s">
        <v>246</v>
      </c>
      <c r="C1966" s="8" t="s">
        <v>48</v>
      </c>
      <c r="D1966" s="10" t="s">
        <v>49</v>
      </c>
      <c r="E1966" s="10">
        <v>30</v>
      </c>
      <c r="F1966" s="10">
        <v>10</v>
      </c>
      <c r="G1966" s="10"/>
      <c r="H1966" s="10"/>
      <c r="I1966" s="10"/>
      <c r="J1966" s="10" t="s">
        <v>21</v>
      </c>
      <c r="K1966" s="9"/>
      <c r="L1966" s="9" t="s">
        <v>18</v>
      </c>
      <c r="M1966" s="9" t="str">
        <f>IF(טבלה14[[#This Row],[מספר סטודנטים בתואר 1]]&gt;500,"yes","no")</f>
        <v>no</v>
      </c>
      <c r="N1966" s="12">
        <f>טבלה14[[#This Row],[מספר סטודנטים בתואר 1]]/SUBTOTAL(109,טבלה14[מספר סטודנטים בתואר 1])</f>
        <v>4.3638267851688073E-4</v>
      </c>
      <c r="O1966" s="11">
        <f>IFERROR(((טבלה14[[#This Row],[מספר סטודנטים בתואר 1]]-טבלה14[[#This Row],[נשים תואר 1]])/טבלה14[[#This Row],[מספר סטודנטים בתואר 1]]),"")</f>
        <v>0.66666666666666663</v>
      </c>
      <c r="P1966" s="11">
        <f>IFERROR(טבלה14[[#This Row],[נשים תואר 1]]/טבלה14[[#This Row],[מספר סטודנטים בתואר 1]],"")</f>
        <v>0.33333333333333331</v>
      </c>
      <c r="Q196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6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66" s="13">
        <f>SUMIFS(T:T,D:D,"2007/08",B:B,B1966)-טבלה14[[#This Row],[דירוג]]</f>
        <v>-7</v>
      </c>
      <c r="T1966" s="9">
        <v>127</v>
      </c>
    </row>
    <row r="1967" spans="2:20" s="6" customFormat="1" ht="13.8" hidden="1" x14ac:dyDescent="0.3">
      <c r="B1967" s="7" t="s">
        <v>243</v>
      </c>
      <c r="C1967" s="8" t="s">
        <v>39</v>
      </c>
      <c r="D1967" s="9" t="s">
        <v>49</v>
      </c>
      <c r="E1967" s="10">
        <v>23</v>
      </c>
      <c r="F1967" s="10">
        <v>13</v>
      </c>
      <c r="G1967" s="10">
        <v>97</v>
      </c>
      <c r="H1967" s="10">
        <v>55</v>
      </c>
      <c r="I1967" s="10">
        <v>18</v>
      </c>
      <c r="J1967" s="10">
        <v>9</v>
      </c>
      <c r="K1967" s="9"/>
      <c r="L1967" s="9" t="s">
        <v>18</v>
      </c>
      <c r="M1967" s="9" t="str">
        <f>IF(טבלה14[[#This Row],[מספר סטודנטים בתואר 1]]&gt;500,"yes","no")</f>
        <v>no</v>
      </c>
      <c r="N1967" s="12">
        <f>טבלה14[[#This Row],[מספר סטודנטים בתואר 1]]/SUBTOTAL(109,טבלה14[מספר סטודנטים בתואר 1])</f>
        <v>3.3456005352960856E-4</v>
      </c>
      <c r="O1967" s="11">
        <f>IFERROR(((טבלה14[[#This Row],[מספר סטודנטים בתואר 1]]-טבלה14[[#This Row],[נשים תואר 1]])/טבלה14[[#This Row],[מספר סטודנטים בתואר 1]]),"")</f>
        <v>0.43478260869565216</v>
      </c>
      <c r="P1967" s="11">
        <f>IFERROR(טבלה14[[#This Row],[נשים תואר 1]]/טבלה14[[#This Row],[מספר סטודנטים בתואר 1]],"")</f>
        <v>0.56521739130434778</v>
      </c>
      <c r="Q196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6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67" s="13">
        <f>SUMIFS(T:T,D:D,"2007/08",B:B,B1967)-טבלה14[[#This Row],[דירוג]]</f>
        <v>-128</v>
      </c>
      <c r="T1967" s="9">
        <v>128</v>
      </c>
    </row>
    <row r="1968" spans="2:20" s="6" customFormat="1" ht="13.8" hidden="1" x14ac:dyDescent="0.3">
      <c r="B1968" s="7" t="s">
        <v>206</v>
      </c>
      <c r="C1968" s="8" t="s">
        <v>48</v>
      </c>
      <c r="D1968" s="10" t="s">
        <v>49</v>
      </c>
      <c r="E1968" s="10">
        <v>19</v>
      </c>
      <c r="F1968" s="10">
        <v>9</v>
      </c>
      <c r="G1968" s="10"/>
      <c r="H1968" s="10"/>
      <c r="I1968" s="10"/>
      <c r="J1968" s="10" t="s">
        <v>21</v>
      </c>
      <c r="K1968" s="9"/>
      <c r="L1968" s="9" t="s">
        <v>18</v>
      </c>
      <c r="M1968" s="9" t="str">
        <f>IF(טבלה14[[#This Row],[מספר סטודנטים בתואר 1]]&gt;500,"yes","no")</f>
        <v>no</v>
      </c>
      <c r="N1968" s="12">
        <f>טבלה14[[#This Row],[מספר סטודנטים בתואר 1]]/SUBTOTAL(109,טבלה14[מספר סטודנטים בתואר 1])</f>
        <v>2.7637569639402446E-4</v>
      </c>
      <c r="O1968" s="11">
        <f>IFERROR(((טבלה14[[#This Row],[מספר סטודנטים בתואר 1]]-טבלה14[[#This Row],[נשים תואר 1]])/טבלה14[[#This Row],[מספר סטודנטים בתואר 1]]),"")</f>
        <v>0.52631578947368418</v>
      </c>
      <c r="P1968" s="11">
        <f>IFERROR(טבלה14[[#This Row],[נשים תואר 1]]/טבלה14[[#This Row],[מספר סטודנטים בתואר 1]],"")</f>
        <v>0.47368421052631576</v>
      </c>
      <c r="Q196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6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68" s="13">
        <f>SUMIFS(T:T,D:D,"2007/08",B:B,B1968)-טבלה14[[#This Row],[דירוג]]</f>
        <v>-3</v>
      </c>
      <c r="T1968" s="9">
        <v>129</v>
      </c>
    </row>
    <row r="1969" spans="2:20" s="6" customFormat="1" ht="13.8" hidden="1" x14ac:dyDescent="0.3">
      <c r="B1969" s="7" t="s">
        <v>148</v>
      </c>
      <c r="C1969" s="8" t="s">
        <v>34</v>
      </c>
      <c r="D1969" s="9" t="s">
        <v>49</v>
      </c>
      <c r="E1969" s="10">
        <v>12</v>
      </c>
      <c r="F1969" s="10"/>
      <c r="G1969" s="10">
        <v>29</v>
      </c>
      <c r="H1969" s="10">
        <v>3</v>
      </c>
      <c r="I1969" s="10">
        <v>18</v>
      </c>
      <c r="J1969" s="10" t="s">
        <v>21</v>
      </c>
      <c r="K1969" s="9"/>
      <c r="L1969" s="9" t="s">
        <v>18</v>
      </c>
      <c r="M1969" s="9" t="str">
        <f>IF(טבלה14[[#This Row],[מספר סטודנטים בתואר 1]]&gt;500,"yes","no")</f>
        <v>no</v>
      </c>
      <c r="N1969" s="12">
        <f>טבלה14[[#This Row],[מספר סטודנטים בתואר 1]]/SUBTOTAL(109,טבלה14[מספר סטודנטים בתואר 1])</f>
        <v>1.7455307140675229E-4</v>
      </c>
      <c r="O1969" s="11">
        <f>IFERROR(((טבלה14[[#This Row],[מספר סטודנטים בתואר 1]]-טבלה14[[#This Row],[נשים תואר 1]])/טבלה14[[#This Row],[מספר סטודנטים בתואר 1]]),"")</f>
        <v>1</v>
      </c>
      <c r="P1969" s="11">
        <f>IFERROR(טבלה14[[#This Row],[נשים תואר 1]]/טבלה14[[#This Row],[מספר סטודנטים בתואר 1]],"")</f>
        <v>0</v>
      </c>
      <c r="Q196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69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969" s="13">
        <f>SUMIFS(T:T,D:D,"2007/08",B:B,B1969)-טבלה14[[#This Row],[דירוג]]</f>
        <v>-16</v>
      </c>
      <c r="T1969" s="9">
        <v>130</v>
      </c>
    </row>
    <row r="1970" spans="2:20" s="6" customFormat="1" ht="13.8" hidden="1" x14ac:dyDescent="0.3">
      <c r="B1970" s="7" t="s">
        <v>186</v>
      </c>
      <c r="C1970" s="8" t="s">
        <v>39</v>
      </c>
      <c r="D1970" s="10" t="s">
        <v>49</v>
      </c>
      <c r="E1970" s="10">
        <v>10</v>
      </c>
      <c r="F1970" s="10">
        <v>9</v>
      </c>
      <c r="G1970" s="10"/>
      <c r="H1970" s="10"/>
      <c r="I1970" s="10"/>
      <c r="J1970" s="10" t="s">
        <v>21</v>
      </c>
      <c r="K1970" s="9"/>
      <c r="L1970" s="9" t="s">
        <v>18</v>
      </c>
      <c r="M1970" s="9" t="str">
        <f>IF(טבלה14[[#This Row],[מספר סטודנטים בתואר 1]]&gt;500,"yes","no")</f>
        <v>no</v>
      </c>
      <c r="N1970" s="12">
        <f>טבלה14[[#This Row],[מספר סטודנטים בתואר 1]]/SUBTOTAL(109,טבלה14[מספר סטודנטים בתואר 1])</f>
        <v>1.4546089283896024E-4</v>
      </c>
      <c r="O1970" s="11">
        <f>IFERROR(((טבלה14[[#This Row],[מספר סטודנטים בתואר 1]]-טבלה14[[#This Row],[נשים תואר 1]])/טבלה14[[#This Row],[מספר סטודנטים בתואר 1]]),"")</f>
        <v>0.1</v>
      </c>
      <c r="P1970" s="11">
        <f>IFERROR(טבלה14[[#This Row],[נשים תואר 1]]/טבלה14[[#This Row],[מספר סטודנטים בתואר 1]],"")</f>
        <v>0.9</v>
      </c>
      <c r="Q197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97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70" s="13">
        <f>SUMIFS(T:T,D:D,"2007/08",B:B,B1970)-טבלה14[[#This Row],[דירוג]]</f>
        <v>-133</v>
      </c>
      <c r="T1970" s="9">
        <v>133</v>
      </c>
    </row>
    <row r="1971" spans="2:20" s="6" customFormat="1" ht="13.8" hidden="1" x14ac:dyDescent="0.3">
      <c r="B1971" s="7" t="s">
        <v>241</v>
      </c>
      <c r="C1971" s="8" t="s">
        <v>45</v>
      </c>
      <c r="D1971" s="9" t="s">
        <v>49</v>
      </c>
      <c r="E1971" s="10">
        <v>10</v>
      </c>
      <c r="F1971" s="10"/>
      <c r="G1971" s="10"/>
      <c r="H1971" s="10"/>
      <c r="I1971" s="10"/>
      <c r="J1971" s="10" t="s">
        <v>21</v>
      </c>
      <c r="K1971" s="9"/>
      <c r="L1971" s="9" t="s">
        <v>18</v>
      </c>
      <c r="M1971" s="9" t="str">
        <f>IF(טבלה14[[#This Row],[מספר סטודנטים בתואר 1]]&gt;500,"yes","no")</f>
        <v>no</v>
      </c>
      <c r="N1971" s="12">
        <f>טבלה14[[#This Row],[מספר סטודנטים בתואר 1]]/SUBTOTAL(109,טבלה14[מספר סטודנטים בתואר 1])</f>
        <v>1.4546089283896024E-4</v>
      </c>
      <c r="O1971" s="11">
        <f>IFERROR(((טבלה14[[#This Row],[מספר סטודנטים בתואר 1]]-טבלה14[[#This Row],[נשים תואר 1]])/טבלה14[[#This Row],[מספר סטודנטים בתואר 1]]),"")</f>
        <v>1</v>
      </c>
      <c r="P1971" s="11">
        <f>IFERROR(טבלה14[[#This Row],[נשים תואר 1]]/טבלה14[[#This Row],[מספר סטודנטים בתואר 1]],"")</f>
        <v>0</v>
      </c>
      <c r="Q197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71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971" s="13">
        <f>SUMIFS(T:T,D:D,"2007/08",B:B,B1971)-טבלה14[[#This Row],[דירוג]]</f>
        <v>-19</v>
      </c>
      <c r="T1971" s="9">
        <v>131</v>
      </c>
    </row>
    <row r="1972" spans="2:20" s="6" customFormat="1" ht="13.8" hidden="1" x14ac:dyDescent="0.3">
      <c r="B1972" s="7" t="s">
        <v>270</v>
      </c>
      <c r="C1972" s="8" t="s">
        <v>34</v>
      </c>
      <c r="D1972" s="10" t="s">
        <v>49</v>
      </c>
      <c r="E1972" s="10">
        <v>10</v>
      </c>
      <c r="F1972" s="10">
        <v>8</v>
      </c>
      <c r="G1972" s="10"/>
      <c r="H1972" s="10"/>
      <c r="I1972" s="10"/>
      <c r="J1972" s="10" t="s">
        <v>21</v>
      </c>
      <c r="K1972" s="9"/>
      <c r="L1972" s="9" t="s">
        <v>18</v>
      </c>
      <c r="M1972" s="9" t="str">
        <f>IF(טבלה14[[#This Row],[מספר סטודנטים בתואר 1]]&gt;500,"yes","no")</f>
        <v>no</v>
      </c>
      <c r="N1972" s="12">
        <f>טבלה14[[#This Row],[מספר סטודנטים בתואר 1]]/SUBTOTAL(109,טבלה14[מספר סטודנטים בתואר 1])</f>
        <v>1.4546089283896024E-4</v>
      </c>
      <c r="O1972" s="11">
        <f>IFERROR(((טבלה14[[#This Row],[מספר סטודנטים בתואר 1]]-טבלה14[[#This Row],[נשים תואר 1]])/טבלה14[[#This Row],[מספר סטודנטים בתואר 1]]),"")</f>
        <v>0.2</v>
      </c>
      <c r="P1972" s="11">
        <f>IFERROR(טבלה14[[#This Row],[נשים תואר 1]]/טבלה14[[#This Row],[מספר סטודנטים בתואר 1]],"")</f>
        <v>0.8</v>
      </c>
      <c r="Q197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197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72" s="13">
        <f>SUMIFS(T:T,D:D,"2007/08",B:B,B1972)-טבלה14[[#This Row],[דירוג]]</f>
        <v>-14</v>
      </c>
      <c r="T1972" s="9">
        <v>132</v>
      </c>
    </row>
    <row r="1973" spans="2:20" s="6" customFormat="1" ht="13.8" hidden="1" x14ac:dyDescent="0.3">
      <c r="B1973" s="7" t="s">
        <v>237</v>
      </c>
      <c r="C1973" s="8" t="s">
        <v>39</v>
      </c>
      <c r="D1973" s="9" t="s">
        <v>49</v>
      </c>
      <c r="E1973" s="10">
        <v>9</v>
      </c>
      <c r="F1973" s="10">
        <v>4</v>
      </c>
      <c r="G1973" s="10">
        <v>3</v>
      </c>
      <c r="H1973" s="10">
        <v>3</v>
      </c>
      <c r="I1973" s="10">
        <v>9</v>
      </c>
      <c r="J1973" s="10">
        <v>6</v>
      </c>
      <c r="K1973" s="9"/>
      <c r="L1973" s="9" t="s">
        <v>18</v>
      </c>
      <c r="M1973" s="9" t="str">
        <f>IF(טבלה14[[#This Row],[מספר סטודנטים בתואר 1]]&gt;500,"yes","no")</f>
        <v>no</v>
      </c>
      <c r="N1973" s="12">
        <f>טבלה14[[#This Row],[מספר סטודנטים בתואר 1]]/SUBTOTAL(109,טבלה14[מספר סטודנטים בתואר 1])</f>
        <v>1.3091480355506422E-4</v>
      </c>
      <c r="O1973" s="11">
        <f>IFERROR(((טבלה14[[#This Row],[מספר סטודנטים בתואר 1]]-טבלה14[[#This Row],[נשים תואר 1]])/טבלה14[[#This Row],[מספר סטודנטים בתואר 1]]),"")</f>
        <v>0.55555555555555558</v>
      </c>
      <c r="P1973" s="11">
        <f>IFERROR(טבלה14[[#This Row],[נשים תואר 1]]/טבלה14[[#This Row],[מספר סטודנטים בתואר 1]],"")</f>
        <v>0.44444444444444442</v>
      </c>
      <c r="Q197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7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1973" s="13">
        <f>SUMIFS(T:T,D:D,"2007/08",B:B,B1973)-טבלה14[[#This Row],[דירוג]]</f>
        <v>-33</v>
      </c>
      <c r="T1973" s="9">
        <v>134</v>
      </c>
    </row>
    <row r="1974" spans="2:20" s="6" customFormat="1" ht="13.8" hidden="1" x14ac:dyDescent="0.3">
      <c r="B1974" s="7" t="s">
        <v>251</v>
      </c>
      <c r="C1974" s="8" t="s">
        <v>45</v>
      </c>
      <c r="D1974" s="10" t="s">
        <v>49</v>
      </c>
      <c r="E1974" s="10">
        <v>5</v>
      </c>
      <c r="F1974" s="10"/>
      <c r="G1974" s="10">
        <v>5</v>
      </c>
      <c r="H1974" s="10"/>
      <c r="I1974" s="10">
        <v>8</v>
      </c>
      <c r="J1974" s="10"/>
      <c r="K1974" s="9"/>
      <c r="L1974" s="9" t="s">
        <v>18</v>
      </c>
      <c r="M1974" s="9" t="str">
        <f>IF(טבלה14[[#This Row],[מספר סטודנטים בתואר 1]]&gt;500,"yes","no")</f>
        <v>no</v>
      </c>
      <c r="N1974" s="12">
        <f>טבלה14[[#This Row],[מספר סטודנטים בתואר 1]]/SUBTOTAL(109,טבלה14[מספר סטודנטים בתואר 1])</f>
        <v>7.2730446419480121E-5</v>
      </c>
      <c r="O1974" s="11">
        <f>IFERROR(((טבלה14[[#This Row],[מספר סטודנטים בתואר 1]]-טבלה14[[#This Row],[נשים תואר 1]])/טבלה14[[#This Row],[מספר סטודנטים בתואר 1]]),"")</f>
        <v>1</v>
      </c>
      <c r="P1974" s="11">
        <f>IFERROR(טבלה14[[#This Row],[נשים תואר 1]]/טבלה14[[#This Row],[מספר סטודנטים בתואר 1]],"")</f>
        <v>0</v>
      </c>
      <c r="Q197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1974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1974" s="13">
        <f>SUMIFS(T:T,D:D,"2007/08",B:B,B1974)-טבלה14[[#This Row],[דירוג]]</f>
        <v>-8</v>
      </c>
      <c r="T1974" s="9">
        <v>135</v>
      </c>
    </row>
    <row r="1975" spans="2:20" s="6" customFormat="1" ht="13.8" hidden="1" x14ac:dyDescent="0.3">
      <c r="B1975" s="7" t="s">
        <v>128</v>
      </c>
      <c r="C1975" s="8" t="s">
        <v>45</v>
      </c>
      <c r="D1975" s="9" t="s">
        <v>49</v>
      </c>
      <c r="E1975" s="10"/>
      <c r="F1975" s="10"/>
      <c r="G1975" s="10">
        <v>4</v>
      </c>
      <c r="H1975" s="10">
        <v>3</v>
      </c>
      <c r="I1975" s="10">
        <v>11</v>
      </c>
      <c r="J1975" s="10">
        <v>7</v>
      </c>
      <c r="K1975" s="9"/>
      <c r="L1975" s="9"/>
      <c r="M1975" s="9" t="str">
        <f>IF(טבלה14[[#This Row],[מספר סטודנטים בתואר 1]]&gt;500,"yes","no")</f>
        <v>no</v>
      </c>
      <c r="N1975" s="12">
        <f>טבלה14[[#This Row],[מספר סטודנטים בתואר 1]]/SUBTOTAL(109,טבלה14[מספר סטודנטים בתואר 1])</f>
        <v>0</v>
      </c>
      <c r="O1975" s="11" t="str">
        <f>IFERROR(((טבלה14[[#This Row],[מספר סטודנטים בתואר 1]]-טבלה14[[#This Row],[נשים תואר 1]])/טבלה14[[#This Row],[מספר סטודנטים בתואר 1]]),"")</f>
        <v/>
      </c>
      <c r="P1975" s="11" t="str">
        <f>IFERROR(טבלה14[[#This Row],[נשים תואר 1]]/טבלה14[[#This Row],[מספר סטודנטים בתואר 1]],"")</f>
        <v/>
      </c>
      <c r="Q197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97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975" s="13">
        <f>SUMIFS(T:T,D:D,"2007/08",B:B,B1975)-טבלה14[[#This Row],[דירוג]]</f>
        <v>-151</v>
      </c>
      <c r="T1975" s="9">
        <v>151</v>
      </c>
    </row>
    <row r="1976" spans="2:20" s="6" customFormat="1" ht="13.8" hidden="1" x14ac:dyDescent="0.3">
      <c r="B1976" s="7" t="s">
        <v>129</v>
      </c>
      <c r="C1976" s="8" t="s">
        <v>48</v>
      </c>
      <c r="D1976" s="10" t="s">
        <v>49</v>
      </c>
      <c r="E1976" s="10"/>
      <c r="F1976" s="10"/>
      <c r="G1976" s="10">
        <v>43</v>
      </c>
      <c r="H1976" s="10">
        <v>21</v>
      </c>
      <c r="I1976" s="10"/>
      <c r="J1976" s="10" t="s">
        <v>21</v>
      </c>
      <c r="K1976" s="9"/>
      <c r="L1976" s="9"/>
      <c r="M1976" s="9" t="str">
        <f>IF(טבלה14[[#This Row],[מספר סטודנטים בתואר 1]]&gt;500,"yes","no")</f>
        <v>no</v>
      </c>
      <c r="N1976" s="12">
        <f>טבלה14[[#This Row],[מספר סטודנטים בתואר 1]]/SUBTOTAL(109,טבלה14[מספר סטודנטים בתואר 1])</f>
        <v>0</v>
      </c>
      <c r="O1976" s="11" t="str">
        <f>IFERROR(((טבלה14[[#This Row],[מספר סטודנטים בתואר 1]]-טבלה14[[#This Row],[נשים תואר 1]])/טבלה14[[#This Row],[מספר סטודנטים בתואר 1]]),"")</f>
        <v/>
      </c>
      <c r="P1976" s="11" t="str">
        <f>IFERROR(טבלה14[[#This Row],[נשים תואר 1]]/טבלה14[[#This Row],[מספר סטודנטים בתואר 1]],"")</f>
        <v/>
      </c>
      <c r="Q197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97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976" s="13">
        <f>SUMIFS(T:T,D:D,"2007/08",B:B,B1976)-טבלה14[[#This Row],[דירוג]]</f>
        <v>-7</v>
      </c>
      <c r="T1976" s="9">
        <v>136</v>
      </c>
    </row>
    <row r="1977" spans="2:20" s="6" customFormat="1" ht="13.8" hidden="1" x14ac:dyDescent="0.3">
      <c r="B1977" s="7" t="s">
        <v>130</v>
      </c>
      <c r="C1977" s="8" t="s">
        <v>48</v>
      </c>
      <c r="D1977" s="9" t="s">
        <v>49</v>
      </c>
      <c r="E1977" s="10"/>
      <c r="F1977" s="10"/>
      <c r="G1977" s="10">
        <v>17</v>
      </c>
      <c r="H1977" s="10">
        <v>11</v>
      </c>
      <c r="I1977" s="10">
        <v>12</v>
      </c>
      <c r="J1977" s="10">
        <v>10</v>
      </c>
      <c r="K1977" s="9"/>
      <c r="L1977" s="9"/>
      <c r="M1977" s="9" t="str">
        <f>IF(טבלה14[[#This Row],[מספר סטודנטים בתואר 1]]&gt;500,"yes","no")</f>
        <v>no</v>
      </c>
      <c r="N1977" s="12">
        <f>טבלה14[[#This Row],[מספר סטודנטים בתואר 1]]/SUBTOTAL(109,טבלה14[מספר סטודנטים בתואר 1])</f>
        <v>0</v>
      </c>
      <c r="O1977" s="11" t="str">
        <f>IFERROR(((טבלה14[[#This Row],[מספר סטודנטים בתואר 1]]-טבלה14[[#This Row],[נשים תואר 1]])/טבלה14[[#This Row],[מספר סטודנטים בתואר 1]]),"")</f>
        <v/>
      </c>
      <c r="P1977" s="11" t="str">
        <f>IFERROR(טבלה14[[#This Row],[נשים תואר 1]]/טבלה14[[#This Row],[מספר סטודנטים בתואר 1]],"")</f>
        <v/>
      </c>
      <c r="Q197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97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977" s="13">
        <f>SUMIFS(T:T,D:D,"2007/08",B:B,B1977)-טבלה14[[#This Row],[דירוג]]</f>
        <v>-7</v>
      </c>
      <c r="T1977" s="9">
        <v>137</v>
      </c>
    </row>
    <row r="1978" spans="2:20" s="6" customFormat="1" ht="13.8" hidden="1" x14ac:dyDescent="0.3">
      <c r="B1978" s="7" t="s">
        <v>131</v>
      </c>
      <c r="C1978" s="8" t="s">
        <v>48</v>
      </c>
      <c r="D1978" s="10" t="s">
        <v>49</v>
      </c>
      <c r="E1978" s="10"/>
      <c r="F1978" s="10"/>
      <c r="G1978" s="10">
        <v>36</v>
      </c>
      <c r="H1978" s="10">
        <v>22</v>
      </c>
      <c r="I1978" s="10">
        <v>37</v>
      </c>
      <c r="J1978" s="10">
        <v>17</v>
      </c>
      <c r="K1978" s="9"/>
      <c r="L1978" s="9"/>
      <c r="M1978" s="9" t="str">
        <f>IF(טבלה14[[#This Row],[מספר סטודנטים בתואר 1]]&gt;500,"yes","no")</f>
        <v>no</v>
      </c>
      <c r="N1978" s="12">
        <f>טבלה14[[#This Row],[מספר סטודנטים בתואר 1]]/SUBTOTAL(109,טבלה14[מספר סטודנטים בתואר 1])</f>
        <v>0</v>
      </c>
      <c r="O1978" s="11" t="str">
        <f>IFERROR(((טבלה14[[#This Row],[מספר סטודנטים בתואר 1]]-טבלה14[[#This Row],[נשים תואר 1]])/טבלה14[[#This Row],[מספר סטודנטים בתואר 1]]),"")</f>
        <v/>
      </c>
      <c r="P1978" s="11" t="str">
        <f>IFERROR(טבלה14[[#This Row],[נשים תואר 1]]/טבלה14[[#This Row],[מספר סטודנטים בתואר 1]],"")</f>
        <v/>
      </c>
      <c r="Q197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97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978" s="13">
        <f>SUMIFS(T:T,D:D,"2007/08",B:B,B1978)-טבלה14[[#This Row],[דירוג]]</f>
        <v>-7</v>
      </c>
      <c r="T1978" s="9">
        <v>138</v>
      </c>
    </row>
    <row r="1979" spans="2:20" s="6" customFormat="1" ht="13.8" hidden="1" x14ac:dyDescent="0.3">
      <c r="B1979" s="7" t="s">
        <v>132</v>
      </c>
      <c r="C1979" s="8" t="s">
        <v>34</v>
      </c>
      <c r="D1979" s="9" t="s">
        <v>49</v>
      </c>
      <c r="E1979" s="10"/>
      <c r="F1979" s="10"/>
      <c r="G1979" s="10">
        <v>5</v>
      </c>
      <c r="H1979" s="10"/>
      <c r="I1979" s="10">
        <v>7</v>
      </c>
      <c r="J1979" s="10"/>
      <c r="K1979" s="9"/>
      <c r="L1979" s="9"/>
      <c r="M1979" s="9" t="str">
        <f>IF(טבלה14[[#This Row],[מספר סטודנטים בתואר 1]]&gt;500,"yes","no")</f>
        <v>no</v>
      </c>
      <c r="N1979" s="12">
        <f>טבלה14[[#This Row],[מספר סטודנטים בתואר 1]]/SUBTOTAL(109,טבלה14[מספר סטודנטים בתואר 1])</f>
        <v>0</v>
      </c>
      <c r="O1979" s="11" t="str">
        <f>IFERROR(((טבלה14[[#This Row],[מספר סטודנטים בתואר 1]]-טבלה14[[#This Row],[נשים תואר 1]])/טבלה14[[#This Row],[מספר סטודנטים בתואר 1]]),"")</f>
        <v/>
      </c>
      <c r="P1979" s="11" t="str">
        <f>IFERROR(טבלה14[[#This Row],[נשים תואר 1]]/טבלה14[[#This Row],[מספר סטודנטים בתואר 1]],"")</f>
        <v/>
      </c>
      <c r="Q197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97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979" s="13">
        <f>SUMIFS(T:T,D:D,"2007/08",B:B,B1979)-טבלה14[[#This Row],[דירוג]]</f>
        <v>-157</v>
      </c>
      <c r="T1979" s="9">
        <v>157</v>
      </c>
    </row>
    <row r="1980" spans="2:20" s="6" customFormat="1" ht="13.8" hidden="1" x14ac:dyDescent="0.3">
      <c r="B1980" s="7" t="s">
        <v>133</v>
      </c>
      <c r="C1980" s="8" t="s">
        <v>48</v>
      </c>
      <c r="D1980" s="10" t="s">
        <v>49</v>
      </c>
      <c r="E1980" s="10"/>
      <c r="F1980" s="10"/>
      <c r="G1980" s="10">
        <v>12</v>
      </c>
      <c r="H1980" s="10">
        <v>5</v>
      </c>
      <c r="I1980" s="10"/>
      <c r="J1980" s="10"/>
      <c r="K1980" s="9"/>
      <c r="L1980" s="9"/>
      <c r="M1980" s="9" t="str">
        <f>IF(טבלה14[[#This Row],[מספר סטודנטים בתואר 1]]&gt;500,"yes","no")</f>
        <v>no</v>
      </c>
      <c r="N1980" s="12">
        <f>טבלה14[[#This Row],[מספר סטודנטים בתואר 1]]/SUBTOTAL(109,טבלה14[מספר סטודנטים בתואר 1])</f>
        <v>0</v>
      </c>
      <c r="O1980" s="11" t="str">
        <f>IFERROR(((טבלה14[[#This Row],[מספר סטודנטים בתואר 1]]-טבלה14[[#This Row],[נשים תואר 1]])/טבלה14[[#This Row],[מספר סטודנטים בתואר 1]]),"")</f>
        <v/>
      </c>
      <c r="P1980" s="11" t="str">
        <f>IFERROR(טבלה14[[#This Row],[נשים תואר 1]]/טבלה14[[#This Row],[מספר סטודנטים בתואר 1]],"")</f>
        <v/>
      </c>
      <c r="Q198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98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980" s="13">
        <f>SUMIFS(T:T,D:D,"2007/08",B:B,B1980)-טבלה14[[#This Row],[דירוג]]</f>
        <v>-139</v>
      </c>
      <c r="T1980" s="9">
        <v>139</v>
      </c>
    </row>
    <row r="1981" spans="2:20" s="6" customFormat="1" ht="13.8" hidden="1" x14ac:dyDescent="0.3">
      <c r="B1981" s="7" t="s">
        <v>264</v>
      </c>
      <c r="C1981" s="8" t="s">
        <v>34</v>
      </c>
      <c r="D1981" s="9" t="s">
        <v>49</v>
      </c>
      <c r="E1981" s="10"/>
      <c r="F1981" s="10"/>
      <c r="G1981" s="10">
        <v>28</v>
      </c>
      <c r="H1981" s="10">
        <v>12</v>
      </c>
      <c r="I1981" s="10"/>
      <c r="J1981" s="10" t="s">
        <v>21</v>
      </c>
      <c r="K1981" s="9"/>
      <c r="L1981" s="9"/>
      <c r="M1981" s="9" t="str">
        <f>IF(טבלה14[[#This Row],[מספר סטודנטים בתואר 1]]&gt;500,"yes","no")</f>
        <v>no</v>
      </c>
      <c r="N1981" s="12">
        <f>טבלה14[[#This Row],[מספר סטודנטים בתואר 1]]/SUBTOTAL(109,טבלה14[מספר סטודנטים בתואר 1])</f>
        <v>0</v>
      </c>
      <c r="O1981" s="11" t="str">
        <f>IFERROR(((טבלה14[[#This Row],[מספר סטודנטים בתואר 1]]-טבלה14[[#This Row],[נשים תואר 1]])/טבלה14[[#This Row],[מספר סטודנטים בתואר 1]]),"")</f>
        <v/>
      </c>
      <c r="P1981" s="11" t="str">
        <f>IFERROR(טבלה14[[#This Row],[נשים תואר 1]]/טבלה14[[#This Row],[מספר סטודנטים בתואר 1]],"")</f>
        <v/>
      </c>
      <c r="Q198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98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981" s="13">
        <f>SUMIFS(T:T,D:D,"2007/08",B:B,B1981)-טבלה14[[#This Row],[דירוג]]</f>
        <v>-13</v>
      </c>
      <c r="T1981" s="9">
        <v>158</v>
      </c>
    </row>
    <row r="1982" spans="2:20" s="6" customFormat="1" ht="13.8" hidden="1" x14ac:dyDescent="0.3">
      <c r="B1982" s="7" t="s">
        <v>259</v>
      </c>
      <c r="C1982" s="8" t="s">
        <v>39</v>
      </c>
      <c r="D1982" s="10" t="s">
        <v>49</v>
      </c>
      <c r="E1982" s="10"/>
      <c r="F1982" s="10"/>
      <c r="G1982" s="10">
        <v>31</v>
      </c>
      <c r="H1982" s="10">
        <v>25</v>
      </c>
      <c r="I1982" s="10">
        <v>118</v>
      </c>
      <c r="J1982" s="10">
        <v>71</v>
      </c>
      <c r="K1982" s="9"/>
      <c r="L1982" s="9"/>
      <c r="M1982" s="9" t="str">
        <f>IF(טבלה14[[#This Row],[מספר סטודנטים בתואר 1]]&gt;500,"yes","no")</f>
        <v>no</v>
      </c>
      <c r="N1982" s="12">
        <f>טבלה14[[#This Row],[מספר סטודנטים בתואר 1]]/SUBTOTAL(109,טבלה14[מספר סטודנטים בתואר 1])</f>
        <v>0</v>
      </c>
      <c r="O1982" s="11" t="str">
        <f>IFERROR(((טבלה14[[#This Row],[מספר סטודנטים בתואר 1]]-טבלה14[[#This Row],[נשים תואר 1]])/טבלה14[[#This Row],[מספר סטודנטים בתואר 1]]),"")</f>
        <v/>
      </c>
      <c r="P1982" s="11" t="str">
        <f>IFERROR(טבלה14[[#This Row],[נשים תואר 1]]/טבלה14[[#This Row],[מספר סטודנטים בתואר 1]],"")</f>
        <v/>
      </c>
      <c r="Q198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98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982" s="13">
        <f>SUMIFS(T:T,D:D,"2007/08",B:B,B1982)-טבלה14[[#This Row],[דירוג]]</f>
        <v>-194</v>
      </c>
      <c r="T1982" s="9">
        <v>194</v>
      </c>
    </row>
    <row r="1983" spans="2:20" s="6" customFormat="1" ht="13.8" hidden="1" x14ac:dyDescent="0.3">
      <c r="B1983" s="7" t="s">
        <v>134</v>
      </c>
      <c r="C1983" s="8" t="s">
        <v>58</v>
      </c>
      <c r="D1983" s="9" t="s">
        <v>49</v>
      </c>
      <c r="E1983" s="10"/>
      <c r="F1983" s="10"/>
      <c r="G1983" s="10">
        <v>41</v>
      </c>
      <c r="H1983" s="10">
        <v>32</v>
      </c>
      <c r="I1983" s="10"/>
      <c r="J1983" s="10" t="s">
        <v>21</v>
      </c>
      <c r="K1983" s="9"/>
      <c r="L1983" s="9"/>
      <c r="M1983" s="9" t="str">
        <f>IF(טבלה14[[#This Row],[מספר סטודנטים בתואר 1]]&gt;500,"yes","no")</f>
        <v>no</v>
      </c>
      <c r="N1983" s="12">
        <f>טבלה14[[#This Row],[מספר סטודנטים בתואר 1]]/SUBTOTAL(109,טבלה14[מספר סטודנטים בתואר 1])</f>
        <v>0</v>
      </c>
      <c r="O1983" s="11" t="str">
        <f>IFERROR(((טבלה14[[#This Row],[מספר סטודנטים בתואר 1]]-טבלה14[[#This Row],[נשים תואר 1]])/טבלה14[[#This Row],[מספר סטודנטים בתואר 1]]),"")</f>
        <v/>
      </c>
      <c r="P1983" s="11" t="str">
        <f>IFERROR(טבלה14[[#This Row],[נשים תואר 1]]/טבלה14[[#This Row],[מספר סטודנטים בתואר 1]],"")</f>
        <v/>
      </c>
      <c r="Q198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98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983" s="13">
        <f>SUMIFS(T:T,D:D,"2007/08",B:B,B1983)-טבלה14[[#This Row],[דירוג]]</f>
        <v>-30</v>
      </c>
      <c r="T1983" s="9">
        <v>182</v>
      </c>
    </row>
    <row r="1984" spans="2:20" s="6" customFormat="1" ht="13.8" hidden="1" x14ac:dyDescent="0.3">
      <c r="B1984" s="7" t="s">
        <v>135</v>
      </c>
      <c r="C1984" s="8" t="s">
        <v>58</v>
      </c>
      <c r="D1984" s="10" t="s">
        <v>49</v>
      </c>
      <c r="E1984" s="10"/>
      <c r="F1984" s="10"/>
      <c r="G1984" s="10">
        <v>742</v>
      </c>
      <c r="H1984" s="10">
        <v>582</v>
      </c>
      <c r="I1984" s="10">
        <v>52</v>
      </c>
      <c r="J1984" s="10">
        <v>46</v>
      </c>
      <c r="K1984" s="9"/>
      <c r="L1984" s="9"/>
      <c r="M1984" s="9" t="str">
        <f>IF(טבלה14[[#This Row],[מספר סטודנטים בתואר 1]]&gt;500,"yes","no")</f>
        <v>no</v>
      </c>
      <c r="N1984" s="12">
        <f>טבלה14[[#This Row],[מספר סטודנטים בתואר 1]]/SUBTOTAL(109,טבלה14[מספר סטודנטים בתואר 1])</f>
        <v>0</v>
      </c>
      <c r="O1984" s="11" t="str">
        <f>IFERROR(((טבלה14[[#This Row],[מספר סטודנטים בתואר 1]]-טבלה14[[#This Row],[נשים תואר 1]])/טבלה14[[#This Row],[מספר סטודנטים בתואר 1]]),"")</f>
        <v/>
      </c>
      <c r="P1984" s="11" t="str">
        <f>IFERROR(טבלה14[[#This Row],[נשים תואר 1]]/טבלה14[[#This Row],[מספר סטודנטים בתואר 1]],"")</f>
        <v/>
      </c>
      <c r="Q198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98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984" s="13">
        <f>SUMIFS(T:T,D:D,"2007/08",B:B,B1984)-טבלה14[[#This Row],[דירוג]]</f>
        <v>-30</v>
      </c>
      <c r="T1984" s="9">
        <v>183</v>
      </c>
    </row>
    <row r="1985" spans="2:20" s="6" customFormat="1" ht="13.8" hidden="1" x14ac:dyDescent="0.3">
      <c r="B1985" s="7" t="s">
        <v>136</v>
      </c>
      <c r="C1985" s="8" t="s">
        <v>58</v>
      </c>
      <c r="D1985" s="9" t="s">
        <v>49</v>
      </c>
      <c r="E1985" s="10"/>
      <c r="F1985" s="10"/>
      <c r="G1985" s="10">
        <v>122</v>
      </c>
      <c r="H1985" s="10">
        <v>106</v>
      </c>
      <c r="I1985" s="10"/>
      <c r="J1985" s="10"/>
      <c r="K1985" s="9"/>
      <c r="L1985" s="9"/>
      <c r="M1985" s="9" t="str">
        <f>IF(טבלה14[[#This Row],[מספר סטודנטים בתואר 1]]&gt;500,"yes","no")</f>
        <v>no</v>
      </c>
      <c r="N1985" s="12">
        <f>טבלה14[[#This Row],[מספר סטודנטים בתואר 1]]/SUBTOTAL(109,טבלה14[מספר סטודנטים בתואר 1])</f>
        <v>0</v>
      </c>
      <c r="O1985" s="11" t="str">
        <f>IFERROR(((טבלה14[[#This Row],[מספר סטודנטים בתואר 1]]-טבלה14[[#This Row],[נשים תואר 1]])/טבלה14[[#This Row],[מספר סטודנטים בתואר 1]]),"")</f>
        <v/>
      </c>
      <c r="P1985" s="11" t="str">
        <f>IFERROR(טבלה14[[#This Row],[נשים תואר 1]]/טבלה14[[#This Row],[מספר סטודנטים בתואר 1]],"")</f>
        <v/>
      </c>
      <c r="Q198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98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985" s="13">
        <f>SUMIFS(T:T,D:D,"2007/08",B:B,B1985)-טבלה14[[#This Row],[דירוג]]</f>
        <v>-30</v>
      </c>
      <c r="T1985" s="9">
        <v>184</v>
      </c>
    </row>
    <row r="1986" spans="2:20" s="6" customFormat="1" ht="13.8" hidden="1" x14ac:dyDescent="0.3">
      <c r="B1986" s="7" t="s">
        <v>137</v>
      </c>
      <c r="C1986" s="8" t="s">
        <v>34</v>
      </c>
      <c r="D1986" s="10" t="s">
        <v>49</v>
      </c>
      <c r="E1986" s="10"/>
      <c r="F1986" s="10"/>
      <c r="G1986" s="10">
        <v>13</v>
      </c>
      <c r="H1986" s="10">
        <v>3</v>
      </c>
      <c r="I1986" s="10">
        <v>3</v>
      </c>
      <c r="J1986" s="10" t="s">
        <v>21</v>
      </c>
      <c r="K1986" s="9"/>
      <c r="L1986" s="9"/>
      <c r="M1986" s="9" t="str">
        <f>IF(טבלה14[[#This Row],[מספר סטודנטים בתואר 1]]&gt;500,"yes","no")</f>
        <v>no</v>
      </c>
      <c r="N1986" s="12">
        <f>טבלה14[[#This Row],[מספר סטודנטים בתואר 1]]/SUBTOTAL(109,טבלה14[מספר סטודנטים בתואר 1])</f>
        <v>0</v>
      </c>
      <c r="O1986" s="11" t="str">
        <f>IFERROR(((טבלה14[[#This Row],[מספר סטודנטים בתואר 1]]-טבלה14[[#This Row],[נשים תואר 1]])/טבלה14[[#This Row],[מספר סטודנטים בתואר 1]]),"")</f>
        <v/>
      </c>
      <c r="P1986" s="11" t="str">
        <f>IFERROR(טבלה14[[#This Row],[נשים תואר 1]]/טבלה14[[#This Row],[מספר סטודנטים בתואר 1]],"")</f>
        <v/>
      </c>
      <c r="Q198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98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986" s="13">
        <f>SUMIFS(T:T,D:D,"2007/08",B:B,B1986)-טבלה14[[#This Row],[דירוג]]</f>
        <v>-159</v>
      </c>
      <c r="T1986" s="9">
        <v>159</v>
      </c>
    </row>
    <row r="1987" spans="2:20" s="6" customFormat="1" ht="13.8" hidden="1" x14ac:dyDescent="0.3">
      <c r="B1987" s="7" t="s">
        <v>138</v>
      </c>
      <c r="C1987" s="8" t="s">
        <v>45</v>
      </c>
      <c r="D1987" s="9" t="s">
        <v>49</v>
      </c>
      <c r="E1987" s="10"/>
      <c r="F1987" s="10"/>
      <c r="G1987" s="10">
        <v>20</v>
      </c>
      <c r="H1987" s="10">
        <v>9</v>
      </c>
      <c r="I1987" s="10"/>
      <c r="J1987" s="10"/>
      <c r="K1987" s="9"/>
      <c r="L1987" s="9"/>
      <c r="M1987" s="9" t="str">
        <f>IF(טבלה14[[#This Row],[מספר סטודנטים בתואר 1]]&gt;500,"yes","no")</f>
        <v>no</v>
      </c>
      <c r="N1987" s="12">
        <f>טבלה14[[#This Row],[מספר סטודנטים בתואר 1]]/SUBTOTAL(109,טבלה14[מספר סטודנטים בתואר 1])</f>
        <v>0</v>
      </c>
      <c r="O1987" s="11" t="str">
        <f>IFERROR(((טבלה14[[#This Row],[מספר סטודנטים בתואר 1]]-טבלה14[[#This Row],[נשים תואר 1]])/טבלה14[[#This Row],[מספר סטודנטים בתואר 1]]),"")</f>
        <v/>
      </c>
      <c r="P1987" s="11" t="str">
        <f>IFERROR(טבלה14[[#This Row],[נשים תואר 1]]/טבלה14[[#This Row],[מספר סטודנטים בתואר 1]],"")</f>
        <v/>
      </c>
      <c r="Q198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98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987" s="13">
        <f>SUMIFS(T:T,D:D,"2007/08",B:B,B1987)-טבלה14[[#This Row],[דירוג]]</f>
        <v>-152</v>
      </c>
      <c r="T1987" s="9">
        <v>152</v>
      </c>
    </row>
    <row r="1988" spans="2:20" s="6" customFormat="1" ht="13.8" hidden="1" x14ac:dyDescent="0.3">
      <c r="B1988" s="7" t="s">
        <v>139</v>
      </c>
      <c r="C1988" s="8" t="s">
        <v>48</v>
      </c>
      <c r="D1988" s="10" t="s">
        <v>49</v>
      </c>
      <c r="E1988" s="10"/>
      <c r="F1988" s="10"/>
      <c r="G1988" s="10">
        <v>36</v>
      </c>
      <c r="H1988" s="10">
        <v>8</v>
      </c>
      <c r="I1988" s="10">
        <v>15</v>
      </c>
      <c r="J1988" s="10">
        <v>10</v>
      </c>
      <c r="K1988" s="9"/>
      <c r="L1988" s="9"/>
      <c r="M1988" s="9" t="str">
        <f>IF(טבלה14[[#This Row],[מספר סטודנטים בתואר 1]]&gt;500,"yes","no")</f>
        <v>no</v>
      </c>
      <c r="N1988" s="12">
        <f>טבלה14[[#This Row],[מספר סטודנטים בתואר 1]]/SUBTOTAL(109,טבלה14[מספר סטודנטים בתואר 1])</f>
        <v>0</v>
      </c>
      <c r="O1988" s="11" t="str">
        <f>IFERROR(((טבלה14[[#This Row],[מספר סטודנטים בתואר 1]]-טבלה14[[#This Row],[נשים תואר 1]])/טבלה14[[#This Row],[מספר סטודנטים בתואר 1]]),"")</f>
        <v/>
      </c>
      <c r="P1988" s="11" t="str">
        <f>IFERROR(טבלה14[[#This Row],[נשים תואר 1]]/טבלה14[[#This Row],[מספר סטודנטים בתואר 1]],"")</f>
        <v/>
      </c>
      <c r="Q198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98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988" s="13">
        <f>SUMIFS(T:T,D:D,"2007/08",B:B,B1988)-טבלה14[[#This Row],[דירוג]]</f>
        <v>-8</v>
      </c>
      <c r="T1988" s="9">
        <v>140</v>
      </c>
    </row>
    <row r="1989" spans="2:20" s="6" customFormat="1" ht="13.8" hidden="1" x14ac:dyDescent="0.3">
      <c r="B1989" s="7" t="s">
        <v>140</v>
      </c>
      <c r="C1989" s="8" t="s">
        <v>48</v>
      </c>
      <c r="D1989" s="9" t="s">
        <v>49</v>
      </c>
      <c r="E1989" s="10"/>
      <c r="F1989" s="10"/>
      <c r="G1989" s="10">
        <v>15</v>
      </c>
      <c r="H1989" s="10">
        <v>9</v>
      </c>
      <c r="I1989" s="10"/>
      <c r="J1989" s="10" t="s">
        <v>21</v>
      </c>
      <c r="K1989" s="9"/>
      <c r="L1989" s="9"/>
      <c r="M1989" s="9" t="str">
        <f>IF(טבלה14[[#This Row],[מספר סטודנטים בתואר 1]]&gt;500,"yes","no")</f>
        <v>no</v>
      </c>
      <c r="N1989" s="12">
        <f>טבלה14[[#This Row],[מספר סטודנטים בתואר 1]]/SUBTOTAL(109,טבלה14[מספר סטודנטים בתואר 1])</f>
        <v>0</v>
      </c>
      <c r="O1989" s="11" t="str">
        <f>IFERROR(((טבלה14[[#This Row],[מספר סטודנטים בתואר 1]]-טבלה14[[#This Row],[נשים תואר 1]])/טבלה14[[#This Row],[מספר סטודנטים בתואר 1]]),"")</f>
        <v/>
      </c>
      <c r="P1989" s="11" t="str">
        <f>IFERROR(טבלה14[[#This Row],[נשים תואר 1]]/טבלה14[[#This Row],[מספר סטודנטים בתואר 1]],"")</f>
        <v/>
      </c>
      <c r="Q198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98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989" s="13">
        <f>SUMIFS(T:T,D:D,"2007/08",B:B,B1989)-טבלה14[[#This Row],[דירוג]]</f>
        <v>-141</v>
      </c>
      <c r="T1989" s="9">
        <v>141</v>
      </c>
    </row>
    <row r="1990" spans="2:20" s="6" customFormat="1" ht="13.8" hidden="1" x14ac:dyDescent="0.3">
      <c r="B1990" s="7" t="s">
        <v>141</v>
      </c>
      <c r="C1990" s="8" t="s">
        <v>48</v>
      </c>
      <c r="D1990" s="10" t="s">
        <v>49</v>
      </c>
      <c r="E1990" s="10"/>
      <c r="F1990" s="10"/>
      <c r="G1990" s="10">
        <v>71</v>
      </c>
      <c r="H1990" s="10">
        <v>43</v>
      </c>
      <c r="I1990" s="10">
        <v>223</v>
      </c>
      <c r="J1990" s="10">
        <v>125</v>
      </c>
      <c r="K1990" s="9"/>
      <c r="L1990" s="9"/>
      <c r="M1990" s="9" t="str">
        <f>IF(טבלה14[[#This Row],[מספר סטודנטים בתואר 1]]&gt;500,"yes","no")</f>
        <v>no</v>
      </c>
      <c r="N1990" s="12">
        <f>טבלה14[[#This Row],[מספר סטודנטים בתואר 1]]/SUBTOTAL(109,טבלה14[מספר סטודנטים בתואר 1])</f>
        <v>0</v>
      </c>
      <c r="O1990" s="11" t="str">
        <f>IFERROR(((טבלה14[[#This Row],[מספר סטודנטים בתואר 1]]-טבלה14[[#This Row],[נשים תואר 1]])/טבלה14[[#This Row],[מספר סטודנטים בתואר 1]]),"")</f>
        <v/>
      </c>
      <c r="P1990" s="11" t="str">
        <f>IFERROR(טבלה14[[#This Row],[נשים תואר 1]]/טבלה14[[#This Row],[מספר סטודנטים בתואר 1]],"")</f>
        <v/>
      </c>
      <c r="Q199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99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990" s="13">
        <f>SUMIFS(T:T,D:D,"2007/08",B:B,B1990)-טבלה14[[#This Row],[דירוג]]</f>
        <v>-9</v>
      </c>
      <c r="T1990" s="9">
        <v>142</v>
      </c>
    </row>
    <row r="1991" spans="2:20" s="6" customFormat="1" ht="13.8" hidden="1" x14ac:dyDescent="0.3">
      <c r="B1991" s="7" t="s">
        <v>142</v>
      </c>
      <c r="C1991" s="8" t="s">
        <v>48</v>
      </c>
      <c r="D1991" s="9" t="s">
        <v>49</v>
      </c>
      <c r="E1991" s="10"/>
      <c r="F1991" s="10"/>
      <c r="G1991" s="10">
        <v>23</v>
      </c>
      <c r="H1991" s="10">
        <v>10</v>
      </c>
      <c r="I1991" s="10">
        <v>32</v>
      </c>
      <c r="J1991" s="10">
        <v>15</v>
      </c>
      <c r="K1991" s="9"/>
      <c r="L1991" s="9"/>
      <c r="M1991" s="9" t="str">
        <f>IF(טבלה14[[#This Row],[מספר סטודנטים בתואר 1]]&gt;500,"yes","no")</f>
        <v>no</v>
      </c>
      <c r="N1991" s="12">
        <f>טבלה14[[#This Row],[מספר סטודנטים בתואר 1]]/SUBTOTAL(109,טבלה14[מספר סטודנטים בתואר 1])</f>
        <v>0</v>
      </c>
      <c r="O1991" s="11" t="str">
        <f>IFERROR(((טבלה14[[#This Row],[מספר סטודנטים בתואר 1]]-טבלה14[[#This Row],[נשים תואר 1]])/טבלה14[[#This Row],[מספר סטודנטים בתואר 1]]),"")</f>
        <v/>
      </c>
      <c r="P1991" s="11" t="str">
        <f>IFERROR(טבלה14[[#This Row],[נשים תואר 1]]/טבלה14[[#This Row],[מספר סטודנטים בתואר 1]],"")</f>
        <v/>
      </c>
      <c r="Q199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99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991" s="13">
        <f>SUMIFS(T:T,D:D,"2007/08",B:B,B1991)-טבלה14[[#This Row],[דירוג]]</f>
        <v>-9</v>
      </c>
      <c r="T1991" s="9">
        <v>143</v>
      </c>
    </row>
    <row r="1992" spans="2:20" s="6" customFormat="1" ht="13.8" hidden="1" x14ac:dyDescent="0.3">
      <c r="B1992" s="7" t="s">
        <v>143</v>
      </c>
      <c r="C1992" s="8" t="s">
        <v>52</v>
      </c>
      <c r="D1992" s="10" t="s">
        <v>49</v>
      </c>
      <c r="E1992" s="10"/>
      <c r="F1992" s="10"/>
      <c r="G1992" s="10">
        <v>154</v>
      </c>
      <c r="H1992" s="10">
        <v>135</v>
      </c>
      <c r="I1992" s="10">
        <v>24</v>
      </c>
      <c r="J1992" s="10">
        <v>19</v>
      </c>
      <c r="K1992" s="9"/>
      <c r="L1992" s="9"/>
      <c r="M1992" s="9" t="str">
        <f>IF(טבלה14[[#This Row],[מספר סטודנטים בתואר 1]]&gt;500,"yes","no")</f>
        <v>no</v>
      </c>
      <c r="N1992" s="12">
        <f>טבלה14[[#This Row],[מספר סטודנטים בתואר 1]]/SUBTOTAL(109,טבלה14[מספר סטודנטים בתואר 1])</f>
        <v>0</v>
      </c>
      <c r="O1992" s="11" t="str">
        <f>IFERROR(((טבלה14[[#This Row],[מספר סטודנטים בתואר 1]]-טבלה14[[#This Row],[נשים תואר 1]])/טבלה14[[#This Row],[מספר סטודנטים בתואר 1]]),"")</f>
        <v/>
      </c>
      <c r="P1992" s="11" t="str">
        <f>IFERROR(טבלה14[[#This Row],[נשים תואר 1]]/טבלה14[[#This Row],[מספר סטודנטים בתואר 1]],"")</f>
        <v/>
      </c>
      <c r="Q199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99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992" s="13">
        <f>SUMIFS(T:T,D:D,"2007/08",B:B,B1992)-טבלה14[[#This Row],[דירוג]]</f>
        <v>-20</v>
      </c>
      <c r="T1992" s="9">
        <v>168</v>
      </c>
    </row>
    <row r="1993" spans="2:20" s="6" customFormat="1" ht="13.8" hidden="1" x14ac:dyDescent="0.3">
      <c r="B1993" s="7" t="s">
        <v>144</v>
      </c>
      <c r="C1993" s="8" t="s">
        <v>52</v>
      </c>
      <c r="D1993" s="9" t="s">
        <v>49</v>
      </c>
      <c r="E1993" s="10"/>
      <c r="F1993" s="10"/>
      <c r="G1993" s="10">
        <v>69</v>
      </c>
      <c r="H1993" s="10">
        <v>49</v>
      </c>
      <c r="I1993" s="10">
        <v>14</v>
      </c>
      <c r="J1993" s="10">
        <v>8</v>
      </c>
      <c r="K1993" s="9"/>
      <c r="L1993" s="9"/>
      <c r="M1993" s="9" t="str">
        <f>IF(טבלה14[[#This Row],[מספר סטודנטים בתואר 1]]&gt;500,"yes","no")</f>
        <v>no</v>
      </c>
      <c r="N1993" s="12">
        <f>טבלה14[[#This Row],[מספר סטודנטים בתואר 1]]/SUBTOTAL(109,טבלה14[מספר סטודנטים בתואר 1])</f>
        <v>0</v>
      </c>
      <c r="O1993" s="11" t="str">
        <f>IFERROR(((טבלה14[[#This Row],[מספר סטודנטים בתואר 1]]-טבלה14[[#This Row],[נשים תואר 1]])/טבלה14[[#This Row],[מספר סטודנטים בתואר 1]]),"")</f>
        <v/>
      </c>
      <c r="P1993" s="11" t="str">
        <f>IFERROR(טבלה14[[#This Row],[נשים תואר 1]]/טבלה14[[#This Row],[מספר סטודנטים בתואר 1]],"")</f>
        <v/>
      </c>
      <c r="Q199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99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993" s="13">
        <f>SUMIFS(T:T,D:D,"2007/08",B:B,B1993)-טבלה14[[#This Row],[דירוג]]</f>
        <v>-169</v>
      </c>
      <c r="T1993" s="9">
        <v>169</v>
      </c>
    </row>
    <row r="1994" spans="2:20" s="6" customFormat="1" ht="13.8" hidden="1" x14ac:dyDescent="0.3">
      <c r="B1994" s="7" t="s">
        <v>145</v>
      </c>
      <c r="C1994" s="8" t="s">
        <v>52</v>
      </c>
      <c r="D1994" s="10" t="s">
        <v>49</v>
      </c>
      <c r="E1994" s="10"/>
      <c r="F1994" s="10"/>
      <c r="G1994" s="10">
        <v>23</v>
      </c>
      <c r="H1994" s="10">
        <v>22</v>
      </c>
      <c r="I1994" s="10"/>
      <c r="J1994" s="10" t="s">
        <v>21</v>
      </c>
      <c r="K1994" s="9"/>
      <c r="L1994" s="9"/>
      <c r="M1994" s="9" t="str">
        <f>IF(טבלה14[[#This Row],[מספר סטודנטים בתואר 1]]&gt;500,"yes","no")</f>
        <v>no</v>
      </c>
      <c r="N1994" s="12">
        <f>טבלה14[[#This Row],[מספר סטודנטים בתואר 1]]/SUBTOTAL(109,טבלה14[מספר סטודנטים בתואר 1])</f>
        <v>0</v>
      </c>
      <c r="O1994" s="11" t="str">
        <f>IFERROR(((טבלה14[[#This Row],[מספר סטודנטים בתואר 1]]-טבלה14[[#This Row],[נשים תואר 1]])/טבלה14[[#This Row],[מספר סטודנטים בתואר 1]]),"")</f>
        <v/>
      </c>
      <c r="P1994" s="11" t="str">
        <f>IFERROR(טבלה14[[#This Row],[נשים תואר 1]]/טבלה14[[#This Row],[מספר סטודנטים בתואר 1]],"")</f>
        <v/>
      </c>
      <c r="Q199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99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994" s="13">
        <f>SUMIFS(T:T,D:D,"2007/08",B:B,B1994)-טבלה14[[#This Row],[דירוג]]</f>
        <v>-170</v>
      </c>
      <c r="T1994" s="9">
        <v>170</v>
      </c>
    </row>
    <row r="1995" spans="2:20" s="6" customFormat="1" ht="13.8" hidden="1" x14ac:dyDescent="0.3">
      <c r="B1995" s="7" t="s">
        <v>146</v>
      </c>
      <c r="C1995" s="8" t="s">
        <v>45</v>
      </c>
      <c r="D1995" s="9" t="s">
        <v>49</v>
      </c>
      <c r="E1995" s="10"/>
      <c r="F1995" s="10"/>
      <c r="G1995" s="10">
        <v>21</v>
      </c>
      <c r="H1995" s="10">
        <v>7</v>
      </c>
      <c r="I1995" s="10">
        <v>4</v>
      </c>
      <c r="J1995" s="10"/>
      <c r="K1995" s="9"/>
      <c r="L1995" s="9"/>
      <c r="M1995" s="9" t="str">
        <f>IF(טבלה14[[#This Row],[מספר סטודנטים בתואר 1]]&gt;500,"yes","no")</f>
        <v>no</v>
      </c>
      <c r="N1995" s="12">
        <f>טבלה14[[#This Row],[מספר סטודנטים בתואר 1]]/SUBTOTAL(109,טבלה14[מספר סטודנטים בתואר 1])</f>
        <v>0</v>
      </c>
      <c r="O1995" s="11" t="str">
        <f>IFERROR(((טבלה14[[#This Row],[מספר סטודנטים בתואר 1]]-טבלה14[[#This Row],[נשים תואר 1]])/טבלה14[[#This Row],[מספר סטודנטים בתואר 1]]),"")</f>
        <v/>
      </c>
      <c r="P1995" s="11" t="str">
        <f>IFERROR(טבלה14[[#This Row],[נשים תואר 1]]/טבלה14[[#This Row],[מספר סטודנטים בתואר 1]],"")</f>
        <v/>
      </c>
      <c r="Q199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99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995" s="13">
        <f>SUMIFS(T:T,D:D,"2007/08",B:B,B1995)-טבלה14[[#This Row],[דירוג]]</f>
        <v>-153</v>
      </c>
      <c r="T1995" s="9">
        <v>153</v>
      </c>
    </row>
    <row r="1996" spans="2:20" s="6" customFormat="1" ht="13.8" hidden="1" x14ac:dyDescent="0.3">
      <c r="B1996" s="7" t="s">
        <v>147</v>
      </c>
      <c r="C1996" s="8" t="s">
        <v>16</v>
      </c>
      <c r="D1996" s="10" t="s">
        <v>49</v>
      </c>
      <c r="E1996" s="10"/>
      <c r="F1996" s="10"/>
      <c r="G1996" s="10">
        <v>117</v>
      </c>
      <c r="H1996" s="10">
        <v>91</v>
      </c>
      <c r="I1996" s="10"/>
      <c r="J1996" s="10" t="s">
        <v>21</v>
      </c>
      <c r="K1996" s="9"/>
      <c r="L1996" s="9"/>
      <c r="M1996" s="9" t="str">
        <f>IF(טבלה14[[#This Row],[מספר סטודנטים בתואר 1]]&gt;500,"yes","no")</f>
        <v>no</v>
      </c>
      <c r="N1996" s="12">
        <f>טבלה14[[#This Row],[מספר סטודנטים בתואר 1]]/SUBTOTAL(109,טבלה14[מספר סטודנטים בתואר 1])</f>
        <v>0</v>
      </c>
      <c r="O1996" s="11" t="str">
        <f>IFERROR(((טבלה14[[#This Row],[מספר סטודנטים בתואר 1]]-טבלה14[[#This Row],[נשים תואר 1]])/טבלה14[[#This Row],[מספר סטודנטים בתואר 1]]),"")</f>
        <v/>
      </c>
      <c r="P1996" s="11" t="str">
        <f>IFERROR(טבלה14[[#This Row],[נשים תואר 1]]/טבלה14[[#This Row],[מספר סטודנטים בתואר 1]],"")</f>
        <v/>
      </c>
      <c r="Q199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99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996" s="13">
        <f>SUMIFS(T:T,D:D,"2007/08",B:B,B1996)-טבלה14[[#This Row],[דירוג]]</f>
        <v>-173</v>
      </c>
      <c r="T1996" s="9">
        <v>173</v>
      </c>
    </row>
    <row r="1997" spans="2:20" s="6" customFormat="1" ht="13.8" hidden="1" x14ac:dyDescent="0.3">
      <c r="B1997" s="7" t="s">
        <v>149</v>
      </c>
      <c r="C1997" s="8" t="s">
        <v>34</v>
      </c>
      <c r="D1997" s="9" t="s">
        <v>49</v>
      </c>
      <c r="E1997" s="10"/>
      <c r="F1997" s="10"/>
      <c r="G1997" s="10">
        <v>13</v>
      </c>
      <c r="H1997" s="10"/>
      <c r="I1997" s="10"/>
      <c r="J1997" s="10" t="s">
        <v>21</v>
      </c>
      <c r="K1997" s="9"/>
      <c r="L1997" s="9"/>
      <c r="M1997" s="9" t="str">
        <f>IF(טבלה14[[#This Row],[מספר סטודנטים בתואר 1]]&gt;500,"yes","no")</f>
        <v>no</v>
      </c>
      <c r="N1997" s="12">
        <f>טבלה14[[#This Row],[מספר סטודנטים בתואר 1]]/SUBTOTAL(109,טבלה14[מספר סטודנטים בתואר 1])</f>
        <v>0</v>
      </c>
      <c r="O1997" s="11" t="str">
        <f>IFERROR(((טבלה14[[#This Row],[מספר סטודנטים בתואר 1]]-טבלה14[[#This Row],[נשים תואר 1]])/טבלה14[[#This Row],[מספר סטודנטים בתואר 1]]),"")</f>
        <v/>
      </c>
      <c r="P1997" s="11" t="str">
        <f>IFERROR(טבלה14[[#This Row],[נשים תואר 1]]/טבלה14[[#This Row],[מספר סטודנטים בתואר 1]],"")</f>
        <v/>
      </c>
      <c r="Q199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99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997" s="13">
        <f>SUMIFS(T:T,D:D,"2007/08",B:B,B1997)-טבלה14[[#This Row],[דירוג]]</f>
        <v>-160</v>
      </c>
      <c r="T1997" s="9">
        <v>160</v>
      </c>
    </row>
    <row r="1998" spans="2:20" s="6" customFormat="1" ht="13.8" hidden="1" x14ac:dyDescent="0.3">
      <c r="B1998" s="7" t="s">
        <v>151</v>
      </c>
      <c r="C1998" s="8" t="s">
        <v>34</v>
      </c>
      <c r="D1998" s="10" t="s">
        <v>49</v>
      </c>
      <c r="E1998" s="10"/>
      <c r="F1998" s="10"/>
      <c r="G1998" s="10">
        <v>29</v>
      </c>
      <c r="H1998" s="10">
        <v>7</v>
      </c>
      <c r="I1998" s="10">
        <v>3</v>
      </c>
      <c r="J1998" s="10" t="s">
        <v>21</v>
      </c>
      <c r="K1998" s="9"/>
      <c r="L1998" s="9"/>
      <c r="M1998" s="9" t="str">
        <f>IF(טבלה14[[#This Row],[מספר סטודנטים בתואר 1]]&gt;500,"yes","no")</f>
        <v>no</v>
      </c>
      <c r="N1998" s="12">
        <f>טבלה14[[#This Row],[מספר סטודנטים בתואר 1]]/SUBTOTAL(109,טבלה14[מספר סטודנטים בתואר 1])</f>
        <v>0</v>
      </c>
      <c r="O1998" s="11" t="str">
        <f>IFERROR(((טבלה14[[#This Row],[מספר סטודנטים בתואר 1]]-טבלה14[[#This Row],[נשים תואר 1]])/טבלה14[[#This Row],[מספר סטודנטים בתואר 1]]),"")</f>
        <v/>
      </c>
      <c r="P1998" s="11" t="str">
        <f>IFERROR(טבלה14[[#This Row],[נשים תואר 1]]/טבלה14[[#This Row],[מספר סטודנטים בתואר 1]],"")</f>
        <v/>
      </c>
      <c r="Q199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99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998" s="13">
        <f>SUMIFS(T:T,D:D,"2007/08",B:B,B1998)-טבלה14[[#This Row],[דירוג]]</f>
        <v>-161</v>
      </c>
      <c r="T1998" s="9">
        <v>161</v>
      </c>
    </row>
    <row r="1999" spans="2:20" s="6" customFormat="1" ht="13.8" hidden="1" x14ac:dyDescent="0.3">
      <c r="B1999" s="7" t="s">
        <v>153</v>
      </c>
      <c r="C1999" s="8" t="s">
        <v>34</v>
      </c>
      <c r="D1999" s="9" t="s">
        <v>49</v>
      </c>
      <c r="E1999" s="10"/>
      <c r="F1999" s="10"/>
      <c r="G1999" s="10">
        <v>14</v>
      </c>
      <c r="H1999" s="10">
        <v>12</v>
      </c>
      <c r="I1999" s="10">
        <v>4</v>
      </c>
      <c r="J1999" s="10">
        <v>3</v>
      </c>
      <c r="K1999" s="9"/>
      <c r="L1999" s="9"/>
      <c r="M1999" s="9" t="str">
        <f>IF(טבלה14[[#This Row],[מספר סטודנטים בתואר 1]]&gt;500,"yes","no")</f>
        <v>no</v>
      </c>
      <c r="N1999" s="12">
        <f>טבלה14[[#This Row],[מספר סטודנטים בתואר 1]]/SUBTOTAL(109,טבלה14[מספר סטודנטים בתואר 1])</f>
        <v>0</v>
      </c>
      <c r="O1999" s="11" t="str">
        <f>IFERROR(((טבלה14[[#This Row],[מספר סטודנטים בתואר 1]]-טבלה14[[#This Row],[נשים תואר 1]])/טבלה14[[#This Row],[מספר סטודנטים בתואר 1]]),"")</f>
        <v/>
      </c>
      <c r="P1999" s="11" t="str">
        <f>IFERROR(טבלה14[[#This Row],[נשים תואר 1]]/טבלה14[[#This Row],[מספר סטודנטים בתואר 1]],"")</f>
        <v/>
      </c>
      <c r="Q199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199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1999" s="13">
        <f>SUMIFS(T:T,D:D,"2007/08",B:B,B1999)-טבלה14[[#This Row],[דירוג]]</f>
        <v>-162</v>
      </c>
      <c r="T1999" s="9">
        <v>162</v>
      </c>
    </row>
    <row r="2000" spans="2:20" s="6" customFormat="1" ht="13.8" hidden="1" x14ac:dyDescent="0.3">
      <c r="B2000" s="7" t="s">
        <v>154</v>
      </c>
      <c r="C2000" s="8" t="s">
        <v>34</v>
      </c>
      <c r="D2000" s="10" t="s">
        <v>49</v>
      </c>
      <c r="E2000" s="10"/>
      <c r="F2000" s="10"/>
      <c r="G2000" s="10">
        <v>14</v>
      </c>
      <c r="H2000" s="10"/>
      <c r="I2000" s="10"/>
      <c r="J2000" s="10" t="s">
        <v>21</v>
      </c>
      <c r="K2000" s="9"/>
      <c r="L2000" s="9"/>
      <c r="M2000" s="9" t="str">
        <f>IF(טבלה14[[#This Row],[מספר סטודנטים בתואר 1]]&gt;500,"yes","no")</f>
        <v>no</v>
      </c>
      <c r="N2000" s="12">
        <f>טבלה14[[#This Row],[מספר סטודנטים בתואר 1]]/SUBTOTAL(109,טבלה14[מספר סטודנטים בתואר 1])</f>
        <v>0</v>
      </c>
      <c r="O2000" s="11" t="str">
        <f>IFERROR(((טבלה14[[#This Row],[מספר סטודנטים בתואר 1]]-טבלה14[[#This Row],[נשים תואר 1]])/טבלה14[[#This Row],[מספר סטודנטים בתואר 1]]),"")</f>
        <v/>
      </c>
      <c r="P2000" s="11" t="str">
        <f>IFERROR(טבלה14[[#This Row],[נשים תואר 1]]/טבלה14[[#This Row],[מספר סטודנטים בתואר 1]],"")</f>
        <v/>
      </c>
      <c r="Q200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0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00" s="13">
        <f>SUMIFS(T:T,D:D,"2007/08",B:B,B2000)-טבלה14[[#This Row],[דירוג]]</f>
        <v>-163</v>
      </c>
      <c r="T2000" s="9">
        <v>163</v>
      </c>
    </row>
    <row r="2001" spans="2:20" s="6" customFormat="1" ht="13.8" hidden="1" x14ac:dyDescent="0.3">
      <c r="B2001" s="7" t="s">
        <v>155</v>
      </c>
      <c r="C2001" s="8" t="s">
        <v>34</v>
      </c>
      <c r="D2001" s="9" t="s">
        <v>49</v>
      </c>
      <c r="E2001" s="10"/>
      <c r="F2001" s="10"/>
      <c r="G2001" s="10">
        <v>23</v>
      </c>
      <c r="H2001" s="10"/>
      <c r="I2001" s="10"/>
      <c r="J2001" s="10" t="s">
        <v>21</v>
      </c>
      <c r="K2001" s="9"/>
      <c r="L2001" s="9"/>
      <c r="M2001" s="9" t="str">
        <f>IF(טבלה14[[#This Row],[מספר סטודנטים בתואר 1]]&gt;500,"yes","no")</f>
        <v>no</v>
      </c>
      <c r="N2001" s="12">
        <f>טבלה14[[#This Row],[מספר סטודנטים בתואר 1]]/SUBTOTAL(109,טבלה14[מספר סטודנטים בתואר 1])</f>
        <v>0</v>
      </c>
      <c r="O2001" s="11" t="str">
        <f>IFERROR(((טבלה14[[#This Row],[מספר סטודנטים בתואר 1]]-טבלה14[[#This Row],[נשים תואר 1]])/טבלה14[[#This Row],[מספר סטודנטים בתואר 1]]),"")</f>
        <v/>
      </c>
      <c r="P2001" s="11" t="str">
        <f>IFERROR(טבלה14[[#This Row],[נשים תואר 1]]/טבלה14[[#This Row],[מספר סטודנטים בתואר 1]],"")</f>
        <v/>
      </c>
      <c r="Q200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0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01" s="13">
        <f>SUMIFS(T:T,D:D,"2007/08",B:B,B2001)-טבלה14[[#This Row],[דירוג]]</f>
        <v>-164</v>
      </c>
      <c r="T2001" s="9">
        <v>164</v>
      </c>
    </row>
    <row r="2002" spans="2:20" s="6" customFormat="1" ht="13.8" hidden="1" x14ac:dyDescent="0.3">
      <c r="B2002" s="7" t="s">
        <v>156</v>
      </c>
      <c r="C2002" s="8" t="s">
        <v>48</v>
      </c>
      <c r="D2002" s="10" t="s">
        <v>49</v>
      </c>
      <c r="E2002" s="10"/>
      <c r="F2002" s="10"/>
      <c r="G2002" s="10">
        <v>66</v>
      </c>
      <c r="H2002" s="10">
        <v>41</v>
      </c>
      <c r="I2002" s="10">
        <v>71</v>
      </c>
      <c r="J2002" s="10">
        <v>35</v>
      </c>
      <c r="K2002" s="9"/>
      <c r="L2002" s="9"/>
      <c r="M2002" s="9" t="str">
        <f>IF(טבלה14[[#This Row],[מספר סטודנטים בתואר 1]]&gt;500,"yes","no")</f>
        <v>no</v>
      </c>
      <c r="N2002" s="12">
        <f>טבלה14[[#This Row],[מספר סטודנטים בתואר 1]]/SUBTOTAL(109,טבלה14[מספר סטודנטים בתואר 1])</f>
        <v>0</v>
      </c>
      <c r="O2002" s="11" t="str">
        <f>IFERROR(((טבלה14[[#This Row],[מספר סטודנטים בתואר 1]]-טבלה14[[#This Row],[נשים תואר 1]])/טבלה14[[#This Row],[מספר סטודנטים בתואר 1]]),"")</f>
        <v/>
      </c>
      <c r="P2002" s="11" t="str">
        <f>IFERROR(טבלה14[[#This Row],[נשים תואר 1]]/טבלה14[[#This Row],[מספר סטודנטים בתואר 1]],"")</f>
        <v/>
      </c>
      <c r="Q200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0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02" s="13">
        <f>SUMIFS(T:T,D:D,"2007/08",B:B,B2002)-טבלה14[[#This Row],[דירוג]]</f>
        <v>-9</v>
      </c>
      <c r="T2002" s="9">
        <v>144</v>
      </c>
    </row>
    <row r="2003" spans="2:20" s="6" customFormat="1" ht="13.8" hidden="1" x14ac:dyDescent="0.3">
      <c r="B2003" s="7" t="s">
        <v>157</v>
      </c>
      <c r="C2003" s="8" t="s">
        <v>16</v>
      </c>
      <c r="D2003" s="9" t="s">
        <v>49</v>
      </c>
      <c r="E2003" s="10"/>
      <c r="F2003" s="10"/>
      <c r="G2003" s="10">
        <v>337</v>
      </c>
      <c r="H2003" s="10">
        <v>243</v>
      </c>
      <c r="I2003" s="10">
        <v>26</v>
      </c>
      <c r="J2003" s="10">
        <v>16</v>
      </c>
      <c r="K2003" s="9"/>
      <c r="L2003" s="9"/>
      <c r="M2003" s="9" t="str">
        <f>IF(טבלה14[[#This Row],[מספר סטודנטים בתואר 1]]&gt;500,"yes","no")</f>
        <v>no</v>
      </c>
      <c r="N2003" s="12">
        <f>טבלה14[[#This Row],[מספר סטודנטים בתואר 1]]/SUBTOTAL(109,טבלה14[מספר סטודנטים בתואר 1])</f>
        <v>0</v>
      </c>
      <c r="O2003" s="11" t="str">
        <f>IFERROR(((טבלה14[[#This Row],[מספר סטודנטים בתואר 1]]-טבלה14[[#This Row],[נשים תואר 1]])/טבלה14[[#This Row],[מספר סטודנטים בתואר 1]]),"")</f>
        <v/>
      </c>
      <c r="P2003" s="11" t="str">
        <f>IFERROR(טבלה14[[#This Row],[נשים תואר 1]]/טבלה14[[#This Row],[מספר סטודנטים בתואר 1]],"")</f>
        <v/>
      </c>
      <c r="Q200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0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03" s="13">
        <f>SUMIFS(T:T,D:D,"2007/08",B:B,B2003)-טבלה14[[#This Row],[דירוג]]</f>
        <v>-174</v>
      </c>
      <c r="T2003" s="9">
        <v>174</v>
      </c>
    </row>
    <row r="2004" spans="2:20" s="6" customFormat="1" ht="13.8" hidden="1" x14ac:dyDescent="0.3">
      <c r="B2004" s="7" t="s">
        <v>158</v>
      </c>
      <c r="C2004" s="8" t="s">
        <v>58</v>
      </c>
      <c r="D2004" s="10" t="s">
        <v>49</v>
      </c>
      <c r="E2004" s="10"/>
      <c r="F2004" s="10"/>
      <c r="G2004" s="10">
        <v>435</v>
      </c>
      <c r="H2004" s="10">
        <v>406</v>
      </c>
      <c r="I2004" s="10">
        <v>5</v>
      </c>
      <c r="J2004" s="10">
        <v>4</v>
      </c>
      <c r="K2004" s="9"/>
      <c r="L2004" s="9"/>
      <c r="M2004" s="9" t="str">
        <f>IF(טבלה14[[#This Row],[מספר סטודנטים בתואר 1]]&gt;500,"yes","no")</f>
        <v>no</v>
      </c>
      <c r="N2004" s="12">
        <f>טבלה14[[#This Row],[מספר סטודנטים בתואר 1]]/SUBTOTAL(109,טבלה14[מספר סטודנטים בתואר 1])</f>
        <v>0</v>
      </c>
      <c r="O2004" s="11" t="str">
        <f>IFERROR(((טבלה14[[#This Row],[מספר סטודנטים בתואר 1]]-טבלה14[[#This Row],[נשים תואר 1]])/טבלה14[[#This Row],[מספר סטודנטים בתואר 1]]),"")</f>
        <v/>
      </c>
      <c r="P2004" s="11" t="str">
        <f>IFERROR(טבלה14[[#This Row],[נשים תואר 1]]/טבלה14[[#This Row],[מספר סטודנטים בתואר 1]],"")</f>
        <v/>
      </c>
      <c r="Q200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0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04" s="13">
        <f>SUMIFS(T:T,D:D,"2007/08",B:B,B2004)-טבלה14[[#This Row],[דירוג]]</f>
        <v>-185</v>
      </c>
      <c r="T2004" s="9">
        <v>185</v>
      </c>
    </row>
    <row r="2005" spans="2:20" s="6" customFormat="1" ht="13.8" hidden="1" x14ac:dyDescent="0.3">
      <c r="B2005" s="7" t="s">
        <v>160</v>
      </c>
      <c r="C2005" s="8" t="s">
        <v>25</v>
      </c>
      <c r="D2005" s="9" t="s">
        <v>49</v>
      </c>
      <c r="E2005" s="10"/>
      <c r="F2005" s="10"/>
      <c r="G2005" s="10">
        <v>23</v>
      </c>
      <c r="H2005" s="10">
        <v>17</v>
      </c>
      <c r="I2005" s="10">
        <v>27</v>
      </c>
      <c r="J2005" s="10">
        <v>16</v>
      </c>
      <c r="K2005" s="9"/>
      <c r="L2005" s="9"/>
      <c r="M2005" s="9" t="str">
        <f>IF(טבלה14[[#This Row],[מספר סטודנטים בתואר 1]]&gt;500,"yes","no")</f>
        <v>no</v>
      </c>
      <c r="N2005" s="12">
        <f>טבלה14[[#This Row],[מספר סטודנטים בתואר 1]]/SUBTOTAL(109,טבלה14[מספר סטודנטים בתואר 1])</f>
        <v>0</v>
      </c>
      <c r="O2005" s="11" t="str">
        <f>IFERROR(((טבלה14[[#This Row],[מספר סטודנטים בתואר 1]]-טבלה14[[#This Row],[נשים תואר 1]])/טבלה14[[#This Row],[מספר סטודנטים בתואר 1]]),"")</f>
        <v/>
      </c>
      <c r="P2005" s="11" t="str">
        <f>IFERROR(טבלה14[[#This Row],[נשים תואר 1]]/טבלה14[[#This Row],[מספר סטודנטים בתואר 1]],"")</f>
        <v/>
      </c>
      <c r="Q200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0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05" s="13">
        <f>SUMIFS(T:T,D:D,"2007/08",B:B,B2005)-טבלה14[[#This Row],[דירוג]]</f>
        <v>-178</v>
      </c>
      <c r="T2005" s="9">
        <v>178</v>
      </c>
    </row>
    <row r="2006" spans="2:20" s="6" customFormat="1" ht="13.8" hidden="1" x14ac:dyDescent="0.3">
      <c r="B2006" s="7" t="s">
        <v>250</v>
      </c>
      <c r="C2006" s="8" t="s">
        <v>45</v>
      </c>
      <c r="D2006" s="10" t="s">
        <v>49</v>
      </c>
      <c r="E2006" s="10"/>
      <c r="F2006" s="10"/>
      <c r="G2006" s="10">
        <v>14</v>
      </c>
      <c r="H2006" s="10">
        <v>10</v>
      </c>
      <c r="I2006" s="10">
        <v>30</v>
      </c>
      <c r="J2006" s="10">
        <v>15</v>
      </c>
      <c r="K2006" s="9"/>
      <c r="L2006" s="9"/>
      <c r="M2006" s="9" t="str">
        <f>IF(טבלה14[[#This Row],[מספר סטודנטים בתואר 1]]&gt;500,"yes","no")</f>
        <v>no</v>
      </c>
      <c r="N2006" s="12">
        <f>טבלה14[[#This Row],[מספר סטודנטים בתואר 1]]/SUBTOTAL(109,טבלה14[מספר סטודנטים בתואר 1])</f>
        <v>0</v>
      </c>
      <c r="O2006" s="11" t="str">
        <f>IFERROR(((טבלה14[[#This Row],[מספר סטודנטים בתואר 1]]-טבלה14[[#This Row],[נשים תואר 1]])/טבלה14[[#This Row],[מספר סטודנטים בתואר 1]]),"")</f>
        <v/>
      </c>
      <c r="P2006" s="11" t="str">
        <f>IFERROR(טבלה14[[#This Row],[נשים תואר 1]]/טבלה14[[#This Row],[מספר סטודנטים בתואר 1]],"")</f>
        <v/>
      </c>
      <c r="Q200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0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06" s="13">
        <f>SUMIFS(T:T,D:D,"2007/08",B:B,B2006)-טבלה14[[#This Row],[דירוג]]</f>
        <v>-154</v>
      </c>
      <c r="T2006" s="9">
        <v>154</v>
      </c>
    </row>
    <row r="2007" spans="2:20" s="6" customFormat="1" ht="13.8" hidden="1" x14ac:dyDescent="0.3">
      <c r="B2007" s="7" t="s">
        <v>161</v>
      </c>
      <c r="C2007" s="8" t="s">
        <v>16</v>
      </c>
      <c r="D2007" s="9" t="s">
        <v>49</v>
      </c>
      <c r="E2007" s="10"/>
      <c r="F2007" s="10"/>
      <c r="G2007" s="10">
        <v>66</v>
      </c>
      <c r="H2007" s="10">
        <v>24</v>
      </c>
      <c r="I2007" s="10"/>
      <c r="J2007" s="10" t="s">
        <v>21</v>
      </c>
      <c r="K2007" s="9"/>
      <c r="L2007" s="9"/>
      <c r="M2007" s="9" t="str">
        <f>IF(טבלה14[[#This Row],[מספר סטודנטים בתואר 1]]&gt;500,"yes","no")</f>
        <v>no</v>
      </c>
      <c r="N2007" s="12">
        <f>טבלה14[[#This Row],[מספר סטודנטים בתואר 1]]/SUBTOTAL(109,טבלה14[מספר סטודנטים בתואר 1])</f>
        <v>0</v>
      </c>
      <c r="O2007" s="11" t="str">
        <f>IFERROR(((טבלה14[[#This Row],[מספר סטודנטים בתואר 1]]-טבלה14[[#This Row],[נשים תואר 1]])/טבלה14[[#This Row],[מספר סטודנטים בתואר 1]]),"")</f>
        <v/>
      </c>
      <c r="P2007" s="11" t="str">
        <f>IFERROR(טבלה14[[#This Row],[נשים תואר 1]]/טבלה14[[#This Row],[מספר סטודנטים בתואר 1]],"")</f>
        <v/>
      </c>
      <c r="Q200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0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07" s="13">
        <f>SUMIFS(T:T,D:D,"2007/08",B:B,B2007)-טבלה14[[#This Row],[דירוג]]</f>
        <v>-175</v>
      </c>
      <c r="T2007" s="9">
        <v>175</v>
      </c>
    </row>
    <row r="2008" spans="2:20" s="6" customFormat="1" ht="13.8" hidden="1" x14ac:dyDescent="0.3">
      <c r="B2008" s="7" t="s">
        <v>163</v>
      </c>
      <c r="C2008" s="8" t="s">
        <v>48</v>
      </c>
      <c r="D2008" s="10" t="s">
        <v>49</v>
      </c>
      <c r="E2008" s="10"/>
      <c r="F2008" s="10"/>
      <c r="G2008" s="10">
        <v>63</v>
      </c>
      <c r="H2008" s="10">
        <v>30</v>
      </c>
      <c r="I2008" s="10">
        <v>106</v>
      </c>
      <c r="J2008" s="10">
        <v>45</v>
      </c>
      <c r="K2008" s="9"/>
      <c r="L2008" s="9"/>
      <c r="M2008" s="9" t="str">
        <f>IF(טבלה14[[#This Row],[מספר סטודנטים בתואר 1]]&gt;500,"yes","no")</f>
        <v>no</v>
      </c>
      <c r="N2008" s="12">
        <f>טבלה14[[#This Row],[מספר סטודנטים בתואר 1]]/SUBTOTAL(109,טבלה14[מספר סטודנטים בתואר 1])</f>
        <v>0</v>
      </c>
      <c r="O2008" s="11" t="str">
        <f>IFERROR(((טבלה14[[#This Row],[מספר סטודנטים בתואר 1]]-טבלה14[[#This Row],[נשים תואר 1]])/טבלה14[[#This Row],[מספר סטודנטים בתואר 1]]),"")</f>
        <v/>
      </c>
      <c r="P2008" s="11" t="str">
        <f>IFERROR(טבלה14[[#This Row],[נשים תואר 1]]/טבלה14[[#This Row],[מספר סטודנטים בתואר 1]],"")</f>
        <v/>
      </c>
      <c r="Q200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0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08" s="13">
        <f>SUMIFS(T:T,D:D,"2007/08",B:B,B2008)-טבלה14[[#This Row],[דירוג]]</f>
        <v>-9</v>
      </c>
      <c r="T2008" s="9">
        <v>145</v>
      </c>
    </row>
    <row r="2009" spans="2:20" s="6" customFormat="1" ht="13.8" hidden="1" x14ac:dyDescent="0.3">
      <c r="B2009" s="7" t="s">
        <v>254</v>
      </c>
      <c r="C2009" s="8" t="s">
        <v>58</v>
      </c>
      <c r="D2009" s="9" t="s">
        <v>49</v>
      </c>
      <c r="E2009" s="10"/>
      <c r="F2009" s="10"/>
      <c r="G2009" s="10">
        <v>238</v>
      </c>
      <c r="H2009" s="10">
        <v>196</v>
      </c>
      <c r="I2009" s="10">
        <v>20</v>
      </c>
      <c r="J2009" s="10">
        <v>15</v>
      </c>
      <c r="K2009" s="9"/>
      <c r="L2009" s="9"/>
      <c r="M2009" s="9" t="str">
        <f>IF(טבלה14[[#This Row],[מספר סטודנטים בתואר 1]]&gt;500,"yes","no")</f>
        <v>no</v>
      </c>
      <c r="N2009" s="12">
        <f>טבלה14[[#This Row],[מספר סטודנטים בתואר 1]]/SUBTOTAL(109,טבלה14[מספר סטודנטים בתואר 1])</f>
        <v>0</v>
      </c>
      <c r="O2009" s="11" t="str">
        <f>IFERROR(((טבלה14[[#This Row],[מספר סטודנטים בתואר 1]]-טבלה14[[#This Row],[נשים תואר 1]])/טבלה14[[#This Row],[מספר סטודנטים בתואר 1]]),"")</f>
        <v/>
      </c>
      <c r="P2009" s="11" t="str">
        <f>IFERROR(טבלה14[[#This Row],[נשים תואר 1]]/טבלה14[[#This Row],[מספר סטודנטים בתואר 1]],"")</f>
        <v/>
      </c>
      <c r="Q200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0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09" s="13">
        <f>SUMIFS(T:T,D:D,"2007/08",B:B,B2009)-טבלה14[[#This Row],[דירוג]]</f>
        <v>-31</v>
      </c>
      <c r="T2009" s="9">
        <v>186</v>
      </c>
    </row>
    <row r="2010" spans="2:20" s="6" customFormat="1" ht="13.8" hidden="1" x14ac:dyDescent="0.3">
      <c r="B2010" s="7" t="s">
        <v>166</v>
      </c>
      <c r="C2010" s="8" t="s">
        <v>16</v>
      </c>
      <c r="D2010" s="10" t="s">
        <v>49</v>
      </c>
      <c r="E2010" s="10"/>
      <c r="F2010" s="10"/>
      <c r="G2010" s="10">
        <v>187</v>
      </c>
      <c r="H2010" s="10">
        <v>184</v>
      </c>
      <c r="I2010" s="10"/>
      <c r="J2010" s="10" t="s">
        <v>21</v>
      </c>
      <c r="K2010" s="9"/>
      <c r="L2010" s="9"/>
      <c r="M2010" s="9" t="str">
        <f>IF(טבלה14[[#This Row],[מספר סטודנטים בתואר 1]]&gt;500,"yes","no")</f>
        <v>no</v>
      </c>
      <c r="N2010" s="12">
        <f>טבלה14[[#This Row],[מספר סטודנטים בתואר 1]]/SUBTOTAL(109,טבלה14[מספר סטודנטים בתואר 1])</f>
        <v>0</v>
      </c>
      <c r="O2010" s="11" t="str">
        <f>IFERROR(((טבלה14[[#This Row],[מספר סטודנטים בתואר 1]]-טבלה14[[#This Row],[נשים תואר 1]])/טבלה14[[#This Row],[מספר סטודנטים בתואר 1]]),"")</f>
        <v/>
      </c>
      <c r="P2010" s="11" t="str">
        <f>IFERROR(טבלה14[[#This Row],[נשים תואר 1]]/טבלה14[[#This Row],[מספר סטודנטים בתואר 1]],"")</f>
        <v/>
      </c>
      <c r="Q201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1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10" s="13">
        <f>SUMIFS(T:T,D:D,"2007/08",B:B,B2010)-טבלה14[[#This Row],[דירוג]]</f>
        <v>-176</v>
      </c>
      <c r="T2010" s="9">
        <v>176</v>
      </c>
    </row>
    <row r="2011" spans="2:20" s="6" customFormat="1" ht="13.8" hidden="1" x14ac:dyDescent="0.3">
      <c r="B2011" s="7" t="s">
        <v>118</v>
      </c>
      <c r="C2011" s="8" t="s">
        <v>69</v>
      </c>
      <c r="D2011" s="9" t="s">
        <v>49</v>
      </c>
      <c r="E2011" s="10"/>
      <c r="F2011" s="10"/>
      <c r="G2011" s="10">
        <v>213</v>
      </c>
      <c r="H2011" s="10">
        <v>198</v>
      </c>
      <c r="I2011" s="10">
        <v>9</v>
      </c>
      <c r="J2011" s="10">
        <v>6</v>
      </c>
      <c r="K2011" s="9"/>
      <c r="L2011" s="9"/>
      <c r="M2011" s="9" t="str">
        <f>IF(טבלה14[[#This Row],[מספר סטודנטים בתואר 1]]&gt;500,"yes","no")</f>
        <v>no</v>
      </c>
      <c r="N2011" s="12">
        <f>טבלה14[[#This Row],[מספר סטודנטים בתואר 1]]/SUBTOTAL(109,טבלה14[מספר סטודנטים בתואר 1])</f>
        <v>0</v>
      </c>
      <c r="O2011" s="11" t="str">
        <f>IFERROR(((טבלה14[[#This Row],[מספר סטודנטים בתואר 1]]-טבלה14[[#This Row],[נשים תואר 1]])/טבלה14[[#This Row],[מספר סטודנטים בתואר 1]]),"")</f>
        <v/>
      </c>
      <c r="P2011" s="11" t="str">
        <f>IFERROR(טבלה14[[#This Row],[נשים תואר 1]]/טבלה14[[#This Row],[מספר סטודנטים בתואר 1]],"")</f>
        <v/>
      </c>
      <c r="Q201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1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11" s="13">
        <f>SUMIFS(T:T,D:D,"2007/08",B:B,B2011)-טבלה14[[#This Row],[דירוג]]</f>
        <v>-31</v>
      </c>
      <c r="T2011" s="9">
        <v>187</v>
      </c>
    </row>
    <row r="2012" spans="2:20" s="6" customFormat="1" ht="13.8" hidden="1" x14ac:dyDescent="0.3">
      <c r="B2012" s="7" t="s">
        <v>169</v>
      </c>
      <c r="C2012" s="8" t="s">
        <v>39</v>
      </c>
      <c r="D2012" s="10" t="s">
        <v>49</v>
      </c>
      <c r="E2012" s="10"/>
      <c r="F2012" s="10"/>
      <c r="G2012" s="10">
        <v>56</v>
      </c>
      <c r="H2012" s="10">
        <v>43</v>
      </c>
      <c r="I2012" s="10">
        <v>5</v>
      </c>
      <c r="J2012" s="10">
        <v>3</v>
      </c>
      <c r="K2012" s="9"/>
      <c r="L2012" s="9"/>
      <c r="M2012" s="9" t="str">
        <f>IF(טבלה14[[#This Row],[מספר סטודנטים בתואר 1]]&gt;500,"yes","no")</f>
        <v>no</v>
      </c>
      <c r="N2012" s="12">
        <f>טבלה14[[#This Row],[מספר סטודנטים בתואר 1]]/SUBTOTAL(109,טבלה14[מספר סטודנטים בתואר 1])</f>
        <v>0</v>
      </c>
      <c r="O2012" s="11" t="str">
        <f>IFERROR(((טבלה14[[#This Row],[מספר סטודנטים בתואר 1]]-טבלה14[[#This Row],[נשים תואר 1]])/טבלה14[[#This Row],[מספר סטודנטים בתואר 1]]),"")</f>
        <v/>
      </c>
      <c r="P2012" s="11" t="str">
        <f>IFERROR(טבלה14[[#This Row],[נשים תואר 1]]/טבלה14[[#This Row],[מספר סטודנטים בתואר 1]],"")</f>
        <v/>
      </c>
      <c r="Q201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1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12" s="13">
        <f>SUMIFS(T:T,D:D,"2007/08",B:B,B2012)-טבלה14[[#This Row],[דירוג]]</f>
        <v>-195</v>
      </c>
      <c r="T2012" s="9">
        <v>195</v>
      </c>
    </row>
    <row r="2013" spans="2:20" s="6" customFormat="1" ht="13.8" hidden="1" x14ac:dyDescent="0.3">
      <c r="B2013" s="7" t="s">
        <v>170</v>
      </c>
      <c r="C2013" s="8" t="s">
        <v>16</v>
      </c>
      <c r="D2013" s="9" t="s">
        <v>49</v>
      </c>
      <c r="E2013" s="10"/>
      <c r="F2013" s="10"/>
      <c r="G2013" s="10">
        <v>91</v>
      </c>
      <c r="H2013" s="10">
        <v>39</v>
      </c>
      <c r="I2013" s="10">
        <v>21</v>
      </c>
      <c r="J2013" s="10">
        <v>14</v>
      </c>
      <c r="K2013" s="9"/>
      <c r="L2013" s="9"/>
      <c r="M2013" s="9" t="str">
        <f>IF(טבלה14[[#This Row],[מספר סטודנטים בתואר 1]]&gt;500,"yes","no")</f>
        <v>no</v>
      </c>
      <c r="N2013" s="12">
        <f>טבלה14[[#This Row],[מספר סטודנטים בתואר 1]]/SUBTOTAL(109,טבלה14[מספר סטודנטים בתואר 1])</f>
        <v>0</v>
      </c>
      <c r="O2013" s="11" t="str">
        <f>IFERROR(((טבלה14[[#This Row],[מספר סטודנטים בתואר 1]]-טבלה14[[#This Row],[נשים תואר 1]])/טבלה14[[#This Row],[מספר סטודנטים בתואר 1]]),"")</f>
        <v/>
      </c>
      <c r="P2013" s="11" t="str">
        <f>IFERROR(טבלה14[[#This Row],[נשים תואר 1]]/טבלה14[[#This Row],[מספר סטודנטים בתואר 1]],"")</f>
        <v/>
      </c>
      <c r="Q201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1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13" s="13">
        <f>SUMIFS(T:T,D:D,"2007/08",B:B,B2013)-טבלה14[[#This Row],[דירוג]]</f>
        <v>-26</v>
      </c>
      <c r="T2013" s="9">
        <v>177</v>
      </c>
    </row>
    <row r="2014" spans="2:20" s="6" customFormat="1" ht="13.8" hidden="1" x14ac:dyDescent="0.3">
      <c r="B2014" s="7" t="s">
        <v>271</v>
      </c>
      <c r="C2014" s="8" t="s">
        <v>39</v>
      </c>
      <c r="D2014" s="10" t="s">
        <v>49</v>
      </c>
      <c r="E2014" s="10"/>
      <c r="F2014" s="10"/>
      <c r="G2014" s="10"/>
      <c r="H2014" s="10"/>
      <c r="I2014" s="10">
        <v>7</v>
      </c>
      <c r="J2014" s="10">
        <v>5</v>
      </c>
      <c r="K2014" s="9"/>
      <c r="L2014" s="9"/>
      <c r="M2014" s="9" t="str">
        <f>IF(טבלה14[[#This Row],[מספר סטודנטים בתואר 1]]&gt;500,"yes","no")</f>
        <v>no</v>
      </c>
      <c r="N2014" s="12">
        <f>טבלה14[[#This Row],[מספר סטודנטים בתואר 1]]/SUBTOTAL(109,טבלה14[מספר סטודנטים בתואר 1])</f>
        <v>0</v>
      </c>
      <c r="O2014" s="11" t="str">
        <f>IFERROR(((טבלה14[[#This Row],[מספר סטודנטים בתואר 1]]-טבלה14[[#This Row],[נשים תואר 1]])/טבלה14[[#This Row],[מספר סטודנטים בתואר 1]]),"")</f>
        <v/>
      </c>
      <c r="P2014" s="11" t="str">
        <f>IFERROR(טבלה14[[#This Row],[נשים תואר 1]]/טבלה14[[#This Row],[מספר סטודנטים בתואר 1]],"")</f>
        <v/>
      </c>
      <c r="Q201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1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14" s="13">
        <f>SUMIFS(T:T,D:D,"2007/08",B:B,B2014)-טבלה14[[#This Row],[דירוג]]</f>
        <v>-73</v>
      </c>
      <c r="T2014" s="9">
        <v>196</v>
      </c>
    </row>
    <row r="2015" spans="2:20" s="6" customFormat="1" ht="13.8" hidden="1" x14ac:dyDescent="0.3">
      <c r="B2015" s="7" t="s">
        <v>20</v>
      </c>
      <c r="C2015" s="8" t="s">
        <v>20</v>
      </c>
      <c r="D2015" s="9" t="s">
        <v>49</v>
      </c>
      <c r="E2015" s="10"/>
      <c r="F2015" s="10"/>
      <c r="G2015" s="10">
        <v>31</v>
      </c>
      <c r="H2015" s="10">
        <v>19</v>
      </c>
      <c r="I2015" s="10"/>
      <c r="J2015" s="10" t="s">
        <v>21</v>
      </c>
      <c r="K2015" s="9"/>
      <c r="L2015" s="9"/>
      <c r="M2015" s="9" t="str">
        <f>IF(טבלה14[[#This Row],[מספר סטודנטים בתואר 1]]&gt;500,"yes","no")</f>
        <v>no</v>
      </c>
      <c r="N2015" s="12">
        <f>טבלה14[[#This Row],[מספר סטודנטים בתואר 1]]/SUBTOTAL(109,טבלה14[מספר סטודנטים בתואר 1])</f>
        <v>0</v>
      </c>
      <c r="O2015" s="11" t="str">
        <f>IFERROR(((טבלה14[[#This Row],[מספר סטודנטים בתואר 1]]-טבלה14[[#This Row],[נשים תואר 1]])/טבלה14[[#This Row],[מספר סטודנטים בתואר 1]]),"")</f>
        <v/>
      </c>
      <c r="P2015" s="11" t="str">
        <f>IFERROR(טבלה14[[#This Row],[נשים תואר 1]]/טבלה14[[#This Row],[מספר סטודנטים בתואר 1]],"")</f>
        <v/>
      </c>
      <c r="Q201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1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15" s="13">
        <f>SUMIFS(T:T,D:D,"2007/08",B:B,B2015)-טבלה14[[#This Row],[דירוג]]</f>
        <v>-172</v>
      </c>
      <c r="T2015" s="9">
        <v>172</v>
      </c>
    </row>
    <row r="2016" spans="2:20" s="6" customFormat="1" ht="13.8" hidden="1" x14ac:dyDescent="0.3">
      <c r="B2016" s="7" t="s">
        <v>172</v>
      </c>
      <c r="C2016" s="8" t="s">
        <v>69</v>
      </c>
      <c r="D2016" s="10" t="s">
        <v>49</v>
      </c>
      <c r="E2016" s="10"/>
      <c r="F2016" s="10"/>
      <c r="G2016" s="10">
        <v>260</v>
      </c>
      <c r="H2016" s="10">
        <v>199</v>
      </c>
      <c r="I2016" s="10">
        <v>30</v>
      </c>
      <c r="J2016" s="10">
        <v>18</v>
      </c>
      <c r="K2016" s="9"/>
      <c r="L2016" s="9"/>
      <c r="M2016" s="9" t="str">
        <f>IF(טבלה14[[#This Row],[מספר סטודנטים בתואר 1]]&gt;500,"yes","no")</f>
        <v>no</v>
      </c>
      <c r="N2016" s="12">
        <f>טבלה14[[#This Row],[מספר סטודנטים בתואר 1]]/SUBTOTAL(109,טבלה14[מספר סטודנטים בתואר 1])</f>
        <v>0</v>
      </c>
      <c r="O2016" s="11" t="str">
        <f>IFERROR(((טבלה14[[#This Row],[מספר סטודנטים בתואר 1]]-טבלה14[[#This Row],[נשים תואר 1]])/טבלה14[[#This Row],[מספר סטודנטים בתואר 1]]),"")</f>
        <v/>
      </c>
      <c r="P2016" s="11" t="str">
        <f>IFERROR(טבלה14[[#This Row],[נשים תואר 1]]/טבלה14[[#This Row],[מספר סטודנטים בתואר 1]],"")</f>
        <v/>
      </c>
      <c r="Q201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1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16" s="13">
        <f>SUMIFS(T:T,D:D,"2007/08",B:B,B2016)-טבלה14[[#This Row],[דירוג]]</f>
        <v>-31</v>
      </c>
      <c r="T2016" s="9">
        <v>188</v>
      </c>
    </row>
    <row r="2017" spans="2:20" s="6" customFormat="1" ht="13.8" hidden="1" x14ac:dyDescent="0.3">
      <c r="B2017" s="7" t="s">
        <v>261</v>
      </c>
      <c r="C2017" s="8" t="s">
        <v>69</v>
      </c>
      <c r="D2017" s="9" t="s">
        <v>49</v>
      </c>
      <c r="E2017" s="10"/>
      <c r="F2017" s="10"/>
      <c r="G2017" s="10">
        <v>20</v>
      </c>
      <c r="H2017" s="10">
        <v>5</v>
      </c>
      <c r="I2017" s="10">
        <v>8</v>
      </c>
      <c r="J2017" s="10">
        <v>4</v>
      </c>
      <c r="K2017" s="9"/>
      <c r="L2017" s="9"/>
      <c r="M2017" s="9" t="str">
        <f>IF(טבלה14[[#This Row],[מספר סטודנטים בתואר 1]]&gt;500,"yes","no")</f>
        <v>no</v>
      </c>
      <c r="N2017" s="12">
        <f>טבלה14[[#This Row],[מספר סטודנטים בתואר 1]]/SUBTOTAL(109,טבלה14[מספר סטודנטים בתואר 1])</f>
        <v>0</v>
      </c>
      <c r="O2017" s="11" t="str">
        <f>IFERROR(((טבלה14[[#This Row],[מספר סטודנטים בתואר 1]]-טבלה14[[#This Row],[נשים תואר 1]])/טבלה14[[#This Row],[מספר סטודנטים בתואר 1]]),"")</f>
        <v/>
      </c>
      <c r="P2017" s="11" t="str">
        <f>IFERROR(טבלה14[[#This Row],[נשים תואר 1]]/טבלה14[[#This Row],[מספר סטודנטים בתואר 1]],"")</f>
        <v/>
      </c>
      <c r="Q201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1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17" s="13">
        <f>SUMIFS(T:T,D:D,"2007/08",B:B,B2017)-טבלה14[[#This Row],[דירוג]]</f>
        <v>-31</v>
      </c>
      <c r="T2017" s="9">
        <v>189</v>
      </c>
    </row>
    <row r="2018" spans="2:20" s="6" customFormat="1" ht="13.8" hidden="1" x14ac:dyDescent="0.3">
      <c r="B2018" s="7" t="s">
        <v>265</v>
      </c>
      <c r="C2018" s="8" t="s">
        <v>69</v>
      </c>
      <c r="D2018" s="10" t="s">
        <v>49</v>
      </c>
      <c r="E2018" s="10"/>
      <c r="F2018" s="10"/>
      <c r="G2018" s="10">
        <v>66</v>
      </c>
      <c r="H2018" s="10">
        <v>13</v>
      </c>
      <c r="I2018" s="10">
        <v>10</v>
      </c>
      <c r="J2018" s="10"/>
      <c r="K2018" s="9"/>
      <c r="L2018" s="9"/>
      <c r="M2018" s="9" t="str">
        <f>IF(טבלה14[[#This Row],[מספר סטודנטים בתואר 1]]&gt;500,"yes","no")</f>
        <v>no</v>
      </c>
      <c r="N2018" s="12">
        <f>טבלה14[[#This Row],[מספר סטודנטים בתואר 1]]/SUBTOTAL(109,טבלה14[מספר סטודנטים בתואר 1])</f>
        <v>0</v>
      </c>
      <c r="O2018" s="11" t="str">
        <f>IFERROR(((טבלה14[[#This Row],[מספר סטודנטים בתואר 1]]-טבלה14[[#This Row],[נשים תואר 1]])/טבלה14[[#This Row],[מספר סטודנטים בתואר 1]]),"")</f>
        <v/>
      </c>
      <c r="P2018" s="11" t="str">
        <f>IFERROR(טבלה14[[#This Row],[נשים תואר 1]]/טבלה14[[#This Row],[מספר סטודנטים בתואר 1]],"")</f>
        <v/>
      </c>
      <c r="Q201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1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18" s="13">
        <f>SUMIFS(T:T,D:D,"2007/08",B:B,B2018)-טבלה14[[#This Row],[דירוג]]</f>
        <v>-31</v>
      </c>
      <c r="T2018" s="9">
        <v>190</v>
      </c>
    </row>
    <row r="2019" spans="2:20" s="6" customFormat="1" ht="13.8" hidden="1" x14ac:dyDescent="0.3">
      <c r="B2019" s="7" t="s">
        <v>120</v>
      </c>
      <c r="C2019" s="8" t="s">
        <v>69</v>
      </c>
      <c r="D2019" s="9" t="s">
        <v>49</v>
      </c>
      <c r="E2019" s="10"/>
      <c r="F2019" s="10"/>
      <c r="G2019" s="10">
        <v>56</v>
      </c>
      <c r="H2019" s="10">
        <v>22</v>
      </c>
      <c r="I2019" s="10">
        <v>3</v>
      </c>
      <c r="J2019" s="10"/>
      <c r="K2019" s="9"/>
      <c r="L2019" s="9"/>
      <c r="M2019" s="9" t="str">
        <f>IF(טבלה14[[#This Row],[מספר סטודנטים בתואר 1]]&gt;500,"yes","no")</f>
        <v>no</v>
      </c>
      <c r="N2019" s="12">
        <f>טבלה14[[#This Row],[מספר סטודנטים בתואר 1]]/SUBTOTAL(109,טבלה14[מספר סטודנטים בתואר 1])</f>
        <v>0</v>
      </c>
      <c r="O2019" s="11" t="str">
        <f>IFERROR(((טבלה14[[#This Row],[מספר סטודנטים בתואר 1]]-טבלה14[[#This Row],[נשים תואר 1]])/טבלה14[[#This Row],[מספר סטודנטים בתואר 1]]),"")</f>
        <v/>
      </c>
      <c r="P2019" s="11" t="str">
        <f>IFERROR(טבלה14[[#This Row],[נשים תואר 1]]/טבלה14[[#This Row],[מספר סטודנטים בתואר 1]],"")</f>
        <v/>
      </c>
      <c r="Q201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1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19" s="13">
        <f>SUMIFS(T:T,D:D,"2007/08",B:B,B2019)-טבלה14[[#This Row],[דירוג]]</f>
        <v>-31</v>
      </c>
      <c r="T2019" s="9">
        <v>191</v>
      </c>
    </row>
    <row r="2020" spans="2:20" s="6" customFormat="1" ht="13.8" hidden="1" x14ac:dyDescent="0.3">
      <c r="B2020" s="7" t="s">
        <v>244</v>
      </c>
      <c r="C2020" s="8" t="s">
        <v>39</v>
      </c>
      <c r="D2020" s="10" t="s">
        <v>49</v>
      </c>
      <c r="E2020" s="10"/>
      <c r="F2020" s="10"/>
      <c r="G2020" s="10">
        <v>75</v>
      </c>
      <c r="H2020" s="10">
        <v>67</v>
      </c>
      <c r="I2020" s="10">
        <v>85</v>
      </c>
      <c r="J2020" s="10">
        <v>52</v>
      </c>
      <c r="K2020" s="9"/>
      <c r="L2020" s="9"/>
      <c r="M2020" s="9" t="str">
        <f>IF(טבלה14[[#This Row],[מספר סטודנטים בתואר 1]]&gt;500,"yes","no")</f>
        <v>no</v>
      </c>
      <c r="N2020" s="12">
        <f>טבלה14[[#This Row],[מספר סטודנטים בתואר 1]]/SUBTOTAL(109,טבלה14[מספר סטודנטים בתואר 1])</f>
        <v>0</v>
      </c>
      <c r="O2020" s="11" t="str">
        <f>IFERROR(((טבלה14[[#This Row],[מספר סטודנטים בתואר 1]]-טבלה14[[#This Row],[נשים תואר 1]])/טבלה14[[#This Row],[מספר סטודנטים בתואר 1]]),"")</f>
        <v/>
      </c>
      <c r="P2020" s="11" t="str">
        <f>IFERROR(טבלה14[[#This Row],[נשים תואר 1]]/טבלה14[[#This Row],[מספר סטודנטים בתואר 1]],"")</f>
        <v/>
      </c>
      <c r="Q202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2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20" s="13">
        <f>SUMIFS(T:T,D:D,"2007/08",B:B,B2020)-טבלה14[[#This Row],[דירוג]]</f>
        <v>-197</v>
      </c>
      <c r="T2020" s="9">
        <v>197</v>
      </c>
    </row>
    <row r="2021" spans="2:20" s="6" customFormat="1" ht="13.8" hidden="1" x14ac:dyDescent="0.3">
      <c r="B2021" s="7" t="s">
        <v>174</v>
      </c>
      <c r="C2021" s="8" t="s">
        <v>39</v>
      </c>
      <c r="D2021" s="9" t="s">
        <v>49</v>
      </c>
      <c r="E2021" s="10"/>
      <c r="F2021" s="10"/>
      <c r="G2021" s="10">
        <v>50</v>
      </c>
      <c r="H2021" s="10">
        <v>39</v>
      </c>
      <c r="I2021" s="10"/>
      <c r="J2021" s="10" t="s">
        <v>21</v>
      </c>
      <c r="K2021" s="9"/>
      <c r="L2021" s="9"/>
      <c r="M2021" s="9" t="str">
        <f>IF(טבלה14[[#This Row],[מספר סטודנטים בתואר 1]]&gt;500,"yes","no")</f>
        <v>no</v>
      </c>
      <c r="N2021" s="12">
        <f>טבלה14[[#This Row],[מספר סטודנטים בתואר 1]]/SUBTOTAL(109,טבלה14[מספר סטודנטים בתואר 1])</f>
        <v>0</v>
      </c>
      <c r="O2021" s="11" t="str">
        <f>IFERROR(((טבלה14[[#This Row],[מספר סטודנטים בתואר 1]]-טבלה14[[#This Row],[נשים תואר 1]])/טבלה14[[#This Row],[מספר סטודנטים בתואר 1]]),"")</f>
        <v/>
      </c>
      <c r="P2021" s="11" t="str">
        <f>IFERROR(טבלה14[[#This Row],[נשים תואר 1]]/טבלה14[[#This Row],[מספר סטודנטים בתואר 1]],"")</f>
        <v/>
      </c>
      <c r="Q202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2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21" s="13">
        <f>SUMIFS(T:T,D:D,"2007/08",B:B,B2021)-טבלה14[[#This Row],[דירוג]]</f>
        <v>-198</v>
      </c>
      <c r="T2021" s="9">
        <v>198</v>
      </c>
    </row>
    <row r="2022" spans="2:20" s="6" customFormat="1" ht="13.8" hidden="1" x14ac:dyDescent="0.3">
      <c r="B2022" s="7" t="s">
        <v>175</v>
      </c>
      <c r="C2022" s="8" t="s">
        <v>48</v>
      </c>
      <c r="D2022" s="10" t="s">
        <v>49</v>
      </c>
      <c r="E2022" s="10"/>
      <c r="F2022" s="10"/>
      <c r="G2022" s="10">
        <v>23</v>
      </c>
      <c r="H2022" s="10">
        <v>12</v>
      </c>
      <c r="I2022" s="10">
        <v>30</v>
      </c>
      <c r="J2022" s="10">
        <v>9</v>
      </c>
      <c r="K2022" s="9"/>
      <c r="L2022" s="9"/>
      <c r="M2022" s="9" t="str">
        <f>IF(טבלה14[[#This Row],[מספר סטודנטים בתואר 1]]&gt;500,"yes","no")</f>
        <v>no</v>
      </c>
      <c r="N2022" s="12">
        <f>טבלה14[[#This Row],[מספר סטודנטים בתואר 1]]/SUBTOTAL(109,טבלה14[מספר סטודנטים בתואר 1])</f>
        <v>0</v>
      </c>
      <c r="O2022" s="11" t="str">
        <f>IFERROR(((טבלה14[[#This Row],[מספר סטודנטים בתואר 1]]-טבלה14[[#This Row],[נשים תואר 1]])/טבלה14[[#This Row],[מספר סטודנטים בתואר 1]]),"")</f>
        <v/>
      </c>
      <c r="P2022" s="11" t="str">
        <f>IFERROR(טבלה14[[#This Row],[נשים תואר 1]]/טבלה14[[#This Row],[מספר סטודנטים בתואר 1]],"")</f>
        <v/>
      </c>
      <c r="Q202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2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22" s="13">
        <f>SUMIFS(T:T,D:D,"2007/08",B:B,B2022)-טבלה14[[#This Row],[דירוג]]</f>
        <v>-9</v>
      </c>
      <c r="T2022" s="9">
        <v>146</v>
      </c>
    </row>
    <row r="2023" spans="2:20" s="6" customFormat="1" ht="13.8" hidden="1" x14ac:dyDescent="0.3">
      <c r="B2023" s="7" t="s">
        <v>176</v>
      </c>
      <c r="C2023" s="8" t="s">
        <v>48</v>
      </c>
      <c r="D2023" s="9" t="s">
        <v>49</v>
      </c>
      <c r="E2023" s="10"/>
      <c r="F2023" s="10"/>
      <c r="G2023" s="10">
        <v>120</v>
      </c>
      <c r="H2023" s="10">
        <v>76</v>
      </c>
      <c r="I2023" s="10">
        <v>312</v>
      </c>
      <c r="J2023" s="10">
        <v>198</v>
      </c>
      <c r="K2023" s="9"/>
      <c r="L2023" s="9"/>
      <c r="M2023" s="9" t="str">
        <f>IF(טבלה14[[#This Row],[מספר סטודנטים בתואר 1]]&gt;500,"yes","no")</f>
        <v>no</v>
      </c>
      <c r="N2023" s="12">
        <f>טבלה14[[#This Row],[מספר סטודנטים בתואר 1]]/SUBTOTAL(109,טבלה14[מספר סטודנטים בתואר 1])</f>
        <v>0</v>
      </c>
      <c r="O2023" s="11" t="str">
        <f>IFERROR(((טבלה14[[#This Row],[מספר סטודנטים בתואר 1]]-טבלה14[[#This Row],[נשים תואר 1]])/טבלה14[[#This Row],[מספר סטודנטים בתואר 1]]),"")</f>
        <v/>
      </c>
      <c r="P2023" s="11" t="str">
        <f>IFERROR(טבלה14[[#This Row],[נשים תואר 1]]/טבלה14[[#This Row],[מספר סטודנטים בתואר 1]],"")</f>
        <v/>
      </c>
      <c r="Q202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2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23" s="13">
        <f>SUMIFS(T:T,D:D,"2007/08",B:B,B2023)-טבלה14[[#This Row],[דירוג]]</f>
        <v>-9</v>
      </c>
      <c r="T2023" s="9">
        <v>147</v>
      </c>
    </row>
    <row r="2024" spans="2:20" s="6" customFormat="1" ht="13.8" hidden="1" x14ac:dyDescent="0.3">
      <c r="B2024" s="7" t="s">
        <v>258</v>
      </c>
      <c r="C2024" s="8" t="s">
        <v>34</v>
      </c>
      <c r="D2024" s="10" t="s">
        <v>49</v>
      </c>
      <c r="E2024" s="10"/>
      <c r="F2024" s="10"/>
      <c r="G2024" s="10">
        <v>145</v>
      </c>
      <c r="H2024" s="10">
        <v>31</v>
      </c>
      <c r="I2024" s="10">
        <v>32</v>
      </c>
      <c r="J2024" s="10">
        <v>10</v>
      </c>
      <c r="K2024" s="9"/>
      <c r="L2024" s="9"/>
      <c r="M2024" s="9" t="str">
        <f>IF(טבלה14[[#This Row],[מספר סטודנטים בתואר 1]]&gt;500,"yes","no")</f>
        <v>no</v>
      </c>
      <c r="N2024" s="12">
        <f>טבלה14[[#This Row],[מספר סטודנטים בתואר 1]]/SUBTOTAL(109,טבלה14[מספר סטודנטים בתואר 1])</f>
        <v>0</v>
      </c>
      <c r="O2024" s="11" t="str">
        <f>IFERROR(((טבלה14[[#This Row],[מספר סטודנטים בתואר 1]]-טבלה14[[#This Row],[נשים תואר 1]])/טבלה14[[#This Row],[מספר סטודנטים בתואר 1]]),"")</f>
        <v/>
      </c>
      <c r="P2024" s="11" t="str">
        <f>IFERROR(טבלה14[[#This Row],[נשים תואר 1]]/טבלה14[[#This Row],[מספר סטודנטים בתואר 1]],"")</f>
        <v/>
      </c>
      <c r="Q202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2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24" s="13">
        <f>SUMIFS(T:T,D:D,"2007/08",B:B,B2024)-טבלה14[[#This Row],[דירוג]]</f>
        <v>-19</v>
      </c>
      <c r="T2024" s="9">
        <v>165</v>
      </c>
    </row>
    <row r="2025" spans="2:20" s="6" customFormat="1" ht="13.8" hidden="1" x14ac:dyDescent="0.3">
      <c r="B2025" s="7" t="s">
        <v>178</v>
      </c>
      <c r="C2025" s="8" t="s">
        <v>69</v>
      </c>
      <c r="D2025" s="9" t="s">
        <v>49</v>
      </c>
      <c r="E2025" s="10"/>
      <c r="F2025" s="10"/>
      <c r="G2025" s="10">
        <v>656</v>
      </c>
      <c r="H2025" s="10">
        <v>394</v>
      </c>
      <c r="I2025" s="10">
        <v>31</v>
      </c>
      <c r="J2025" s="10">
        <v>14</v>
      </c>
      <c r="K2025" s="9"/>
      <c r="L2025" s="9"/>
      <c r="M2025" s="9" t="str">
        <f>IF(טבלה14[[#This Row],[מספר סטודנטים בתואר 1]]&gt;500,"yes","no")</f>
        <v>no</v>
      </c>
      <c r="N2025" s="12">
        <f>טבלה14[[#This Row],[מספר סטודנטים בתואר 1]]/SUBTOTAL(109,טבלה14[מספר סטודנטים בתואר 1])</f>
        <v>0</v>
      </c>
      <c r="O2025" s="11" t="str">
        <f>IFERROR(((טבלה14[[#This Row],[מספר סטודנטים בתואר 1]]-טבלה14[[#This Row],[נשים תואר 1]])/טבלה14[[#This Row],[מספר סטודנטים בתואר 1]]),"")</f>
        <v/>
      </c>
      <c r="P2025" s="11" t="str">
        <f>IFERROR(טבלה14[[#This Row],[נשים תואר 1]]/טבלה14[[#This Row],[מספר סטודנטים בתואר 1]],"")</f>
        <v/>
      </c>
      <c r="Q202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2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25" s="13">
        <f>SUMIFS(T:T,D:D,"2007/08",B:B,B2025)-טבלה14[[#This Row],[דירוג]]</f>
        <v>-31</v>
      </c>
      <c r="T2025" s="9">
        <v>192</v>
      </c>
    </row>
    <row r="2026" spans="2:20" s="6" customFormat="1" ht="13.8" hidden="1" x14ac:dyDescent="0.3">
      <c r="B2026" s="7" t="s">
        <v>179</v>
      </c>
      <c r="C2026" s="8" t="s">
        <v>48</v>
      </c>
      <c r="D2026" s="10" t="s">
        <v>49</v>
      </c>
      <c r="E2026" s="10"/>
      <c r="F2026" s="10"/>
      <c r="G2026" s="10">
        <v>12</v>
      </c>
      <c r="H2026" s="10">
        <v>8</v>
      </c>
      <c r="I2026" s="10">
        <v>35</v>
      </c>
      <c r="J2026" s="10">
        <v>25</v>
      </c>
      <c r="K2026" s="9"/>
      <c r="L2026" s="9"/>
      <c r="M2026" s="9" t="str">
        <f>IF(טבלה14[[#This Row],[מספר סטודנטים בתואר 1]]&gt;500,"yes","no")</f>
        <v>no</v>
      </c>
      <c r="N2026" s="12">
        <f>טבלה14[[#This Row],[מספר סטודנטים בתואר 1]]/SUBTOTAL(109,טבלה14[מספר סטודנטים בתואר 1])</f>
        <v>0</v>
      </c>
      <c r="O2026" s="11" t="str">
        <f>IFERROR(((טבלה14[[#This Row],[מספר סטודנטים בתואר 1]]-טבלה14[[#This Row],[נשים תואר 1]])/טבלה14[[#This Row],[מספר סטודנטים בתואר 1]]),"")</f>
        <v/>
      </c>
      <c r="P2026" s="11" t="str">
        <f>IFERROR(טבלה14[[#This Row],[נשים תואר 1]]/טבלה14[[#This Row],[מספר סטודנטים בתואר 1]],"")</f>
        <v/>
      </c>
      <c r="Q202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2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26" s="13">
        <f>SUMIFS(T:T,D:D,"2007/08",B:B,B2026)-טבלה14[[#This Row],[דירוג]]</f>
        <v>-9</v>
      </c>
      <c r="T2026" s="9">
        <v>148</v>
      </c>
    </row>
    <row r="2027" spans="2:20" s="6" customFormat="1" ht="13.8" hidden="1" x14ac:dyDescent="0.3">
      <c r="B2027" s="7" t="s">
        <v>181</v>
      </c>
      <c r="C2027" s="8" t="s">
        <v>34</v>
      </c>
      <c r="D2027" s="9" t="s">
        <v>49</v>
      </c>
      <c r="E2027" s="10"/>
      <c r="F2027" s="10"/>
      <c r="G2027" s="10">
        <v>41</v>
      </c>
      <c r="H2027" s="10">
        <v>9</v>
      </c>
      <c r="I2027" s="10"/>
      <c r="J2027" s="10" t="s">
        <v>21</v>
      </c>
      <c r="K2027" s="9"/>
      <c r="L2027" s="9"/>
      <c r="M2027" s="9" t="str">
        <f>IF(טבלה14[[#This Row],[מספר סטודנטים בתואר 1]]&gt;500,"yes","no")</f>
        <v>no</v>
      </c>
      <c r="N2027" s="12">
        <f>טבלה14[[#This Row],[מספר סטודנטים בתואר 1]]/SUBTOTAL(109,טבלה14[מספר סטודנטים בתואר 1])</f>
        <v>0</v>
      </c>
      <c r="O2027" s="11" t="str">
        <f>IFERROR(((טבלה14[[#This Row],[מספר סטודנטים בתואר 1]]-טבלה14[[#This Row],[נשים תואר 1]])/טבלה14[[#This Row],[מספר סטודנטים בתואר 1]]),"")</f>
        <v/>
      </c>
      <c r="P2027" s="11" t="str">
        <f>IFERROR(טבלה14[[#This Row],[נשים תואר 1]]/טבלה14[[#This Row],[מספר סטודנטים בתואר 1]],"")</f>
        <v/>
      </c>
      <c r="Q202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2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27" s="13">
        <f>SUMIFS(T:T,D:D,"2007/08",B:B,B2027)-טבלה14[[#This Row],[דירוג]]</f>
        <v>-166</v>
      </c>
      <c r="T2027" s="9">
        <v>166</v>
      </c>
    </row>
    <row r="2028" spans="2:20" s="6" customFormat="1" ht="13.8" hidden="1" x14ac:dyDescent="0.3">
      <c r="B2028" s="7" t="s">
        <v>182</v>
      </c>
      <c r="C2028" s="8" t="s">
        <v>69</v>
      </c>
      <c r="D2028" s="10" t="s">
        <v>49</v>
      </c>
      <c r="E2028" s="10"/>
      <c r="F2028" s="10"/>
      <c r="G2028" s="10">
        <v>122</v>
      </c>
      <c r="H2028" s="10">
        <v>48</v>
      </c>
      <c r="I2028" s="10">
        <v>15</v>
      </c>
      <c r="J2028" s="10">
        <v>8</v>
      </c>
      <c r="K2028" s="9"/>
      <c r="L2028" s="9"/>
      <c r="M2028" s="9" t="str">
        <f>IF(טבלה14[[#This Row],[מספר סטודנטים בתואר 1]]&gt;500,"yes","no")</f>
        <v>no</v>
      </c>
      <c r="N2028" s="12">
        <f>טבלה14[[#This Row],[מספר סטודנטים בתואר 1]]/SUBTOTAL(109,טבלה14[מספר סטודנטים בתואר 1])</f>
        <v>0</v>
      </c>
      <c r="O2028" s="11" t="str">
        <f>IFERROR(((טבלה14[[#This Row],[מספר סטודנטים בתואר 1]]-טבלה14[[#This Row],[נשים תואר 1]])/טבלה14[[#This Row],[מספר סטודנטים בתואר 1]]),"")</f>
        <v/>
      </c>
      <c r="P2028" s="11" t="str">
        <f>IFERROR(טבלה14[[#This Row],[נשים תואר 1]]/טבלה14[[#This Row],[מספר סטודנטים בתואר 1]],"")</f>
        <v/>
      </c>
      <c r="Q202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2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28" s="13">
        <f>SUMIFS(T:T,D:D,"2007/08",B:B,B2028)-טבלה14[[#This Row],[דירוג]]</f>
        <v>-30</v>
      </c>
      <c r="T2028" s="9">
        <v>193</v>
      </c>
    </row>
    <row r="2029" spans="2:20" s="6" customFormat="1" ht="13.8" hidden="1" x14ac:dyDescent="0.3">
      <c r="B2029" s="7" t="s">
        <v>184</v>
      </c>
      <c r="C2029" s="8" t="s">
        <v>45</v>
      </c>
      <c r="D2029" s="9" t="s">
        <v>49</v>
      </c>
      <c r="E2029" s="10"/>
      <c r="F2029" s="10"/>
      <c r="G2029" s="10">
        <v>41</v>
      </c>
      <c r="H2029" s="10">
        <v>18</v>
      </c>
      <c r="I2029" s="10">
        <v>37</v>
      </c>
      <c r="J2029" s="10">
        <v>13</v>
      </c>
      <c r="K2029" s="9"/>
      <c r="L2029" s="9"/>
      <c r="M2029" s="9" t="str">
        <f>IF(טבלה14[[#This Row],[מספר סטודנטים בתואר 1]]&gt;500,"yes","no")</f>
        <v>no</v>
      </c>
      <c r="N2029" s="12">
        <f>טבלה14[[#This Row],[מספר סטודנטים בתואר 1]]/SUBTOTAL(109,טבלה14[מספר סטודנטים בתואר 1])</f>
        <v>0</v>
      </c>
      <c r="O2029" s="11" t="str">
        <f>IFERROR(((טבלה14[[#This Row],[מספר סטודנטים בתואר 1]]-טבלה14[[#This Row],[נשים תואר 1]])/טבלה14[[#This Row],[מספר סטודנטים בתואר 1]]),"")</f>
        <v/>
      </c>
      <c r="P2029" s="11" t="str">
        <f>IFERROR(טבלה14[[#This Row],[נשים תואר 1]]/טבלה14[[#This Row],[מספר סטודנטים בתואר 1]],"")</f>
        <v/>
      </c>
      <c r="Q202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2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29" s="13">
        <f>SUMIFS(T:T,D:D,"2007/08",B:B,B2029)-טבלה14[[#This Row],[דירוג]]</f>
        <v>-13</v>
      </c>
      <c r="T2029" s="9">
        <v>155</v>
      </c>
    </row>
    <row r="2030" spans="2:20" s="6" customFormat="1" ht="13.8" hidden="1" x14ac:dyDescent="0.3">
      <c r="B2030" s="7" t="s">
        <v>185</v>
      </c>
      <c r="C2030" s="8" t="s">
        <v>34</v>
      </c>
      <c r="D2030" s="10" t="s">
        <v>49</v>
      </c>
      <c r="E2030" s="10"/>
      <c r="F2030" s="10"/>
      <c r="G2030" s="10">
        <v>50</v>
      </c>
      <c r="H2030" s="10">
        <v>33</v>
      </c>
      <c r="I2030" s="10"/>
      <c r="J2030" s="10" t="s">
        <v>21</v>
      </c>
      <c r="K2030" s="9"/>
      <c r="L2030" s="9"/>
      <c r="M2030" s="9" t="str">
        <f>IF(טבלה14[[#This Row],[מספר סטודנטים בתואר 1]]&gt;500,"yes","no")</f>
        <v>no</v>
      </c>
      <c r="N2030" s="12">
        <f>טבלה14[[#This Row],[מספר סטודנטים בתואר 1]]/SUBTOTAL(109,טבלה14[מספר סטודנטים בתואר 1])</f>
        <v>0</v>
      </c>
      <c r="O2030" s="11" t="str">
        <f>IFERROR(((טבלה14[[#This Row],[מספר סטודנטים בתואר 1]]-טבלה14[[#This Row],[נשים תואר 1]])/טבלה14[[#This Row],[מספר סטודנטים בתואר 1]]),"")</f>
        <v/>
      </c>
      <c r="P2030" s="11" t="str">
        <f>IFERROR(טבלה14[[#This Row],[נשים תואר 1]]/טבלה14[[#This Row],[מספר סטודנטים בתואר 1]],"")</f>
        <v/>
      </c>
      <c r="Q203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3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30" s="13">
        <f>SUMIFS(T:T,D:D,"2007/08",B:B,B2030)-טבלה14[[#This Row],[דירוג]]</f>
        <v>-20</v>
      </c>
      <c r="T2030" s="9">
        <v>167</v>
      </c>
    </row>
    <row r="2031" spans="2:20" s="6" customFormat="1" ht="13.8" hidden="1" x14ac:dyDescent="0.3">
      <c r="B2031" s="7" t="s">
        <v>187</v>
      </c>
      <c r="C2031" s="8" t="s">
        <v>48</v>
      </c>
      <c r="D2031" s="9" t="s">
        <v>49</v>
      </c>
      <c r="E2031" s="10"/>
      <c r="F2031" s="10"/>
      <c r="G2031" s="10">
        <v>19</v>
      </c>
      <c r="H2031" s="10">
        <v>9</v>
      </c>
      <c r="I2031" s="10">
        <v>23</v>
      </c>
      <c r="J2031" s="10">
        <v>14</v>
      </c>
      <c r="K2031" s="9"/>
      <c r="L2031" s="9"/>
      <c r="M2031" s="9" t="str">
        <f>IF(טבלה14[[#This Row],[מספר סטודנטים בתואר 1]]&gt;500,"yes","no")</f>
        <v>no</v>
      </c>
      <c r="N2031" s="12">
        <f>טבלה14[[#This Row],[מספר סטודנטים בתואר 1]]/SUBTOTAL(109,טבלה14[מספר סטודנטים בתואר 1])</f>
        <v>0</v>
      </c>
      <c r="O2031" s="11" t="str">
        <f>IFERROR(((טבלה14[[#This Row],[מספר סטודנטים בתואר 1]]-טבלה14[[#This Row],[נשים תואר 1]])/טבלה14[[#This Row],[מספר סטודנטים בתואר 1]]),"")</f>
        <v/>
      </c>
      <c r="P2031" s="11" t="str">
        <f>IFERROR(טבלה14[[#This Row],[נשים תואר 1]]/טבלה14[[#This Row],[מספר סטודנטים בתואר 1]],"")</f>
        <v/>
      </c>
      <c r="Q203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3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31" s="13">
        <f>SUMIFS(T:T,D:D,"2007/08",B:B,B2031)-טבלה14[[#This Row],[דירוג]]</f>
        <v>-9</v>
      </c>
      <c r="T2031" s="9">
        <v>149</v>
      </c>
    </row>
    <row r="2032" spans="2:20" s="6" customFormat="1" ht="13.8" hidden="1" x14ac:dyDescent="0.3">
      <c r="B2032" s="7" t="s">
        <v>188</v>
      </c>
      <c r="C2032" s="8" t="s">
        <v>45</v>
      </c>
      <c r="D2032" s="10" t="s">
        <v>49</v>
      </c>
      <c r="E2032" s="10"/>
      <c r="F2032" s="10"/>
      <c r="G2032" s="10">
        <v>28</v>
      </c>
      <c r="H2032" s="10">
        <v>7</v>
      </c>
      <c r="I2032" s="10">
        <v>31</v>
      </c>
      <c r="J2032" s="10">
        <v>4</v>
      </c>
      <c r="K2032" s="9"/>
      <c r="L2032" s="9"/>
      <c r="M2032" s="9" t="str">
        <f>IF(טבלה14[[#This Row],[מספר סטודנטים בתואר 1]]&gt;500,"yes","no")</f>
        <v>no</v>
      </c>
      <c r="N2032" s="12">
        <f>טבלה14[[#This Row],[מספר סטודנטים בתואר 1]]/SUBTOTAL(109,טבלה14[מספר סטודנטים בתואר 1])</f>
        <v>0</v>
      </c>
      <c r="O2032" s="11" t="str">
        <f>IFERROR(((טבלה14[[#This Row],[מספר סטודנטים בתואר 1]]-טבלה14[[#This Row],[נשים תואר 1]])/טבלה14[[#This Row],[מספר סטודנטים בתואר 1]]),"")</f>
        <v/>
      </c>
      <c r="P2032" s="11" t="str">
        <f>IFERROR(טבלה14[[#This Row],[נשים תואר 1]]/טבלה14[[#This Row],[מספר סטודנטים בתואר 1]],"")</f>
        <v/>
      </c>
      <c r="Q203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3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32" s="13">
        <f>SUMIFS(T:T,D:D,"2007/08",B:B,B2032)-טבלה14[[#This Row],[דירוג]]</f>
        <v>-13</v>
      </c>
      <c r="T2032" s="9">
        <v>156</v>
      </c>
    </row>
    <row r="2033" spans="2:20" s="6" customFormat="1" ht="13.8" hidden="1" x14ac:dyDescent="0.3">
      <c r="B2033" s="7" t="s">
        <v>189</v>
      </c>
      <c r="C2033" s="8" t="s">
        <v>25</v>
      </c>
      <c r="D2033" s="9" t="s">
        <v>49</v>
      </c>
      <c r="E2033" s="10"/>
      <c r="F2033" s="10"/>
      <c r="G2033" s="10">
        <v>105</v>
      </c>
      <c r="H2033" s="10">
        <v>43</v>
      </c>
      <c r="I2033" s="10">
        <v>45</v>
      </c>
      <c r="J2033" s="10">
        <v>20</v>
      </c>
      <c r="K2033" s="9"/>
      <c r="L2033" s="9"/>
      <c r="M2033" s="9" t="str">
        <f>IF(טבלה14[[#This Row],[מספר סטודנטים בתואר 1]]&gt;500,"yes","no")</f>
        <v>no</v>
      </c>
      <c r="N2033" s="12">
        <f>טבלה14[[#This Row],[מספר סטודנטים בתואר 1]]/SUBTOTAL(109,טבלה14[מספר סטודנטים בתואר 1])</f>
        <v>0</v>
      </c>
      <c r="O2033" s="11" t="str">
        <f>IFERROR(((טבלה14[[#This Row],[מספר סטודנטים בתואר 1]]-טבלה14[[#This Row],[נשים תואר 1]])/טבלה14[[#This Row],[מספר סטודנטים בתואר 1]]),"")</f>
        <v/>
      </c>
      <c r="P2033" s="11" t="str">
        <f>IFERROR(טבלה14[[#This Row],[נשים תואר 1]]/טבלה14[[#This Row],[מספר סטודנטים בתואר 1]],"")</f>
        <v/>
      </c>
      <c r="Q203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3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33" s="13">
        <f>SUMIFS(T:T,D:D,"2007/08",B:B,B2033)-טבלה14[[#This Row],[דירוג]]</f>
        <v>-179</v>
      </c>
      <c r="T2033" s="9">
        <v>179</v>
      </c>
    </row>
    <row r="2034" spans="2:20" s="6" customFormat="1" ht="13.8" hidden="1" x14ac:dyDescent="0.3">
      <c r="B2034" s="7" t="s">
        <v>189</v>
      </c>
      <c r="C2034" s="8" t="s">
        <v>25</v>
      </c>
      <c r="D2034" s="10" t="s">
        <v>49</v>
      </c>
      <c r="E2034" s="10"/>
      <c r="F2034" s="10"/>
      <c r="G2034" s="10">
        <v>38</v>
      </c>
      <c r="H2034" s="10">
        <v>12</v>
      </c>
      <c r="I2034" s="10"/>
      <c r="J2034" s="10" t="s">
        <v>21</v>
      </c>
      <c r="K2034" s="9"/>
      <c r="L2034" s="9"/>
      <c r="M2034" s="9" t="str">
        <f>IF(טבלה14[[#This Row],[מספר סטודנטים בתואר 1]]&gt;500,"yes","no")</f>
        <v>no</v>
      </c>
      <c r="N2034" s="12">
        <f>טבלה14[[#This Row],[מספר סטודנטים בתואר 1]]/SUBTOTAL(109,טבלה14[מספר סטודנטים בתואר 1])</f>
        <v>0</v>
      </c>
      <c r="O2034" s="11" t="str">
        <f>IFERROR(((טבלה14[[#This Row],[מספר סטודנטים בתואר 1]]-טבלה14[[#This Row],[נשים תואר 1]])/טבלה14[[#This Row],[מספר סטודנטים בתואר 1]]),"")</f>
        <v/>
      </c>
      <c r="P2034" s="11" t="str">
        <f>IFERROR(טבלה14[[#This Row],[נשים תואר 1]]/טבלה14[[#This Row],[מספר סטודנטים בתואר 1]],"")</f>
        <v/>
      </c>
      <c r="Q203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3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34" s="13">
        <f>SUMIFS(T:T,D:D,"2007/08",B:B,B2034)-טבלה14[[#This Row],[דירוג]]</f>
        <v>-180</v>
      </c>
      <c r="T2034" s="9">
        <v>180</v>
      </c>
    </row>
    <row r="2035" spans="2:20" s="6" customFormat="1" ht="13.8" hidden="1" x14ac:dyDescent="0.3">
      <c r="B2035" s="7" t="s">
        <v>191</v>
      </c>
      <c r="C2035" s="8" t="s">
        <v>52</v>
      </c>
      <c r="D2035" s="9" t="s">
        <v>49</v>
      </c>
      <c r="E2035" s="10"/>
      <c r="F2035" s="10"/>
      <c r="G2035" s="10">
        <v>81</v>
      </c>
      <c r="H2035" s="10">
        <v>60</v>
      </c>
      <c r="I2035" s="10"/>
      <c r="J2035" s="10" t="s">
        <v>21</v>
      </c>
      <c r="K2035" s="9"/>
      <c r="L2035" s="9"/>
      <c r="M2035" s="9" t="str">
        <f>IF(טבלה14[[#This Row],[מספר סטודנטים בתואר 1]]&gt;500,"yes","no")</f>
        <v>no</v>
      </c>
      <c r="N2035" s="12">
        <f>טבלה14[[#This Row],[מספר סטודנטים בתואר 1]]/SUBTOTAL(109,טבלה14[מספר סטודנטים בתואר 1])</f>
        <v>0</v>
      </c>
      <c r="O2035" s="11" t="str">
        <f>IFERROR(((טבלה14[[#This Row],[מספר סטודנטים בתואר 1]]-טבלה14[[#This Row],[נשים תואר 1]])/טבלה14[[#This Row],[מספר סטודנטים בתואר 1]]),"")</f>
        <v/>
      </c>
      <c r="P2035" s="11" t="str">
        <f>IFERROR(טבלה14[[#This Row],[נשים תואר 1]]/טבלה14[[#This Row],[מספר סטודנטים בתואר 1]],"")</f>
        <v/>
      </c>
      <c r="Q203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3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35" s="13">
        <f>SUMIFS(T:T,D:D,"2007/08",B:B,B2035)-טבלה14[[#This Row],[דירוג]]</f>
        <v>-21</v>
      </c>
      <c r="T2035" s="9">
        <v>171</v>
      </c>
    </row>
    <row r="2036" spans="2:20" s="6" customFormat="1" ht="13.8" hidden="1" x14ac:dyDescent="0.3">
      <c r="B2036" s="7" t="s">
        <v>192</v>
      </c>
      <c r="C2036" s="8" t="s">
        <v>48</v>
      </c>
      <c r="D2036" s="10" t="s">
        <v>49</v>
      </c>
      <c r="E2036" s="10"/>
      <c r="F2036" s="10"/>
      <c r="G2036" s="10">
        <v>240</v>
      </c>
      <c r="H2036" s="10">
        <v>161</v>
      </c>
      <c r="I2036" s="10">
        <v>10</v>
      </c>
      <c r="J2036" s="10">
        <v>6</v>
      </c>
      <c r="K2036" s="9"/>
      <c r="L2036" s="9"/>
      <c r="M2036" s="9" t="str">
        <f>IF(טבלה14[[#This Row],[מספר סטודנטים בתואר 1]]&gt;500,"yes","no")</f>
        <v>no</v>
      </c>
      <c r="N2036" s="12">
        <f>טבלה14[[#This Row],[מספר סטודנטים בתואר 1]]/SUBTOTAL(109,טבלה14[מספר סטודנטים בתואר 1])</f>
        <v>0</v>
      </c>
      <c r="O2036" s="11" t="str">
        <f>IFERROR(((טבלה14[[#This Row],[מספר סטודנטים בתואר 1]]-טבלה14[[#This Row],[נשים תואר 1]])/טבלה14[[#This Row],[מספר סטודנטים בתואר 1]]),"")</f>
        <v/>
      </c>
      <c r="P2036" s="11" t="str">
        <f>IFERROR(טבלה14[[#This Row],[נשים תואר 1]]/טבלה14[[#This Row],[מספר סטודנטים בתואר 1]],"")</f>
        <v/>
      </c>
      <c r="Q203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3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36" s="13">
        <f>SUMIFS(T:T,D:D,"2007/08",B:B,B2036)-טבלה14[[#This Row],[דירוג]]</f>
        <v>-9</v>
      </c>
      <c r="T2036" s="9">
        <v>150</v>
      </c>
    </row>
    <row r="2037" spans="2:20" s="6" customFormat="1" ht="13.8" hidden="1" x14ac:dyDescent="0.3">
      <c r="B2037" s="7" t="s">
        <v>194</v>
      </c>
      <c r="C2037" s="8" t="s">
        <v>39</v>
      </c>
      <c r="D2037" s="9" t="s">
        <v>49</v>
      </c>
      <c r="E2037" s="10"/>
      <c r="F2037" s="10"/>
      <c r="G2037" s="10">
        <v>28</v>
      </c>
      <c r="H2037" s="10">
        <v>22</v>
      </c>
      <c r="I2037" s="10"/>
      <c r="J2037" s="10" t="s">
        <v>21</v>
      </c>
      <c r="K2037" s="9"/>
      <c r="L2037" s="9"/>
      <c r="M2037" s="9" t="str">
        <f>IF(טבלה14[[#This Row],[מספר סטודנטים בתואר 1]]&gt;500,"yes","no")</f>
        <v>no</v>
      </c>
      <c r="N2037" s="12">
        <f>טבלה14[[#This Row],[מספר סטודנטים בתואר 1]]/SUBTOTAL(109,טבלה14[מספר סטודנטים בתואר 1])</f>
        <v>0</v>
      </c>
      <c r="O2037" s="11" t="str">
        <f>IFERROR(((טבלה14[[#This Row],[מספר סטודנטים בתואר 1]]-טבלה14[[#This Row],[נשים תואר 1]])/טבלה14[[#This Row],[מספר סטודנטים בתואר 1]]),"")</f>
        <v/>
      </c>
      <c r="P2037" s="11" t="str">
        <f>IFERROR(טבלה14[[#This Row],[נשים תואר 1]]/טבלה14[[#This Row],[מספר סטודנטים בתואר 1]],"")</f>
        <v/>
      </c>
      <c r="Q203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3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37" s="13">
        <f>SUMIFS(T:T,D:D,"2007/08",B:B,B2037)-טבלה14[[#This Row],[דירוג]]</f>
        <v>-199</v>
      </c>
      <c r="T2037" s="9">
        <v>199</v>
      </c>
    </row>
    <row r="2038" spans="2:20" s="6" customFormat="1" ht="13.8" hidden="1" x14ac:dyDescent="0.3">
      <c r="B2038" s="7" t="s">
        <v>195</v>
      </c>
      <c r="C2038" s="8" t="s">
        <v>25</v>
      </c>
      <c r="D2038" s="10" t="s">
        <v>49</v>
      </c>
      <c r="E2038" s="10"/>
      <c r="F2038" s="10"/>
      <c r="G2038" s="10">
        <v>50</v>
      </c>
      <c r="H2038" s="10">
        <v>13</v>
      </c>
      <c r="I2038" s="10">
        <v>19</v>
      </c>
      <c r="J2038" s="10">
        <v>7</v>
      </c>
      <c r="K2038" s="9"/>
      <c r="L2038" s="9"/>
      <c r="M2038" s="9" t="str">
        <f>IF(טבלה14[[#This Row],[מספר סטודנטים בתואר 1]]&gt;500,"yes","no")</f>
        <v>no</v>
      </c>
      <c r="N2038" s="12">
        <f>טבלה14[[#This Row],[מספר סטודנטים בתואר 1]]/SUBTOTAL(109,טבלה14[מספר סטודנטים בתואר 1])</f>
        <v>0</v>
      </c>
      <c r="O2038" s="11" t="str">
        <f>IFERROR(((טבלה14[[#This Row],[מספר סטודנטים בתואר 1]]-טבלה14[[#This Row],[נשים תואר 1]])/טבלה14[[#This Row],[מספר סטודנטים בתואר 1]]),"")</f>
        <v/>
      </c>
      <c r="P2038" s="11" t="str">
        <f>IFERROR(טבלה14[[#This Row],[נשים תואר 1]]/טבלה14[[#This Row],[מספר סטודנטים בתואר 1]],"")</f>
        <v/>
      </c>
      <c r="Q203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3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38" s="13">
        <f>SUMIFS(T:T,D:D,"2007/08",B:B,B2038)-טבלה14[[#This Row],[דירוג]]</f>
        <v>-181</v>
      </c>
      <c r="T2038" s="9">
        <v>181</v>
      </c>
    </row>
    <row r="2039" spans="2:20" s="6" customFormat="1" ht="13.8" hidden="1" x14ac:dyDescent="0.3">
      <c r="B2039" s="7" t="s">
        <v>196</v>
      </c>
      <c r="C2039" s="8" t="s">
        <v>39</v>
      </c>
      <c r="D2039" s="9" t="s">
        <v>49</v>
      </c>
      <c r="E2039" s="10"/>
      <c r="F2039" s="10"/>
      <c r="G2039" s="10">
        <v>50</v>
      </c>
      <c r="H2039" s="10">
        <v>45</v>
      </c>
      <c r="I2039" s="10">
        <v>4</v>
      </c>
      <c r="J2039" s="10">
        <v>4</v>
      </c>
      <c r="K2039" s="9"/>
      <c r="L2039" s="9"/>
      <c r="M2039" s="9" t="str">
        <f>IF(טבלה14[[#This Row],[מספר סטודנטים בתואר 1]]&gt;500,"yes","no")</f>
        <v>no</v>
      </c>
      <c r="N2039" s="12">
        <f>טבלה14[[#This Row],[מספר סטודנטים בתואר 1]]/SUBTOTAL(109,טבלה14[מספר סטודנטים בתואר 1])</f>
        <v>0</v>
      </c>
      <c r="O2039" s="11" t="str">
        <f>IFERROR(((טבלה14[[#This Row],[מספר סטודנטים בתואר 1]]-טבלה14[[#This Row],[נשים תואר 1]])/טבלה14[[#This Row],[מספר סטודנטים בתואר 1]]),"")</f>
        <v/>
      </c>
      <c r="P2039" s="11" t="str">
        <f>IFERROR(טבלה14[[#This Row],[נשים תואר 1]]/טבלה14[[#This Row],[מספר סטודנטים בתואר 1]],"")</f>
        <v/>
      </c>
      <c r="Q203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03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039" s="13">
        <f>SUMIFS(T:T,D:D,"2007/08",B:B,B2039)-טבלה14[[#This Row],[דירוג]]</f>
        <v>-200</v>
      </c>
      <c r="T2039" s="9">
        <v>200</v>
      </c>
    </row>
    <row r="2040" spans="2:20" s="6" customFormat="1" ht="13.8" hidden="1" x14ac:dyDescent="0.3">
      <c r="B2040" s="7" t="s">
        <v>57</v>
      </c>
      <c r="C2040" s="8" t="s">
        <v>58</v>
      </c>
      <c r="D2040" s="9" t="s">
        <v>31</v>
      </c>
      <c r="E2040" s="10">
        <v>3067</v>
      </c>
      <c r="F2040" s="10">
        <v>2475</v>
      </c>
      <c r="G2040" s="10">
        <v>474</v>
      </c>
      <c r="H2040" s="10">
        <v>414</v>
      </c>
      <c r="I2040" s="10">
        <v>53</v>
      </c>
      <c r="J2040" s="10">
        <v>46</v>
      </c>
      <c r="K2040" s="9" t="s">
        <v>18</v>
      </c>
      <c r="L2040" s="9" t="s">
        <v>18</v>
      </c>
      <c r="M2040" s="9" t="str">
        <f>IF(טבלה14[[#This Row],[מספר סטודנטים בתואר 1]]&gt;500,"yes","no")</f>
        <v>yes</v>
      </c>
      <c r="N2040" s="12">
        <f>טבלה14[[#This Row],[מספר סטודנטים בתואר 1]]/SUBTOTAL(109,טבלה14[מספר סטודנטים בתואר 1])</f>
        <v>4.4612855833709109E-2</v>
      </c>
      <c r="O2040" s="11">
        <f>IFERROR(((טבלה14[[#This Row],[מספר סטודנטים בתואר 1]]-טבלה14[[#This Row],[נשים תואר 1]])/טבלה14[[#This Row],[מספר סטודנטים בתואר 1]]),"")</f>
        <v>0.19302249755461362</v>
      </c>
      <c r="P2040" s="11">
        <f>IFERROR(טבלה14[[#This Row],[נשים תואר 1]]/טבלה14[[#This Row],[מספר סטודנטים בתואר 1]],"")</f>
        <v>0.80697750244538635</v>
      </c>
      <c r="Q204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04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40" s="13">
        <f>SUMIFS(T:T,D:D,"2007/08",B:B,B2040)-טבלה14[[#This Row],[דירוג]]</f>
        <v>4</v>
      </c>
      <c r="T2040" s="9">
        <v>6</v>
      </c>
    </row>
    <row r="2041" spans="2:20" s="6" customFormat="1" ht="13.8" hidden="1" x14ac:dyDescent="0.3">
      <c r="B2041" s="7" t="s">
        <v>57</v>
      </c>
      <c r="C2041" s="8" t="s">
        <v>58</v>
      </c>
      <c r="D2041" s="9" t="s">
        <v>26</v>
      </c>
      <c r="E2041" s="10">
        <v>2988</v>
      </c>
      <c r="F2041" s="10">
        <v>2390</v>
      </c>
      <c r="G2041" s="10">
        <v>423</v>
      </c>
      <c r="H2041" s="10">
        <v>377</v>
      </c>
      <c r="I2041" s="10">
        <v>57</v>
      </c>
      <c r="J2041" s="10">
        <v>50</v>
      </c>
      <c r="K2041" s="9" t="s">
        <v>18</v>
      </c>
      <c r="L2041" s="9" t="s">
        <v>18</v>
      </c>
      <c r="M2041" s="9" t="str">
        <f>IF(טבלה14[[#This Row],[מספר סטודנטים בתואר 1]]&gt;500,"yes","no")</f>
        <v>yes</v>
      </c>
      <c r="N2041" s="12">
        <f>טבלה14[[#This Row],[מספר סטודנטים בתואר 1]]/SUBTOTAL(109,טבלה14[מספר סטודנטים בתואר 1])</f>
        <v>4.3463714780281319E-2</v>
      </c>
      <c r="O2041" s="11">
        <f>IFERROR(((טבלה14[[#This Row],[מספר סטודנטים בתואר 1]]-טבלה14[[#This Row],[נשים תואר 1]])/טבלה14[[#This Row],[מספר סטודנטים בתואר 1]]),"")</f>
        <v>0.20013386880856759</v>
      </c>
      <c r="P2041" s="11">
        <f>IFERROR(טבלה14[[#This Row],[נשים תואר 1]]/טבלה14[[#This Row],[מספר סטודנטים בתואר 1]],"")</f>
        <v>0.79986613119143235</v>
      </c>
      <c r="Q204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04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41" s="13">
        <f>SUMIFS(T:T,D:D,"2007/08",B:B,B2041)-טבלה14[[#This Row],[דירוג]]</f>
        <v>4</v>
      </c>
      <c r="T2041" s="9">
        <v>6</v>
      </c>
    </row>
    <row r="2042" spans="2:20" s="6" customFormat="1" ht="13.8" hidden="1" x14ac:dyDescent="0.3">
      <c r="B2042" s="7" t="s">
        <v>57</v>
      </c>
      <c r="C2042" s="8" t="s">
        <v>58</v>
      </c>
      <c r="D2042" s="9" t="s">
        <v>37</v>
      </c>
      <c r="E2042" s="10">
        <v>2953</v>
      </c>
      <c r="F2042" s="10">
        <v>2320</v>
      </c>
      <c r="G2042" s="10">
        <v>410</v>
      </c>
      <c r="H2042" s="10">
        <v>359</v>
      </c>
      <c r="I2042" s="10">
        <v>50</v>
      </c>
      <c r="J2042" s="10">
        <v>45</v>
      </c>
      <c r="K2042" s="9" t="s">
        <v>18</v>
      </c>
      <c r="L2042" s="9" t="s">
        <v>18</v>
      </c>
      <c r="M2042" s="9" t="str">
        <f>IF(טבלה14[[#This Row],[מספר סטודנטים בתואר 1]]&gt;500,"yes","no")</f>
        <v>yes</v>
      </c>
      <c r="N2042" s="12">
        <f>טבלה14[[#This Row],[מספר סטודנטים בתואר 1]]/SUBTOTAL(109,טבלה14[מספר סטודנטים בתואר 1])</f>
        <v>4.2954601655344961E-2</v>
      </c>
      <c r="O2042" s="11">
        <f>IFERROR(((טבלה14[[#This Row],[מספר סטודנטים בתואר 1]]-טבלה14[[#This Row],[נשים תואר 1]])/טבלה14[[#This Row],[מספר סטודנטים בתואר 1]]),"")</f>
        <v>0.21435827971554353</v>
      </c>
      <c r="P2042" s="11">
        <f>IFERROR(טבלה14[[#This Row],[נשים תואר 1]]/טבלה14[[#This Row],[מספר סטודנטים בתואר 1]],"")</f>
        <v>0.78564172028445645</v>
      </c>
      <c r="Q204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04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42" s="13">
        <f>SUMIFS(T:T,D:D,"2007/08",B:B,B2042)-טבלה14[[#This Row],[דירוג]]</f>
        <v>4</v>
      </c>
      <c r="T2042" s="9">
        <v>6</v>
      </c>
    </row>
    <row r="2043" spans="2:20" s="6" customFormat="1" ht="13.8" x14ac:dyDescent="0.3">
      <c r="B2043" s="7" t="s">
        <v>27</v>
      </c>
      <c r="C2043" s="8" t="s">
        <v>28</v>
      </c>
      <c r="D2043" s="15" t="s">
        <v>17</v>
      </c>
      <c r="E2043" s="10">
        <v>4986</v>
      </c>
      <c r="F2043" s="10">
        <v>1392</v>
      </c>
      <c r="G2043" s="10">
        <v>716</v>
      </c>
      <c r="H2043" s="10">
        <v>153</v>
      </c>
      <c r="I2043" s="10">
        <v>353</v>
      </c>
      <c r="J2043" s="10">
        <v>89</v>
      </c>
      <c r="K2043" s="9" t="s">
        <v>18</v>
      </c>
      <c r="L2043" s="9" t="s">
        <v>18</v>
      </c>
      <c r="M2043" s="9" t="str">
        <f>IF(טבלה14[[#This Row],[מספר סטודנטים בתואר 1]]&gt;500,"yes","no")</f>
        <v>yes</v>
      </c>
      <c r="N2043" s="12">
        <f>טבלה14[[#This Row],[מספר סטודנטים בתואר 1]]/SUBTOTAL(109,טבלה14[מספר סטודנטים בתואר 1])</f>
        <v>7.2526801169505578E-2</v>
      </c>
      <c r="O2043" s="11">
        <f>IFERROR(((טבלה14[[#This Row],[מספר סטודנטים בתואר 1]]-טבלה14[[#This Row],[נשים תואר 1]])/טבלה14[[#This Row],[מספר סטודנטים בתואר 1]]),"")</f>
        <v>0.72081829121540308</v>
      </c>
      <c r="P2043" s="11">
        <f>IFERROR(טבלה14[[#This Row],[נשים תואר 1]]/טבלה14[[#This Row],[מספר סטודנטים בתואר 1]],"")</f>
        <v>0.27918170878459686</v>
      </c>
      <c r="Q204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043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043" s="13">
        <f>SUMIFS(T:T,D:D,"2007/08",B:B,B2043)-טבלה14[[#This Row],[דירוג]]</f>
        <v>4</v>
      </c>
      <c r="T2043" s="9">
        <v>2</v>
      </c>
    </row>
    <row r="2044" spans="2:20" s="6" customFormat="1" ht="13.8" hidden="1" x14ac:dyDescent="0.3">
      <c r="B2044" s="7" t="s">
        <v>225</v>
      </c>
      <c r="C2044" s="8" t="s">
        <v>25</v>
      </c>
      <c r="D2044" s="9" t="s">
        <v>29</v>
      </c>
      <c r="E2044" s="10">
        <v>70</v>
      </c>
      <c r="F2044" s="10">
        <v>34</v>
      </c>
      <c r="G2044" s="10">
        <v>59</v>
      </c>
      <c r="H2044" s="10">
        <v>31</v>
      </c>
      <c r="I2044" s="10">
        <v>52</v>
      </c>
      <c r="J2044" s="10">
        <v>14</v>
      </c>
      <c r="K2044" s="9"/>
      <c r="L2044" s="9" t="s">
        <v>18</v>
      </c>
      <c r="M2044" s="9" t="str">
        <f>IF(טבלה14[[#This Row],[מספר סטודנטים בתואר 1]]&gt;500,"yes","no")</f>
        <v>no</v>
      </c>
      <c r="N2044" s="12">
        <f>טבלה14[[#This Row],[מספר סטודנטים בתואר 1]]/SUBTOTAL(109,טבלה14[מספר סטודנטים בתואר 1])</f>
        <v>1.0182262498727218E-3</v>
      </c>
      <c r="O2044" s="11">
        <f>IFERROR(((טבלה14[[#This Row],[מספר סטודנטים בתואר 1]]-טבלה14[[#This Row],[נשים תואר 1]])/טבלה14[[#This Row],[מספר סטודנטים בתואר 1]]),"")</f>
        <v>0.51428571428571423</v>
      </c>
      <c r="P2044" s="11">
        <f>IFERROR(טבלה14[[#This Row],[נשים תואר 1]]/טבלה14[[#This Row],[מספר סטודנטים בתואר 1]],"")</f>
        <v>0.48571428571428571</v>
      </c>
      <c r="Q204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04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44" s="13">
        <f>SUMIFS(T:T,D:D,"2007/08",B:B,B2044)-טבלה14[[#This Row],[דירוג]]</f>
        <v>-30</v>
      </c>
      <c r="T2044" s="9">
        <v>115</v>
      </c>
    </row>
    <row r="2045" spans="2:20" s="6" customFormat="1" ht="13.8" hidden="1" x14ac:dyDescent="0.3">
      <c r="B2045" s="7" t="s">
        <v>94</v>
      </c>
      <c r="C2045" s="8" t="s">
        <v>39</v>
      </c>
      <c r="D2045" s="10" t="s">
        <v>31</v>
      </c>
      <c r="E2045" s="10">
        <v>568</v>
      </c>
      <c r="F2045" s="10">
        <v>311</v>
      </c>
      <c r="G2045" s="10">
        <v>96</v>
      </c>
      <c r="H2045" s="10">
        <v>54</v>
      </c>
      <c r="I2045" s="10">
        <v>24</v>
      </c>
      <c r="J2045" s="10">
        <v>7</v>
      </c>
      <c r="K2045" s="9"/>
      <c r="L2045" s="9" t="s">
        <v>18</v>
      </c>
      <c r="M2045" s="9" t="str">
        <f>IF(טבלה14[[#This Row],[מספר סטודנטים בתואר 1]]&gt;500,"yes","no")</f>
        <v>yes</v>
      </c>
      <c r="N2045" s="12">
        <f>טבלה14[[#This Row],[מספר סטודנטים בתואר 1]]/SUBTOTAL(109,טבלה14[מספר סטודנטים בתואר 1])</f>
        <v>8.2621787132529413E-3</v>
      </c>
      <c r="O2045" s="11">
        <f>IFERROR(((טבלה14[[#This Row],[מספר סטודנטים בתואר 1]]-טבלה14[[#This Row],[נשים תואר 1]])/טבלה14[[#This Row],[מספר סטודנטים בתואר 1]]),"")</f>
        <v>0.45246478873239437</v>
      </c>
      <c r="P2045" s="11">
        <f>IFERROR(טבלה14[[#This Row],[נשים תואר 1]]/טבלה14[[#This Row],[מספר סטודנטים בתואר 1]],"")</f>
        <v>0.54753521126760563</v>
      </c>
      <c r="Q204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04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45" s="13">
        <f>SUMIFS(T:T,D:D,"2007/08",B:B,B2045)-טבלה14[[#This Row],[דירוג]]</f>
        <v>5</v>
      </c>
      <c r="T2045" s="9">
        <v>49</v>
      </c>
    </row>
    <row r="2046" spans="2:20" s="6" customFormat="1" ht="13.8" hidden="1" x14ac:dyDescent="0.3">
      <c r="B2046" s="7" t="s">
        <v>268</v>
      </c>
      <c r="C2046" s="8" t="s">
        <v>28</v>
      </c>
      <c r="D2046" s="10" t="s">
        <v>199</v>
      </c>
      <c r="E2046" s="10">
        <v>111</v>
      </c>
      <c r="F2046" s="10">
        <v>44</v>
      </c>
      <c r="G2046" s="10"/>
      <c r="H2046" s="10"/>
      <c r="I2046" s="10"/>
      <c r="J2046" s="10" t="s">
        <v>21</v>
      </c>
      <c r="K2046" s="9"/>
      <c r="L2046" s="9" t="s">
        <v>18</v>
      </c>
      <c r="M2046" s="9" t="str">
        <f>IF(טבלה14[[#This Row],[מספר סטודנטים בתואר 1]]&gt;500,"yes","no")</f>
        <v>no</v>
      </c>
      <c r="N2046" s="12">
        <f>טבלה14[[#This Row],[מספר סטודנטים בתואר 1]]/SUBTOTAL(109,טבלה14[מספר סטודנטים בתואר 1])</f>
        <v>1.6146159105124586E-3</v>
      </c>
      <c r="O2046" s="11">
        <f>IFERROR(((טבלה14[[#This Row],[מספר סטודנטים בתואר 1]]-טבלה14[[#This Row],[נשים תואר 1]])/טבלה14[[#This Row],[מספר סטודנטים בתואר 1]]),"")</f>
        <v>0.60360360360360366</v>
      </c>
      <c r="P2046" s="11">
        <f>IFERROR(טבלה14[[#This Row],[נשים תואר 1]]/טבלה14[[#This Row],[מספר סטודנטים בתואר 1]],"")</f>
        <v>0.3963963963963964</v>
      </c>
      <c r="Q204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04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46" s="13">
        <f>SUMIFS(T:T,D:D,"2007/08",B:B,B2046)-טבלה14[[#This Row],[דירוג]]</f>
        <v>-8</v>
      </c>
      <c r="T2046" s="9">
        <v>103</v>
      </c>
    </row>
    <row r="2047" spans="2:20" s="6" customFormat="1" ht="13.8" hidden="1" x14ac:dyDescent="0.3">
      <c r="B2047" s="7" t="s">
        <v>91</v>
      </c>
      <c r="C2047" s="8" t="s">
        <v>34</v>
      </c>
      <c r="D2047" s="9" t="s">
        <v>17</v>
      </c>
      <c r="E2047" s="10">
        <v>547</v>
      </c>
      <c r="F2047" s="10">
        <v>256</v>
      </c>
      <c r="G2047" s="10">
        <v>152</v>
      </c>
      <c r="H2047" s="10">
        <v>67</v>
      </c>
      <c r="I2047" s="10">
        <v>69</v>
      </c>
      <c r="J2047" s="10">
        <v>31</v>
      </c>
      <c r="K2047" s="9"/>
      <c r="L2047" s="9" t="s">
        <v>18</v>
      </c>
      <c r="M2047" s="9" t="str">
        <f>IF(טבלה14[[#This Row],[מספר סטודנטים בתואר 1]]&gt;500,"yes","no")</f>
        <v>yes</v>
      </c>
      <c r="N2047" s="12">
        <f>טבלה14[[#This Row],[מספר סטודנטים בתואר 1]]/SUBTOTAL(109,טבלה14[מספר סטודנטים בתואר 1])</f>
        <v>7.9567108382911263E-3</v>
      </c>
      <c r="O2047" s="11">
        <f>IFERROR(((טבלה14[[#This Row],[מספר סטודנטים בתואר 1]]-טבלה14[[#This Row],[נשים תואר 1]])/טבלה14[[#This Row],[מספר סטודנטים בתואר 1]]),"")</f>
        <v>0.53199268738574035</v>
      </c>
      <c r="P2047" s="11">
        <f>IFERROR(טבלה14[[#This Row],[נשים תואר 1]]/טבלה14[[#This Row],[מספר סטודנטים בתואר 1]],"")</f>
        <v>0.4680073126142596</v>
      </c>
      <c r="Q204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04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47" s="13">
        <f>SUMIFS(T:T,D:D,"2007/08",B:B,B2047)-טבלה14[[#This Row],[דירוג]]</f>
        <v>5</v>
      </c>
      <c r="T2047" s="9">
        <v>45</v>
      </c>
    </row>
    <row r="2048" spans="2:20" s="6" customFormat="1" ht="13.8" hidden="1" x14ac:dyDescent="0.3">
      <c r="B2048" s="7" t="s">
        <v>91</v>
      </c>
      <c r="C2048" s="8" t="s">
        <v>34</v>
      </c>
      <c r="D2048" s="10" t="s">
        <v>22</v>
      </c>
      <c r="E2048" s="10">
        <v>531</v>
      </c>
      <c r="F2048" s="10">
        <v>218</v>
      </c>
      <c r="G2048" s="10">
        <v>132</v>
      </c>
      <c r="H2048" s="10">
        <v>50</v>
      </c>
      <c r="I2048" s="10">
        <v>62</v>
      </c>
      <c r="J2048" s="10">
        <v>31</v>
      </c>
      <c r="K2048" s="9"/>
      <c r="L2048" s="9" t="s">
        <v>18</v>
      </c>
      <c r="M2048" s="9" t="str">
        <f>IF(טבלה14[[#This Row],[מספר סטודנטים בתואר 1]]&gt;500,"yes","no")</f>
        <v>yes</v>
      </c>
      <c r="N2048" s="12">
        <f>טבלה14[[#This Row],[מספר סטודנטים בתואר 1]]/SUBTOTAL(109,טבלה14[מספר סטודנטים בתואר 1])</f>
        <v>7.723973409748789E-3</v>
      </c>
      <c r="O2048" s="11">
        <f>IFERROR(((טבלה14[[#This Row],[מספר סטודנטים בתואר 1]]-טבלה14[[#This Row],[נשים תואר 1]])/טבלה14[[#This Row],[מספר סטודנטים בתואר 1]]),"")</f>
        <v>0.58945386064030136</v>
      </c>
      <c r="P2048" s="11">
        <f>IFERROR(טבלה14[[#This Row],[נשים תואר 1]]/טבלה14[[#This Row],[מספר סטודנטים בתואר 1]],"")</f>
        <v>0.41054613935969869</v>
      </c>
      <c r="Q204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04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48" s="13">
        <f>SUMIFS(T:T,D:D,"2007/08",B:B,B2048)-טבלה14[[#This Row],[דירוג]]</f>
        <v>5</v>
      </c>
      <c r="T2048" s="9">
        <v>45</v>
      </c>
    </row>
    <row r="2049" spans="2:20" s="6" customFormat="1" ht="13.8" hidden="1" x14ac:dyDescent="0.3">
      <c r="B2049" s="7" t="s">
        <v>91</v>
      </c>
      <c r="C2049" s="8" t="s">
        <v>34</v>
      </c>
      <c r="D2049" s="9" t="s">
        <v>32</v>
      </c>
      <c r="E2049" s="10">
        <v>512</v>
      </c>
      <c r="F2049" s="10">
        <v>204</v>
      </c>
      <c r="G2049" s="10">
        <v>147</v>
      </c>
      <c r="H2049" s="10">
        <v>68</v>
      </c>
      <c r="I2049" s="10">
        <v>47</v>
      </c>
      <c r="J2049" s="10">
        <v>23</v>
      </c>
      <c r="K2049" s="9"/>
      <c r="L2049" s="9" t="s">
        <v>18</v>
      </c>
      <c r="M2049" s="9" t="str">
        <f>IF(טבלה14[[#This Row],[מספר סטודנטים בתואר 1]]&gt;500,"yes","no")</f>
        <v>yes</v>
      </c>
      <c r="N2049" s="12">
        <f>טבלה14[[#This Row],[מספר סטודנטים בתואר 1]]/SUBTOTAL(109,טבלה14[מספר סטודנטים בתואר 1])</f>
        <v>7.4475977133547644E-3</v>
      </c>
      <c r="O2049" s="11">
        <f>IFERROR(((טבלה14[[#This Row],[מספר סטודנטים בתואר 1]]-טבלה14[[#This Row],[נשים תואר 1]])/טבלה14[[#This Row],[מספר סטודנטים בתואר 1]]),"")</f>
        <v>0.6015625</v>
      </c>
      <c r="P2049" s="11">
        <f>IFERROR(טבלה14[[#This Row],[נשים תואר 1]]/טבלה14[[#This Row],[מספר סטודנטים בתואר 1]],"")</f>
        <v>0.3984375</v>
      </c>
      <c r="Q204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04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49" s="13">
        <f>SUMIFS(T:T,D:D,"2007/08",B:B,B2049)-טבלה14[[#This Row],[דירוג]]</f>
        <v>5</v>
      </c>
      <c r="T2049" s="9">
        <v>45</v>
      </c>
    </row>
    <row r="2050" spans="2:20" s="6" customFormat="1" ht="13.8" hidden="1" x14ac:dyDescent="0.3">
      <c r="B2050" s="7" t="s">
        <v>91</v>
      </c>
      <c r="C2050" s="8" t="s">
        <v>34</v>
      </c>
      <c r="D2050" s="9" t="s">
        <v>199</v>
      </c>
      <c r="E2050" s="10">
        <v>528</v>
      </c>
      <c r="F2050" s="10">
        <v>218</v>
      </c>
      <c r="G2050" s="10">
        <v>133</v>
      </c>
      <c r="H2050" s="10">
        <v>59</v>
      </c>
      <c r="I2050" s="10">
        <v>50</v>
      </c>
      <c r="J2050" s="10">
        <v>25</v>
      </c>
      <c r="K2050" s="9"/>
      <c r="L2050" s="9" t="s">
        <v>18</v>
      </c>
      <c r="M2050" s="9" t="str">
        <f>IF(טבלה14[[#This Row],[מספר סטודנטים בתואר 1]]&gt;500,"yes","no")</f>
        <v>yes</v>
      </c>
      <c r="N2050" s="12">
        <f>טבלה14[[#This Row],[מספר סטודנטים בתואר 1]]/SUBTOTAL(109,טבלה14[מספר סטודנטים בתואר 1])</f>
        <v>7.6803351418971008E-3</v>
      </c>
      <c r="O2050" s="11">
        <f>IFERROR(((טבלה14[[#This Row],[מספר סטודנטים בתואר 1]]-טבלה14[[#This Row],[נשים תואר 1]])/טבלה14[[#This Row],[מספר סטודנטים בתואר 1]]),"")</f>
        <v>0.58712121212121215</v>
      </c>
      <c r="P2050" s="11">
        <f>IFERROR(טבלה14[[#This Row],[נשים תואר 1]]/טבלה14[[#This Row],[מספר סטודנטים בתואר 1]],"")</f>
        <v>0.4128787878787879</v>
      </c>
      <c r="Q205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05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50" s="13">
        <f>SUMIFS(T:T,D:D,"2007/08",B:B,B2050)-טבלה14[[#This Row],[דירוג]]</f>
        <v>5</v>
      </c>
      <c r="T2050" s="9">
        <v>45</v>
      </c>
    </row>
    <row r="2051" spans="2:20" s="6" customFormat="1" ht="13.8" hidden="1" x14ac:dyDescent="0.3">
      <c r="B2051" s="7" t="s">
        <v>272</v>
      </c>
      <c r="C2051" s="8" t="s">
        <v>28</v>
      </c>
      <c r="D2051" s="9" t="s">
        <v>29</v>
      </c>
      <c r="E2051" s="10">
        <v>67</v>
      </c>
      <c r="F2051" s="10">
        <v>35</v>
      </c>
      <c r="G2051" s="10">
        <v>10</v>
      </c>
      <c r="H2051" s="10">
        <v>6</v>
      </c>
      <c r="I2051" s="10"/>
      <c r="J2051" s="10" t="s">
        <v>21</v>
      </c>
      <c r="K2051" s="9"/>
      <c r="L2051" s="9" t="s">
        <v>18</v>
      </c>
      <c r="M2051" s="9" t="str">
        <f>IF(טבלה14[[#This Row],[מספר סטודנטים בתואר 1]]&gt;500,"yes","no")</f>
        <v>no</v>
      </c>
      <c r="N2051" s="12">
        <f>טבלה14[[#This Row],[מספר סטודנטים בתואר 1]]/SUBTOTAL(109,טבלה14[מספר סטודנטים בתואר 1])</f>
        <v>9.7458798202103368E-4</v>
      </c>
      <c r="O2051" s="11">
        <f>IFERROR(((טבלה14[[#This Row],[מספר סטודנטים בתואר 1]]-טבלה14[[#This Row],[נשים תואר 1]])/טבלה14[[#This Row],[מספר סטודנטים בתואר 1]]),"")</f>
        <v>0.47761194029850745</v>
      </c>
      <c r="P2051" s="11">
        <f>IFERROR(טבלה14[[#This Row],[נשים תואר 1]]/טבלה14[[#This Row],[מספר סטודנטים בתואר 1]],"")</f>
        <v>0.52238805970149249</v>
      </c>
      <c r="Q205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05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51" s="13">
        <f>SUMIFS(T:T,D:D,"2007/08",B:B,B2051)-טבלה14[[#This Row],[דירוג]]</f>
        <v>-116</v>
      </c>
      <c r="T2051" s="9">
        <v>116</v>
      </c>
    </row>
    <row r="2052" spans="2:20" s="6" customFormat="1" ht="13.8" hidden="1" x14ac:dyDescent="0.3">
      <c r="B2052" s="7" t="s">
        <v>87</v>
      </c>
      <c r="C2052" s="8" t="s">
        <v>58</v>
      </c>
      <c r="D2052" s="9" t="s">
        <v>49</v>
      </c>
      <c r="E2052" s="10">
        <v>626</v>
      </c>
      <c r="F2052" s="10">
        <v>509</v>
      </c>
      <c r="G2052" s="10">
        <v>88</v>
      </c>
      <c r="H2052" s="10">
        <v>70</v>
      </c>
      <c r="I2052" s="10">
        <v>105</v>
      </c>
      <c r="J2052" s="10">
        <v>60</v>
      </c>
      <c r="K2052" s="9"/>
      <c r="L2052" s="9" t="s">
        <v>18</v>
      </c>
      <c r="M2052" s="9" t="str">
        <f>IF(טבלה14[[#This Row],[מספר סטודנטים בתואר 1]]&gt;500,"yes","no")</f>
        <v>yes</v>
      </c>
      <c r="N2052" s="12">
        <f>טבלה14[[#This Row],[מספר סטודנטים בתואר 1]]/SUBTOTAL(109,טבלה14[מספר סטודנטים בתואר 1])</f>
        <v>9.1058518917189121E-3</v>
      </c>
      <c r="O2052" s="11">
        <f>IFERROR(((טבלה14[[#This Row],[מספר סטודנטים בתואר 1]]-טבלה14[[#This Row],[נשים תואר 1]])/טבלה14[[#This Row],[מספר סטודנטים בתואר 1]]),"")</f>
        <v>0.18690095846645369</v>
      </c>
      <c r="P2052" s="11">
        <f>IFERROR(טבלה14[[#This Row],[נשים תואר 1]]/טבלה14[[#This Row],[מספר סטודנטים בתואר 1]],"")</f>
        <v>0.81309904153354629</v>
      </c>
      <c r="Q205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05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52" s="13">
        <f>SUMIFS(T:T,D:D,"2007/08",B:B,B2052)-טבלה14[[#This Row],[דירוג]]</f>
        <v>5</v>
      </c>
      <c r="T2052" s="9">
        <v>38</v>
      </c>
    </row>
    <row r="2053" spans="2:20" s="6" customFormat="1" ht="13.8" hidden="1" x14ac:dyDescent="0.3">
      <c r="B2053" s="7" t="s">
        <v>87</v>
      </c>
      <c r="C2053" s="8" t="s">
        <v>58</v>
      </c>
      <c r="D2053" s="9" t="s">
        <v>50</v>
      </c>
      <c r="E2053" s="10">
        <v>666</v>
      </c>
      <c r="F2053" s="10">
        <v>535</v>
      </c>
      <c r="G2053" s="10">
        <v>86</v>
      </c>
      <c r="H2053" s="10">
        <v>68</v>
      </c>
      <c r="I2053" s="10">
        <v>113</v>
      </c>
      <c r="J2053" s="10">
        <v>62</v>
      </c>
      <c r="K2053" s="9"/>
      <c r="L2053" s="9" t="s">
        <v>18</v>
      </c>
      <c r="M2053" s="9" t="str">
        <f>IF(טבלה14[[#This Row],[מספר סטודנטים בתואר 1]]&gt;500,"yes","no")</f>
        <v>yes</v>
      </c>
      <c r="N2053" s="12">
        <f>טבלה14[[#This Row],[מספר סטודנטים בתואר 1]]/SUBTOTAL(109,טבלה14[מספר סטודנטים בתואר 1])</f>
        <v>9.6876954630747518E-3</v>
      </c>
      <c r="O2053" s="11">
        <f>IFERROR(((טבלה14[[#This Row],[מספר סטודנטים בתואר 1]]-טבלה14[[#This Row],[נשים תואר 1]])/טבלה14[[#This Row],[מספר סטודנטים בתואר 1]]),"")</f>
        <v>0.1966966966966967</v>
      </c>
      <c r="P2053" s="11">
        <f>IFERROR(טבלה14[[#This Row],[נשים תואר 1]]/טבלה14[[#This Row],[מספר סטודנטים בתואר 1]],"")</f>
        <v>0.80330330330330335</v>
      </c>
      <c r="Q205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05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53" s="13">
        <f>SUMIFS(T:T,D:D,"2007/08",B:B,B2053)-טבלה14[[#This Row],[דירוג]]</f>
        <v>5</v>
      </c>
      <c r="T2053" s="9">
        <v>38</v>
      </c>
    </row>
    <row r="2054" spans="2:20" s="6" customFormat="1" ht="13.8" hidden="1" x14ac:dyDescent="0.3">
      <c r="B2054" s="7" t="s">
        <v>90</v>
      </c>
      <c r="C2054" s="8" t="s">
        <v>56</v>
      </c>
      <c r="D2054" s="9" t="s">
        <v>42</v>
      </c>
      <c r="E2054" s="10">
        <v>646</v>
      </c>
      <c r="F2054" s="10">
        <v>294</v>
      </c>
      <c r="G2054" s="10">
        <v>208</v>
      </c>
      <c r="H2054" s="10">
        <v>112</v>
      </c>
      <c r="I2054" s="10">
        <v>20</v>
      </c>
      <c r="J2054" s="10">
        <v>10</v>
      </c>
      <c r="K2054" s="9"/>
      <c r="L2054" s="9" t="s">
        <v>18</v>
      </c>
      <c r="M2054" s="9" t="str">
        <f>IF(טבלה14[[#This Row],[מספר סטודנטים בתואר 1]]&gt;500,"yes","no")</f>
        <v>yes</v>
      </c>
      <c r="N2054" s="12">
        <f>טבלה14[[#This Row],[מספר סטודנטים בתואר 1]]/SUBTOTAL(109,טבלה14[מספר סטודנטים בתואר 1])</f>
        <v>9.396773677396832E-3</v>
      </c>
      <c r="O2054" s="11">
        <f>IFERROR(((טבלה14[[#This Row],[מספר סטודנטים בתואר 1]]-טבלה14[[#This Row],[נשים תואר 1]])/טבלה14[[#This Row],[מספר סטודנטים בתואר 1]]),"")</f>
        <v>0.54489164086687303</v>
      </c>
      <c r="P2054" s="11">
        <f>IFERROR(טבלה14[[#This Row],[נשים תואר 1]]/טבלה14[[#This Row],[מספר סטודנטים בתואר 1]],"")</f>
        <v>0.45510835913312692</v>
      </c>
      <c r="Q205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05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54" s="13">
        <f>SUMIFS(T:T,D:D,"2007/08",B:B,B2054)-טבלה14[[#This Row],[דירוג]]</f>
        <v>5</v>
      </c>
      <c r="T2054" s="9">
        <v>35</v>
      </c>
    </row>
    <row r="2055" spans="2:20" s="6" customFormat="1" ht="13.8" hidden="1" x14ac:dyDescent="0.3">
      <c r="B2055" s="7" t="s">
        <v>90</v>
      </c>
      <c r="C2055" s="8" t="s">
        <v>56</v>
      </c>
      <c r="D2055" s="9" t="s">
        <v>32</v>
      </c>
      <c r="E2055" s="10">
        <v>700</v>
      </c>
      <c r="F2055" s="10">
        <v>324</v>
      </c>
      <c r="G2055" s="10">
        <v>119</v>
      </c>
      <c r="H2055" s="10">
        <v>74</v>
      </c>
      <c r="I2055" s="10">
        <v>8</v>
      </c>
      <c r="J2055" s="10">
        <v>5</v>
      </c>
      <c r="K2055" s="9"/>
      <c r="L2055" s="9" t="s">
        <v>18</v>
      </c>
      <c r="M2055" s="9" t="str">
        <f>IF(טבלה14[[#This Row],[מספר סטודנטים בתואר 1]]&gt;500,"yes","no")</f>
        <v>yes</v>
      </c>
      <c r="N2055" s="12">
        <f>טבלה14[[#This Row],[מספר סטודנטים בתואר 1]]/SUBTOTAL(109,טבלה14[מספר סטודנטים בתואר 1])</f>
        <v>1.0182262498727217E-2</v>
      </c>
      <c r="O2055" s="11">
        <f>IFERROR(((טבלה14[[#This Row],[מספר סטודנטים בתואר 1]]-טבלה14[[#This Row],[נשים תואר 1]])/טבלה14[[#This Row],[מספר סטודנטים בתואר 1]]),"")</f>
        <v>0.53714285714285714</v>
      </c>
      <c r="P2055" s="11">
        <f>IFERROR(טבלה14[[#This Row],[נשים תואר 1]]/טבלה14[[#This Row],[מספר סטודנטים בתואר 1]],"")</f>
        <v>0.46285714285714286</v>
      </c>
      <c r="Q205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05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55" s="13">
        <f>SUMIFS(T:T,D:D,"2007/08",B:B,B2055)-טבלה14[[#This Row],[דירוג]]</f>
        <v>5</v>
      </c>
      <c r="T2055" s="9">
        <v>35</v>
      </c>
    </row>
    <row r="2056" spans="2:20" s="6" customFormat="1" ht="13.8" hidden="1" x14ac:dyDescent="0.3">
      <c r="B2056" s="7" t="s">
        <v>82</v>
      </c>
      <c r="C2056" s="8" t="s">
        <v>58</v>
      </c>
      <c r="D2056" s="9" t="s">
        <v>37</v>
      </c>
      <c r="E2056" s="10">
        <v>832</v>
      </c>
      <c r="F2056" s="10">
        <v>816</v>
      </c>
      <c r="G2056" s="10">
        <v>205</v>
      </c>
      <c r="H2056" s="10">
        <v>202</v>
      </c>
      <c r="I2056" s="10">
        <v>55</v>
      </c>
      <c r="J2056" s="10">
        <v>54</v>
      </c>
      <c r="K2056" s="9"/>
      <c r="L2056" s="9" t="s">
        <v>18</v>
      </c>
      <c r="M2056" s="9" t="str">
        <f>IF(טבלה14[[#This Row],[מספר סטודנטים בתואר 1]]&gt;500,"yes","no")</f>
        <v>yes</v>
      </c>
      <c r="N2056" s="12">
        <f>טבלה14[[#This Row],[מספר סטודנטים בתואר 1]]/SUBTOTAL(109,טבלה14[מספר סטודנטים בתואר 1])</f>
        <v>1.2102346284201492E-2</v>
      </c>
      <c r="O2056" s="11">
        <f>IFERROR(((טבלה14[[#This Row],[מספר סטודנטים בתואר 1]]-טבלה14[[#This Row],[נשים תואר 1]])/טבלה14[[#This Row],[מספר סטודנטים בתואר 1]]),"")</f>
        <v>1.9230769230769232E-2</v>
      </c>
      <c r="P2056" s="11">
        <f>IFERROR(טבלה14[[#This Row],[נשים תואר 1]]/טבלה14[[#This Row],[מספר סטודנטים בתואר 1]],"")</f>
        <v>0.98076923076923073</v>
      </c>
      <c r="Q205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05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56" s="13">
        <f>SUMIFS(T:T,D:D,"2007/08",B:B,B2056)-טבלה14[[#This Row],[דירוג]]</f>
        <v>5</v>
      </c>
      <c r="T2056" s="9">
        <v>30</v>
      </c>
    </row>
    <row r="2057" spans="2:20" s="6" customFormat="1" ht="13.8" hidden="1" x14ac:dyDescent="0.3">
      <c r="B2057" s="7" t="s">
        <v>268</v>
      </c>
      <c r="C2057" s="8" t="s">
        <v>28</v>
      </c>
      <c r="D2057" s="9" t="s">
        <v>50</v>
      </c>
      <c r="E2057" s="10">
        <v>110</v>
      </c>
      <c r="F2057" s="10">
        <v>38</v>
      </c>
      <c r="G2057" s="10">
        <v>0</v>
      </c>
      <c r="H2057" s="10">
        <v>0</v>
      </c>
      <c r="I2057" s="10">
        <v>0</v>
      </c>
      <c r="J2057" s="10" t="s">
        <v>21</v>
      </c>
      <c r="K2057" s="9"/>
      <c r="L2057" s="9" t="s">
        <v>18</v>
      </c>
      <c r="M2057" s="9" t="str">
        <f>IF(טבלה14[[#This Row],[מספר סטודנטים בתואר 1]]&gt;500,"yes","no")</f>
        <v>no</v>
      </c>
      <c r="N2057" s="12">
        <f>טבלה14[[#This Row],[מספר סטודנטים בתואר 1]]/SUBTOTAL(109,טבלה14[מספר סטודנטים בתואר 1])</f>
        <v>1.6000698212285628E-3</v>
      </c>
      <c r="O2057" s="11">
        <f>IFERROR(((טבלה14[[#This Row],[מספר סטודנטים בתואר 1]]-טבלה14[[#This Row],[נשים תואר 1]])/טבלה14[[#This Row],[מספר סטודנטים בתואר 1]]),"")</f>
        <v>0.65454545454545454</v>
      </c>
      <c r="P2057" s="11">
        <f>IFERROR(טבלה14[[#This Row],[נשים תואר 1]]/טבלה14[[#This Row],[מספר סטודנטים בתואר 1]],"")</f>
        <v>0.34545454545454546</v>
      </c>
      <c r="Q205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05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57" s="13">
        <f>SUMIFS(T:T,D:D,"2007/08",B:B,B2057)-טבלה14[[#This Row],[דירוג]]</f>
        <v>-6</v>
      </c>
      <c r="T2057" s="9">
        <v>101</v>
      </c>
    </row>
    <row r="2058" spans="2:20" s="6" customFormat="1" ht="13.8" hidden="1" x14ac:dyDescent="0.3">
      <c r="B2058" s="7" t="s">
        <v>82</v>
      </c>
      <c r="C2058" s="8" t="s">
        <v>58</v>
      </c>
      <c r="D2058" s="9" t="s">
        <v>50</v>
      </c>
      <c r="E2058" s="10">
        <v>787</v>
      </c>
      <c r="F2058" s="10">
        <v>759</v>
      </c>
      <c r="G2058" s="10">
        <v>167</v>
      </c>
      <c r="H2058" s="10">
        <v>165</v>
      </c>
      <c r="I2058" s="10">
        <v>33</v>
      </c>
      <c r="J2058" s="10">
        <v>32</v>
      </c>
      <c r="K2058" s="9"/>
      <c r="L2058" s="9" t="s">
        <v>18</v>
      </c>
      <c r="M2058" s="9" t="str">
        <f>IF(טבלה14[[#This Row],[מספר סטודנטים בתואר 1]]&gt;500,"yes","no")</f>
        <v>yes</v>
      </c>
      <c r="N2058" s="12">
        <f>טבלה14[[#This Row],[מספר סטודנטים בתואר 1]]/SUBTOTAL(109,טבלה14[מספר סטודנטים בתואר 1])</f>
        <v>1.1447772266426171E-2</v>
      </c>
      <c r="O2058" s="11">
        <f>IFERROR(((טבלה14[[#This Row],[מספר סטודנטים בתואר 1]]-טבלה14[[#This Row],[נשים תואר 1]])/טבלה14[[#This Row],[מספר סטודנטים בתואר 1]]),"")</f>
        <v>3.5578144853875476E-2</v>
      </c>
      <c r="P2058" s="11">
        <f>IFERROR(טבלה14[[#This Row],[נשים תואר 1]]/טבלה14[[#This Row],[מספר סטודנטים בתואר 1]],"")</f>
        <v>0.96442185514612455</v>
      </c>
      <c r="Q205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05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58" s="13">
        <f>SUMIFS(T:T,D:D,"2007/08",B:B,B2058)-טבלה14[[#This Row],[דירוג]]</f>
        <v>5</v>
      </c>
      <c r="T2058" s="9">
        <v>30</v>
      </c>
    </row>
    <row r="2059" spans="2:20" s="6" customFormat="1" ht="13.8" hidden="1" x14ac:dyDescent="0.3">
      <c r="B2059" s="7" t="s">
        <v>24</v>
      </c>
      <c r="C2059" s="8" t="s">
        <v>25</v>
      </c>
      <c r="D2059" s="10" t="s">
        <v>50</v>
      </c>
      <c r="E2059" s="10">
        <v>991</v>
      </c>
      <c r="F2059" s="10">
        <v>422</v>
      </c>
      <c r="G2059" s="10">
        <v>287</v>
      </c>
      <c r="H2059" s="10">
        <v>135</v>
      </c>
      <c r="I2059" s="10">
        <v>81</v>
      </c>
      <c r="J2059" s="10">
        <v>29</v>
      </c>
      <c r="K2059" s="9"/>
      <c r="L2059" s="9" t="s">
        <v>18</v>
      </c>
      <c r="M2059" s="9" t="str">
        <f>IF(טבלה14[[#This Row],[מספר סטודנטים בתואר 1]]&gt;500,"yes","no")</f>
        <v>yes</v>
      </c>
      <c r="N2059" s="12">
        <f>טבלה14[[#This Row],[מספר סטודנטים בתואר 1]]/SUBTOTAL(109,טבלה14[מספר סטודנטים בתואר 1])</f>
        <v>1.4415174480340961E-2</v>
      </c>
      <c r="O2059" s="11">
        <f>IFERROR(((טבלה14[[#This Row],[מספר סטודנטים בתואר 1]]-טבלה14[[#This Row],[נשים תואר 1]])/טבלה14[[#This Row],[מספר סטודנטים בתואר 1]]),"")</f>
        <v>0.57416750756811297</v>
      </c>
      <c r="P2059" s="11">
        <f>IFERROR(טבלה14[[#This Row],[נשים תואר 1]]/טבלה14[[#This Row],[מספר סטודנטים בתואר 1]],"")</f>
        <v>0.42583249243188698</v>
      </c>
      <c r="Q205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05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59" s="13">
        <f>SUMIFS(T:T,D:D,"2007/08",B:B,B2059)-טבלה14[[#This Row],[דירוג]]</f>
        <v>5</v>
      </c>
      <c r="T2059" s="9">
        <v>26</v>
      </c>
    </row>
    <row r="2060" spans="2:20" s="6" customFormat="1" ht="13.8" hidden="1" x14ac:dyDescent="0.3">
      <c r="B2060" s="7" t="s">
        <v>77</v>
      </c>
      <c r="C2060" s="8" t="s">
        <v>34</v>
      </c>
      <c r="D2060" s="10" t="s">
        <v>22</v>
      </c>
      <c r="E2060" s="10">
        <v>1130</v>
      </c>
      <c r="F2060" s="10">
        <v>195</v>
      </c>
      <c r="G2060" s="10"/>
      <c r="H2060" s="10"/>
      <c r="I2060" s="10">
        <v>62</v>
      </c>
      <c r="J2060" s="10">
        <v>21</v>
      </c>
      <c r="K2060" s="9"/>
      <c r="L2060" s="9" t="s">
        <v>18</v>
      </c>
      <c r="M2060" s="9" t="str">
        <f>IF(טבלה14[[#This Row],[מספר סטודנטים בתואר 1]]&gt;500,"yes","no")</f>
        <v>yes</v>
      </c>
      <c r="N2060" s="12">
        <f>טבלה14[[#This Row],[מספר סטודנטים בתואר 1]]/SUBTOTAL(109,טבלה14[מספר סטודנטים בתואר 1])</f>
        <v>1.6437080890802508E-2</v>
      </c>
      <c r="O2060" s="11">
        <f>IFERROR(((טבלה14[[#This Row],[מספר סטודנטים בתואר 1]]-טבלה14[[#This Row],[נשים תואר 1]])/טבלה14[[#This Row],[מספר סטודנטים בתואר 1]]),"")</f>
        <v>0.82743362831858402</v>
      </c>
      <c r="P2060" s="11">
        <f>IFERROR(טבלה14[[#This Row],[נשים תואר 1]]/טבלה14[[#This Row],[מספר סטודנטים בתואר 1]],"")</f>
        <v>0.17256637168141592</v>
      </c>
      <c r="Q206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060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060" s="13">
        <f>SUMIFS(T:T,D:D,"2007/08",B:B,B2060)-טבלה14[[#This Row],[דירוג]]</f>
        <v>5</v>
      </c>
      <c r="T2060" s="9">
        <v>23</v>
      </c>
    </row>
    <row r="2061" spans="2:20" s="6" customFormat="1" ht="13.8" hidden="1" x14ac:dyDescent="0.3">
      <c r="B2061" s="7" t="s">
        <v>54</v>
      </c>
      <c r="C2061" s="8" t="s">
        <v>25</v>
      </c>
      <c r="D2061" s="10" t="s">
        <v>42</v>
      </c>
      <c r="E2061" s="10">
        <v>978</v>
      </c>
      <c r="F2061" s="10">
        <v>407</v>
      </c>
      <c r="G2061" s="10">
        <v>301</v>
      </c>
      <c r="H2061" s="10">
        <v>121</v>
      </c>
      <c r="I2061" s="10">
        <v>171</v>
      </c>
      <c r="J2061" s="10">
        <v>66</v>
      </c>
      <c r="K2061" s="9"/>
      <c r="L2061" s="9" t="s">
        <v>18</v>
      </c>
      <c r="M2061" s="9" t="str">
        <f>IF(טבלה14[[#This Row],[מספר סטודנטים בתואר 1]]&gt;500,"yes","no")</f>
        <v>yes</v>
      </c>
      <c r="N2061" s="12">
        <f>טבלה14[[#This Row],[מספר סטודנטים בתואר 1]]/SUBTOTAL(109,טבלה14[מספר סטודנטים בתואר 1])</f>
        <v>1.4226075319650313E-2</v>
      </c>
      <c r="O2061" s="11">
        <f>IFERROR(((טבלה14[[#This Row],[מספר סטודנטים בתואר 1]]-טבלה14[[#This Row],[נשים תואר 1]])/טבלה14[[#This Row],[מספר סטודנטים בתואר 1]]),"")</f>
        <v>0.58384458077709611</v>
      </c>
      <c r="P2061" s="11">
        <f>IFERROR(טבלה14[[#This Row],[נשים תואר 1]]/טבלה14[[#This Row],[מספר סטודנטים בתואר 1]],"")</f>
        <v>0.41615541922290389</v>
      </c>
      <c r="Q206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06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61" s="13">
        <f>SUMIFS(T:T,D:D,"2007/08",B:B,B2061)-טבלה14[[#This Row],[דירוג]]</f>
        <v>5</v>
      </c>
      <c r="T2061" s="9">
        <v>22</v>
      </c>
    </row>
    <row r="2062" spans="2:20" s="6" customFormat="1" ht="13.8" hidden="1" x14ac:dyDescent="0.3">
      <c r="B2062" s="7" t="s">
        <v>70</v>
      </c>
      <c r="C2062" s="8" t="s">
        <v>16</v>
      </c>
      <c r="D2062" s="10" t="s">
        <v>37</v>
      </c>
      <c r="E2062" s="10">
        <v>1527</v>
      </c>
      <c r="F2062" s="10">
        <v>1120</v>
      </c>
      <c r="G2062" s="10">
        <v>165</v>
      </c>
      <c r="H2062" s="10">
        <v>117</v>
      </c>
      <c r="I2062" s="10">
        <v>95</v>
      </c>
      <c r="J2062" s="10">
        <v>53</v>
      </c>
      <c r="K2062" s="9"/>
      <c r="L2062" s="9" t="s">
        <v>18</v>
      </c>
      <c r="M2062" s="9" t="str">
        <f>IF(טבלה14[[#This Row],[מספר סטודנטים בתואר 1]]&gt;500,"yes","no")</f>
        <v>yes</v>
      </c>
      <c r="N2062" s="12">
        <f>טבלה14[[#This Row],[מספר סטודנטים בתואר 1]]/SUBTOTAL(109,טבלה14[מספר סטודנטים בתואר 1])</f>
        <v>2.2211878336509231E-2</v>
      </c>
      <c r="O2062" s="11">
        <f>IFERROR(((טבלה14[[#This Row],[מספר סטודנטים בתואר 1]]-טבלה14[[#This Row],[נשים תואר 1]])/טבלה14[[#This Row],[מספר סטודנטים בתואר 1]]),"")</f>
        <v>0.26653569089718404</v>
      </c>
      <c r="P2062" s="11">
        <f>IFERROR(טבלה14[[#This Row],[נשים תואר 1]]/טבלה14[[#This Row],[מספר סטודנטים בתואר 1]],"")</f>
        <v>0.73346430910281601</v>
      </c>
      <c r="Q206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06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62" s="13">
        <f>SUMIFS(T:T,D:D,"2007/08",B:B,B2062)-טבלה14[[#This Row],[דירוג]]</f>
        <v>5</v>
      </c>
      <c r="T2062" s="9">
        <v>19</v>
      </c>
    </row>
    <row r="2063" spans="2:20" s="6" customFormat="1" ht="13.8" hidden="1" x14ac:dyDescent="0.3">
      <c r="B2063" s="7" t="s">
        <v>71</v>
      </c>
      <c r="C2063" s="8" t="s">
        <v>72</v>
      </c>
      <c r="D2063" s="10" t="s">
        <v>31</v>
      </c>
      <c r="E2063" s="10">
        <v>1603</v>
      </c>
      <c r="F2063" s="10">
        <v>923</v>
      </c>
      <c r="G2063" s="10">
        <v>3031</v>
      </c>
      <c r="H2063" s="10">
        <v>1697</v>
      </c>
      <c r="I2063" s="10"/>
      <c r="J2063" s="10" t="s">
        <v>21</v>
      </c>
      <c r="K2063" s="9"/>
      <c r="L2063" s="9" t="s">
        <v>18</v>
      </c>
      <c r="M2063" s="9" t="str">
        <f>IF(טבלה14[[#This Row],[מספר סטודנטים בתואר 1]]&gt;500,"yes","no")</f>
        <v>yes</v>
      </c>
      <c r="N2063" s="12">
        <f>טבלה14[[#This Row],[מספר סטודנטים בתואר 1]]/SUBTOTAL(109,טבלה14[מספר סטודנטים בתואר 1])</f>
        <v>2.3317381122085326E-2</v>
      </c>
      <c r="O2063" s="11">
        <f>IFERROR(((טבלה14[[#This Row],[מספר סטודנטים בתואר 1]]-טבלה14[[#This Row],[נשים תואר 1]])/טבלה14[[#This Row],[מספר סטודנטים בתואר 1]]),"")</f>
        <v>0.42420461634435436</v>
      </c>
      <c r="P2063" s="11">
        <f>IFERROR(טבלה14[[#This Row],[נשים תואר 1]]/טבלה14[[#This Row],[מספר סטודנטים בתואר 1]],"")</f>
        <v>0.57579538365564564</v>
      </c>
      <c r="Q206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06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63" s="13">
        <f>SUMIFS(T:T,D:D,"2007/08",B:B,B2063)-טבלה14[[#This Row],[דירוג]]</f>
        <v>5</v>
      </c>
      <c r="T2063" s="9">
        <v>17</v>
      </c>
    </row>
    <row r="2064" spans="2:20" s="6" customFormat="1" ht="13.8" hidden="1" x14ac:dyDescent="0.3">
      <c r="B2064" s="7" t="s">
        <v>71</v>
      </c>
      <c r="C2064" s="8" t="s">
        <v>72</v>
      </c>
      <c r="D2064" s="10" t="s">
        <v>26</v>
      </c>
      <c r="E2064" s="10">
        <v>1597</v>
      </c>
      <c r="F2064" s="10">
        <v>921</v>
      </c>
      <c r="G2064" s="10">
        <v>2872</v>
      </c>
      <c r="H2064" s="10">
        <v>1582</v>
      </c>
      <c r="I2064" s="10"/>
      <c r="J2064" s="10" t="s">
        <v>21</v>
      </c>
      <c r="K2064" s="9"/>
      <c r="L2064" s="9" t="s">
        <v>18</v>
      </c>
      <c r="M2064" s="9" t="str">
        <f>IF(טבלה14[[#This Row],[מספר סטודנטים בתואר 1]]&gt;500,"yes","no")</f>
        <v>yes</v>
      </c>
      <c r="N2064" s="12">
        <f>טבלה14[[#This Row],[מספר סטודנטים בתואר 1]]/SUBTOTAL(109,טבלה14[מספר סטודנטים בתואר 1])</f>
        <v>2.3230104586381951E-2</v>
      </c>
      <c r="O2064" s="11">
        <f>IFERROR(((טבלה14[[#This Row],[מספר סטודנטים בתואר 1]]-טבלה14[[#This Row],[נשים תואר 1]])/טבלה14[[#This Row],[מספר סטודנטים בתואר 1]]),"")</f>
        <v>0.4232936756418284</v>
      </c>
      <c r="P2064" s="11">
        <f>IFERROR(טבלה14[[#This Row],[נשים תואר 1]]/טבלה14[[#This Row],[מספר סטודנטים בתואר 1]],"")</f>
        <v>0.5767063243581716</v>
      </c>
      <c r="Q206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06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64" s="13">
        <f>SUMIFS(T:T,D:D,"2007/08",B:B,B2064)-טבלה14[[#This Row],[דירוג]]</f>
        <v>5</v>
      </c>
      <c r="T2064" s="9">
        <v>17</v>
      </c>
    </row>
    <row r="2065" spans="2:20" s="6" customFormat="1" ht="13.8" hidden="1" x14ac:dyDescent="0.3">
      <c r="B2065" s="7" t="s">
        <v>71</v>
      </c>
      <c r="C2065" s="8" t="s">
        <v>72</v>
      </c>
      <c r="D2065" s="10" t="s">
        <v>23</v>
      </c>
      <c r="E2065" s="10">
        <v>1557</v>
      </c>
      <c r="F2065" s="10">
        <v>822</v>
      </c>
      <c r="G2065" s="10">
        <v>2843</v>
      </c>
      <c r="H2065" s="10">
        <v>1520</v>
      </c>
      <c r="I2065" s="10">
        <v>316</v>
      </c>
      <c r="J2065" s="10">
        <v>227</v>
      </c>
      <c r="K2065" s="9"/>
      <c r="L2065" s="9" t="s">
        <v>18</v>
      </c>
      <c r="M2065" s="9" t="str">
        <f>IF(טבלה14[[#This Row],[מספר סטודנטים בתואר 1]]&gt;500,"yes","no")</f>
        <v>yes</v>
      </c>
      <c r="N2065" s="12">
        <f>טבלה14[[#This Row],[מספר סטודנטים בתואר 1]]/SUBTOTAL(109,טבלה14[מספר סטודנטים בתואר 1])</f>
        <v>2.2648261015026112E-2</v>
      </c>
      <c r="O2065" s="11">
        <f>IFERROR(((טבלה14[[#This Row],[מספר סטודנטים בתואר 1]]-טבלה14[[#This Row],[נשים תואר 1]])/טבלה14[[#This Row],[מספר סטודנטים בתואר 1]]),"")</f>
        <v>0.47206165703275532</v>
      </c>
      <c r="P2065" s="11">
        <f>IFERROR(טבלה14[[#This Row],[נשים תואר 1]]/טבלה14[[#This Row],[מספר סטודנטים בתואר 1]],"")</f>
        <v>0.52793834296724473</v>
      </c>
      <c r="Q206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06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65" s="13">
        <f>SUMIFS(T:T,D:D,"2007/08",B:B,B2065)-טבלה14[[#This Row],[דירוג]]</f>
        <v>5</v>
      </c>
      <c r="T2065" s="9">
        <v>17</v>
      </c>
    </row>
    <row r="2066" spans="2:20" s="6" customFormat="1" ht="13.8" hidden="1" x14ac:dyDescent="0.3">
      <c r="B2066" s="7" t="s">
        <v>224</v>
      </c>
      <c r="C2066" s="8" t="s">
        <v>39</v>
      </c>
      <c r="D2066" s="9" t="s">
        <v>29</v>
      </c>
      <c r="E2066" s="10">
        <v>65</v>
      </c>
      <c r="F2066" s="10">
        <v>49</v>
      </c>
      <c r="G2066" s="10">
        <v>22</v>
      </c>
      <c r="H2066" s="10">
        <v>17</v>
      </c>
      <c r="I2066" s="10">
        <v>3</v>
      </c>
      <c r="J2066" s="10">
        <v>3</v>
      </c>
      <c r="K2066" s="9"/>
      <c r="L2066" s="9" t="s">
        <v>18</v>
      </c>
      <c r="M2066" s="9" t="str">
        <f>IF(טבלה14[[#This Row],[מספר סטודנטים בתואר 1]]&gt;500,"yes","no")</f>
        <v>no</v>
      </c>
      <c r="N2066" s="12">
        <f>טבלה14[[#This Row],[מספר סטודנטים בתואר 1]]/SUBTOTAL(109,טבלה14[מספר סטודנטים בתואר 1])</f>
        <v>9.4549580345324163E-4</v>
      </c>
      <c r="O2066" s="11">
        <f>IFERROR(((טבלה14[[#This Row],[מספר סטודנטים בתואר 1]]-טבלה14[[#This Row],[נשים תואר 1]])/טבלה14[[#This Row],[מספר סטודנטים בתואר 1]]),"")</f>
        <v>0.24615384615384617</v>
      </c>
      <c r="P2066" s="11">
        <f>IFERROR(טבלה14[[#This Row],[נשים תואר 1]]/טבלה14[[#This Row],[מספר סטודנטים בתואר 1]],"")</f>
        <v>0.75384615384615383</v>
      </c>
      <c r="Q206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06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66" s="13">
        <f>SUMIFS(T:T,D:D,"2007/08",B:B,B2066)-טבלה14[[#This Row],[דירוג]]</f>
        <v>-51</v>
      </c>
      <c r="T2066" s="9">
        <v>117</v>
      </c>
    </row>
    <row r="2067" spans="2:20" s="6" customFormat="1" ht="13.8" hidden="1" x14ac:dyDescent="0.3">
      <c r="B2067" s="7" t="s">
        <v>68</v>
      </c>
      <c r="C2067" s="8" t="s">
        <v>69</v>
      </c>
      <c r="D2067" s="9" t="s">
        <v>37</v>
      </c>
      <c r="E2067" s="10">
        <v>1719</v>
      </c>
      <c r="F2067" s="10">
        <v>984</v>
      </c>
      <c r="G2067" s="10">
        <v>239</v>
      </c>
      <c r="H2067" s="10">
        <v>103</v>
      </c>
      <c r="I2067" s="10">
        <v>75</v>
      </c>
      <c r="J2067" s="10">
        <v>37</v>
      </c>
      <c r="K2067" s="9"/>
      <c r="L2067" s="9" t="s">
        <v>18</v>
      </c>
      <c r="M2067" s="9" t="str">
        <f>IF(טבלה14[[#This Row],[מספר סטודנטים בתואר 1]]&gt;500,"yes","no")</f>
        <v>yes</v>
      </c>
      <c r="N2067" s="12">
        <f>טבלה14[[#This Row],[מספר סטודנטים בתואר 1]]/SUBTOTAL(109,טבלה14[מספר סטודנטים בתואר 1])</f>
        <v>2.5004727479017268E-2</v>
      </c>
      <c r="O2067" s="11">
        <f>IFERROR(((טבלה14[[#This Row],[מספר סטודנטים בתואר 1]]-טבלה14[[#This Row],[נשים תואר 1]])/טבלה14[[#This Row],[מספר סטודנטים בתואר 1]]),"")</f>
        <v>0.42757417102966844</v>
      </c>
      <c r="P2067" s="11">
        <f>IFERROR(טבלה14[[#This Row],[נשים תואר 1]]/טבלה14[[#This Row],[מספר סטודנטים בתואר 1]],"")</f>
        <v>0.57242582897033156</v>
      </c>
      <c r="Q206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06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67" s="13">
        <f>SUMIFS(T:T,D:D,"2007/08",B:B,B2067)-טבלה14[[#This Row],[דירוג]]</f>
        <v>5</v>
      </c>
      <c r="T2067" s="9">
        <v>16</v>
      </c>
    </row>
    <row r="2068" spans="2:20" s="6" customFormat="1" ht="13.8" hidden="1" x14ac:dyDescent="0.3">
      <c r="B2068" s="7" t="s">
        <v>68</v>
      </c>
      <c r="C2068" s="8" t="s">
        <v>69</v>
      </c>
      <c r="D2068" s="9" t="s">
        <v>50</v>
      </c>
      <c r="E2068" s="10">
        <v>1778</v>
      </c>
      <c r="F2068" s="10">
        <v>993</v>
      </c>
      <c r="G2068" s="10">
        <v>348</v>
      </c>
      <c r="H2068" s="10">
        <v>177</v>
      </c>
      <c r="I2068" s="10">
        <v>55</v>
      </c>
      <c r="J2068" s="10">
        <v>38</v>
      </c>
      <c r="K2068" s="9"/>
      <c r="L2068" s="9" t="s">
        <v>18</v>
      </c>
      <c r="M2068" s="9" t="str">
        <f>IF(טבלה14[[#This Row],[מספר סטודנטים בתואר 1]]&gt;500,"yes","no")</f>
        <v>yes</v>
      </c>
      <c r="N2068" s="12">
        <f>טבלה14[[#This Row],[מספר סטודנטים בתואר 1]]/SUBTOTAL(109,טבלה14[מספר סטודנטים בתואר 1])</f>
        <v>2.5862946746767132E-2</v>
      </c>
      <c r="O2068" s="11">
        <f>IFERROR(((טבלה14[[#This Row],[מספר סטודנטים בתואר 1]]-טבלה14[[#This Row],[נשים תואר 1]])/טבלה14[[#This Row],[מספר סטודנטים בתואר 1]]),"")</f>
        <v>0.44150731158605172</v>
      </c>
      <c r="P2068" s="11">
        <f>IFERROR(טבלה14[[#This Row],[נשים תואר 1]]/טבלה14[[#This Row],[מספר סטודנטים בתואר 1]],"")</f>
        <v>0.55849268841394828</v>
      </c>
      <c r="Q206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06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68" s="13">
        <f>SUMIFS(T:T,D:D,"2007/08",B:B,B2068)-טבלה14[[#This Row],[דירוג]]</f>
        <v>5</v>
      </c>
      <c r="T2068" s="9">
        <v>16</v>
      </c>
    </row>
    <row r="2069" spans="2:20" s="6" customFormat="1" ht="13.8" hidden="1" x14ac:dyDescent="0.3">
      <c r="B2069" s="7" t="s">
        <v>227</v>
      </c>
      <c r="C2069" s="8" t="s">
        <v>52</v>
      </c>
      <c r="D2069" s="10" t="s">
        <v>29</v>
      </c>
      <c r="E2069" s="10">
        <v>64</v>
      </c>
      <c r="F2069" s="10">
        <v>61</v>
      </c>
      <c r="G2069" s="10">
        <v>88</v>
      </c>
      <c r="H2069" s="10">
        <v>83</v>
      </c>
      <c r="I2069" s="10">
        <v>48</v>
      </c>
      <c r="J2069" s="10">
        <v>45</v>
      </c>
      <c r="K2069" s="9"/>
      <c r="L2069" s="9" t="s">
        <v>18</v>
      </c>
      <c r="M2069" s="9" t="str">
        <f>IF(טבלה14[[#This Row],[מספר סטודנטים בתואר 1]]&gt;500,"yes","no")</f>
        <v>no</v>
      </c>
      <c r="N2069" s="12">
        <f>טבלה14[[#This Row],[מספר סטודנטים בתואר 1]]/SUBTOTAL(109,טבלה14[מספר סטודנטים בתואר 1])</f>
        <v>9.3094971416934555E-4</v>
      </c>
      <c r="O2069" s="11">
        <f>IFERROR(((טבלה14[[#This Row],[מספר סטודנטים בתואר 1]]-טבלה14[[#This Row],[נשים תואר 1]])/טבלה14[[#This Row],[מספר סטודנטים בתואר 1]]),"")</f>
        <v>4.6875E-2</v>
      </c>
      <c r="P2069" s="11">
        <f>IFERROR(טבלה14[[#This Row],[נשים תואר 1]]/טבלה14[[#This Row],[מספר סטודנטים בתואר 1]],"")</f>
        <v>0.953125</v>
      </c>
      <c r="Q206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06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69" s="13">
        <f>SUMIFS(T:T,D:D,"2007/08",B:B,B2069)-טבלה14[[#This Row],[דירוג]]</f>
        <v>-118</v>
      </c>
      <c r="T2069" s="9">
        <v>118</v>
      </c>
    </row>
    <row r="2070" spans="2:20" s="6" customFormat="1" ht="13.8" hidden="1" x14ac:dyDescent="0.3">
      <c r="B2070" s="7" t="s">
        <v>61</v>
      </c>
      <c r="C2070" s="8" t="s">
        <v>34</v>
      </c>
      <c r="D2070" s="9" t="s">
        <v>43</v>
      </c>
      <c r="E2070" s="10">
        <v>2562</v>
      </c>
      <c r="F2070" s="10">
        <v>347</v>
      </c>
      <c r="G2070" s="10">
        <v>286</v>
      </c>
      <c r="H2070" s="10">
        <v>40</v>
      </c>
      <c r="I2070" s="10">
        <v>117</v>
      </c>
      <c r="J2070" s="10">
        <v>16</v>
      </c>
      <c r="K2070" s="9" t="s">
        <v>18</v>
      </c>
      <c r="L2070" s="9" t="s">
        <v>18</v>
      </c>
      <c r="M2070" s="9" t="str">
        <f>IF(טבלה14[[#This Row],[מספר סטודנטים בתואר 1]]&gt;500,"yes","no")</f>
        <v>yes</v>
      </c>
      <c r="N2070" s="12">
        <f>טבלה14[[#This Row],[מספר סטודנטים בתואר 1]]/SUBTOTAL(109,טבלה14[מספר סטודנטים בתואר 1])</f>
        <v>3.7267080745341616E-2</v>
      </c>
      <c r="O2070" s="11">
        <f>IFERROR(((טבלה14[[#This Row],[מספר סטודנטים בתואר 1]]-טבלה14[[#This Row],[נשים תואר 1]])/טבלה14[[#This Row],[מספר סטודנטים בתואר 1]]),"")</f>
        <v>0.86455893832943009</v>
      </c>
      <c r="P2070" s="11">
        <f>IFERROR(טבלה14[[#This Row],[נשים תואר 1]]/טבלה14[[#This Row],[מספר סטודנטים בתואר 1]],"")</f>
        <v>0.13544106167056988</v>
      </c>
      <c r="Q207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070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070" s="13">
        <f>SUMIFS(T:T,D:D,"2007/08",B:B,B2070)-טבלה14[[#This Row],[דירוג]]</f>
        <v>5</v>
      </c>
      <c r="T2070" s="9">
        <v>10</v>
      </c>
    </row>
    <row r="2071" spans="2:20" s="6" customFormat="1" ht="13.8" hidden="1" x14ac:dyDescent="0.3">
      <c r="B2071" s="7" t="s">
        <v>62</v>
      </c>
      <c r="C2071" s="8" t="s">
        <v>34</v>
      </c>
      <c r="D2071" s="9" t="s">
        <v>31</v>
      </c>
      <c r="E2071" s="10">
        <v>2503</v>
      </c>
      <c r="F2071" s="10">
        <v>1376</v>
      </c>
      <c r="G2071" s="10">
        <v>194</v>
      </c>
      <c r="H2071" s="10">
        <v>93</v>
      </c>
      <c r="I2071" s="10">
        <v>94</v>
      </c>
      <c r="J2071" s="10">
        <v>37</v>
      </c>
      <c r="K2071" s="9" t="s">
        <v>18</v>
      </c>
      <c r="L2071" s="9" t="s">
        <v>18</v>
      </c>
      <c r="M2071" s="9" t="str">
        <f>IF(טבלה14[[#This Row],[מספר סטודנטים בתואר 1]]&gt;500,"yes","no")</f>
        <v>yes</v>
      </c>
      <c r="N2071" s="12">
        <f>טבלה14[[#This Row],[מספר סטודנטים בתואר 1]]/SUBTOTAL(109,טבלה14[מספר סטודנטים בתואר 1])</f>
        <v>3.6408861477591752E-2</v>
      </c>
      <c r="O2071" s="11">
        <f>IFERROR(((טבלה14[[#This Row],[מספר סטודנטים בתואר 1]]-טבלה14[[#This Row],[נשים תואר 1]])/טבלה14[[#This Row],[מספר סטודנטים בתואר 1]]),"")</f>
        <v>0.45025968837395125</v>
      </c>
      <c r="P2071" s="11">
        <f>IFERROR(טבלה14[[#This Row],[נשים תואר 1]]/טבלה14[[#This Row],[מספר סטודנטים בתואר 1]],"")</f>
        <v>0.54974031162604875</v>
      </c>
      <c r="Q207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07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71" s="13">
        <f>SUMIFS(T:T,D:D,"2007/08",B:B,B2071)-טבלה14[[#This Row],[דירוג]]</f>
        <v>5</v>
      </c>
      <c r="T2071" s="9">
        <v>8</v>
      </c>
    </row>
    <row r="2072" spans="2:20" s="6" customFormat="1" ht="13.8" hidden="1" x14ac:dyDescent="0.3">
      <c r="B2072" s="7" t="s">
        <v>62</v>
      </c>
      <c r="C2072" s="8" t="s">
        <v>34</v>
      </c>
      <c r="D2072" s="9" t="s">
        <v>26</v>
      </c>
      <c r="E2072" s="10">
        <v>2621</v>
      </c>
      <c r="F2072" s="10">
        <v>1405</v>
      </c>
      <c r="G2072" s="10">
        <v>186</v>
      </c>
      <c r="H2072" s="10">
        <v>89</v>
      </c>
      <c r="I2072" s="10">
        <v>84</v>
      </c>
      <c r="J2072" s="10">
        <v>36</v>
      </c>
      <c r="K2072" s="9" t="s">
        <v>18</v>
      </c>
      <c r="L2072" s="9" t="s">
        <v>18</v>
      </c>
      <c r="M2072" s="9" t="str">
        <f>IF(טבלה14[[#This Row],[מספר סטודנטים בתואר 1]]&gt;500,"yes","no")</f>
        <v>yes</v>
      </c>
      <c r="N2072" s="12">
        <f>טבלה14[[#This Row],[מספר סטודנטים בתואר 1]]/SUBTOTAL(109,טבלה14[מספר סטודנטים בתואר 1])</f>
        <v>3.812530001309148E-2</v>
      </c>
      <c r="O2072" s="11">
        <f>IFERROR(((טבלה14[[#This Row],[מספר סטודנטים בתואר 1]]-טבלה14[[#This Row],[נשים תואר 1]])/טבלה14[[#This Row],[מספר סטודנטים בתואר 1]]),"")</f>
        <v>0.46394505913773371</v>
      </c>
      <c r="P2072" s="11">
        <f>IFERROR(טבלה14[[#This Row],[נשים תואר 1]]/טבלה14[[#This Row],[מספר סטודנטים בתואר 1]],"")</f>
        <v>0.53605494086226635</v>
      </c>
      <c r="Q207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07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72" s="13">
        <f>SUMIFS(T:T,D:D,"2007/08",B:B,B2072)-טבלה14[[#This Row],[דירוג]]</f>
        <v>5</v>
      </c>
      <c r="T2072" s="9">
        <v>8</v>
      </c>
    </row>
    <row r="2073" spans="2:20" s="6" customFormat="1" ht="13.8" hidden="1" x14ac:dyDescent="0.3">
      <c r="B2073" s="7" t="s">
        <v>237</v>
      </c>
      <c r="C2073" s="8" t="s">
        <v>39</v>
      </c>
      <c r="D2073" s="9" t="s">
        <v>29</v>
      </c>
      <c r="E2073" s="10">
        <v>60</v>
      </c>
      <c r="F2073" s="10">
        <v>44</v>
      </c>
      <c r="G2073" s="10">
        <v>11</v>
      </c>
      <c r="H2073" s="10">
        <v>10</v>
      </c>
      <c r="I2073" s="10"/>
      <c r="J2073" s="10" t="s">
        <v>21</v>
      </c>
      <c r="K2073" s="9"/>
      <c r="L2073" s="9" t="s">
        <v>18</v>
      </c>
      <c r="M2073" s="9" t="str">
        <f>IF(טבלה14[[#This Row],[מספר סטודנטים בתואר 1]]&gt;500,"yes","no")</f>
        <v>no</v>
      </c>
      <c r="N2073" s="12">
        <f>טבלה14[[#This Row],[מספר סטודנטים בתואר 1]]/SUBTOTAL(109,טבלה14[מספר סטודנטים בתואר 1])</f>
        <v>8.7276535703376145E-4</v>
      </c>
      <c r="O2073" s="11">
        <f>IFERROR(((טבלה14[[#This Row],[מספר סטודנטים בתואר 1]]-טבלה14[[#This Row],[נשים תואר 1]])/טבלה14[[#This Row],[מספר סטודנטים בתואר 1]]),"")</f>
        <v>0.26666666666666666</v>
      </c>
      <c r="P2073" s="11">
        <f>IFERROR(טבלה14[[#This Row],[נשים תואר 1]]/טבלה14[[#This Row],[מספר סטודנטים בתואר 1]],"")</f>
        <v>0.73333333333333328</v>
      </c>
      <c r="Q207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07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73" s="13">
        <f>SUMIFS(T:T,D:D,"2007/08",B:B,B2073)-טבלה14[[#This Row],[דירוג]]</f>
        <v>-18</v>
      </c>
      <c r="T2073" s="9">
        <v>119</v>
      </c>
    </row>
    <row r="2074" spans="2:20" s="6" customFormat="1" ht="13.8" x14ac:dyDescent="0.3">
      <c r="B2074" s="7" t="s">
        <v>27</v>
      </c>
      <c r="C2074" s="8" t="s">
        <v>28</v>
      </c>
      <c r="D2074" s="9" t="s">
        <v>31</v>
      </c>
      <c r="E2074" s="10">
        <v>7355</v>
      </c>
      <c r="F2074" s="10">
        <v>2279</v>
      </c>
      <c r="G2074" s="10">
        <v>1058</v>
      </c>
      <c r="H2074" s="10">
        <v>210</v>
      </c>
      <c r="I2074" s="10">
        <v>418</v>
      </c>
      <c r="J2074" s="10">
        <v>107</v>
      </c>
      <c r="K2074" s="9" t="s">
        <v>18</v>
      </c>
      <c r="L2074" s="9" t="s">
        <v>18</v>
      </c>
      <c r="M2074" s="9" t="str">
        <f>IF(טבלה14[[#This Row],[מספר סטודנטים בתואר 1]]&gt;500,"yes","no")</f>
        <v>yes</v>
      </c>
      <c r="N2074" s="12">
        <f>טבלה14[[#This Row],[מספר סטודנטים בתואר 1]]/SUBTOTAL(109,טבלה14[מספר סטודנטים בתואר 1])</f>
        <v>0.10698648668305526</v>
      </c>
      <c r="O2074" s="11">
        <f>IFERROR(((טבלה14[[#This Row],[מספר סטודנטים בתואר 1]]-טבלה14[[#This Row],[נשים תואר 1]])/טבלה14[[#This Row],[מספר סטודנטים בתואר 1]]),"")</f>
        <v>0.69014276002719244</v>
      </c>
      <c r="P2074" s="11">
        <f>IFERROR(טבלה14[[#This Row],[נשים תואר 1]]/טבלה14[[#This Row],[מספר סטודנטים בתואר 1]],"")</f>
        <v>0.30985723997280762</v>
      </c>
      <c r="Q207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07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74" s="13">
        <f>SUMIFS(T:T,D:D,"2007/08",B:B,B2074)-טבלה14[[#This Row],[דירוג]]</f>
        <v>5</v>
      </c>
      <c r="T2074" s="9">
        <v>1</v>
      </c>
    </row>
    <row r="2075" spans="2:20" s="6" customFormat="1" ht="13.8" x14ac:dyDescent="0.3">
      <c r="B2075" s="7" t="s">
        <v>27</v>
      </c>
      <c r="C2075" s="8" t="s">
        <v>28</v>
      </c>
      <c r="D2075" s="9" t="s">
        <v>26</v>
      </c>
      <c r="E2075" s="10">
        <v>6560</v>
      </c>
      <c r="F2075" s="10">
        <v>2020</v>
      </c>
      <c r="G2075" s="10">
        <v>963</v>
      </c>
      <c r="H2075" s="10">
        <v>183</v>
      </c>
      <c r="I2075" s="10">
        <v>390</v>
      </c>
      <c r="J2075" s="10">
        <v>100</v>
      </c>
      <c r="K2075" s="9" t="s">
        <v>18</v>
      </c>
      <c r="L2075" s="9" t="s">
        <v>18</v>
      </c>
      <c r="M2075" s="9" t="str">
        <f>IF(טבלה14[[#This Row],[מספר סטודנטים בתואר 1]]&gt;500,"yes","no")</f>
        <v>yes</v>
      </c>
      <c r="N2075" s="12">
        <f>טבלה14[[#This Row],[מספר סטודנטים בתואר 1]]/SUBTOTAL(109,טבלה14[מספר סטודנטים בתואר 1])</f>
        <v>9.5422345702357927E-2</v>
      </c>
      <c r="O2075" s="11">
        <f>IFERROR(((טבלה14[[#This Row],[מספר סטודנטים בתואר 1]]-טבלה14[[#This Row],[נשים תואר 1]])/טבלה14[[#This Row],[מספר סטודנטים בתואר 1]]),"")</f>
        <v>0.69207317073170727</v>
      </c>
      <c r="P2075" s="11">
        <f>IFERROR(טבלה14[[#This Row],[נשים תואר 1]]/טבלה14[[#This Row],[מספר סטודנטים בתואר 1]],"")</f>
        <v>0.30792682926829268</v>
      </c>
      <c r="Q207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07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75" s="13">
        <f>SUMIFS(T:T,D:D,"2007/08",B:B,B2075)-טבלה14[[#This Row],[דירוג]]</f>
        <v>5</v>
      </c>
      <c r="T2075" s="9">
        <v>1</v>
      </c>
    </row>
    <row r="2076" spans="2:20" s="6" customFormat="1" ht="13.8" x14ac:dyDescent="0.3">
      <c r="B2076" s="7" t="s">
        <v>27</v>
      </c>
      <c r="C2076" s="8" t="s">
        <v>28</v>
      </c>
      <c r="D2076" s="9" t="s">
        <v>37</v>
      </c>
      <c r="E2076" s="10">
        <v>5969</v>
      </c>
      <c r="F2076" s="10">
        <v>1783</v>
      </c>
      <c r="G2076" s="10">
        <v>837</v>
      </c>
      <c r="H2076" s="10">
        <v>167</v>
      </c>
      <c r="I2076" s="10">
        <v>359</v>
      </c>
      <c r="J2076" s="10">
        <v>85</v>
      </c>
      <c r="K2076" s="9" t="s">
        <v>18</v>
      </c>
      <c r="L2076" s="9" t="s">
        <v>18</v>
      </c>
      <c r="M2076" s="9" t="str">
        <f>IF(טבלה14[[#This Row],[מספר סטודנטים בתואר 1]]&gt;500,"yes","no")</f>
        <v>yes</v>
      </c>
      <c r="N2076" s="12">
        <f>טבלה14[[#This Row],[מספר סטודנטים בתואר 1]]/SUBTOTAL(109,טבלה14[מספר סטודנטים בתואר 1])</f>
        <v>8.6825606935575367E-2</v>
      </c>
      <c r="O2076" s="11">
        <f>IFERROR(((טבלה14[[#This Row],[מספר סטודנטים בתואר 1]]-טבלה14[[#This Row],[נשים תואר 1]])/טבלה14[[#This Row],[מספר סטודנטים בתואר 1]]),"")</f>
        <v>0.70128999832467753</v>
      </c>
      <c r="P2076" s="11">
        <f>IFERROR(טבלה14[[#This Row],[נשים תואר 1]]/טבלה14[[#This Row],[מספר סטודנטים בתואר 1]],"")</f>
        <v>0.29871000167532252</v>
      </c>
      <c r="Q207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076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076" s="13">
        <f>SUMIFS(T:T,D:D,"2007/08",B:B,B2076)-טבלה14[[#This Row],[דירוג]]</f>
        <v>5</v>
      </c>
      <c r="T2076" s="9">
        <v>1</v>
      </c>
    </row>
    <row r="2077" spans="2:20" s="6" customFormat="1" ht="13.8" x14ac:dyDescent="0.3">
      <c r="B2077" s="7" t="s">
        <v>27</v>
      </c>
      <c r="C2077" s="8" t="s">
        <v>28</v>
      </c>
      <c r="D2077" s="15" t="s">
        <v>43</v>
      </c>
      <c r="E2077" s="10">
        <v>5324</v>
      </c>
      <c r="F2077" s="10">
        <v>1518</v>
      </c>
      <c r="G2077" s="10">
        <v>769</v>
      </c>
      <c r="H2077" s="10">
        <v>154</v>
      </c>
      <c r="I2077" s="10">
        <v>330</v>
      </c>
      <c r="J2077" s="10">
        <v>84</v>
      </c>
      <c r="K2077" s="9" t="s">
        <v>18</v>
      </c>
      <c r="L2077" s="9" t="s">
        <v>18</v>
      </c>
      <c r="M2077" s="9" t="str">
        <f>IF(טבלה14[[#This Row],[מספר סטודנטים בתואר 1]]&gt;500,"yes","no")</f>
        <v>yes</v>
      </c>
      <c r="N2077" s="12">
        <f>טבלה14[[#This Row],[מספר סטודנטים בתואר 1]]/SUBTOTAL(109,טבלה14[מספר סטודנטים בתואר 1])</f>
        <v>7.744337934746244E-2</v>
      </c>
      <c r="O2077" s="11">
        <f>IFERROR(((טבלה14[[#This Row],[מספר סטודנטים בתואר 1]]-טבלה14[[#This Row],[נשים תואר 1]])/טבלה14[[#This Row],[מספר סטודנטים בתואר 1]]),"")</f>
        <v>0.71487603305785119</v>
      </c>
      <c r="P2077" s="11">
        <f>IFERROR(טבלה14[[#This Row],[נשים תואר 1]]/טבלה14[[#This Row],[מספר סטודנטים בתואר 1]],"")</f>
        <v>0.28512396694214875</v>
      </c>
      <c r="Q207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077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077" s="13">
        <f>SUMIFS(T:T,D:D,"2007/08",B:B,B2077)-טבלה14[[#This Row],[דירוג]]</f>
        <v>5</v>
      </c>
      <c r="T2077" s="9">
        <v>1</v>
      </c>
    </row>
    <row r="2078" spans="2:20" s="6" customFormat="1" ht="13.8" hidden="1" x14ac:dyDescent="0.3">
      <c r="B2078" s="7" t="s">
        <v>94</v>
      </c>
      <c r="C2078" s="8" t="s">
        <v>39</v>
      </c>
      <c r="D2078" s="9" t="s">
        <v>43</v>
      </c>
      <c r="E2078" s="10">
        <v>535</v>
      </c>
      <c r="F2078" s="10">
        <v>315</v>
      </c>
      <c r="G2078" s="10">
        <v>121</v>
      </c>
      <c r="H2078" s="10">
        <v>69</v>
      </c>
      <c r="I2078" s="10">
        <v>19</v>
      </c>
      <c r="J2078" s="10">
        <v>4</v>
      </c>
      <c r="K2078" s="9"/>
      <c r="L2078" s="9" t="s">
        <v>18</v>
      </c>
      <c r="M2078" s="9" t="str">
        <f>IF(טבלה14[[#This Row],[מספר סטודנטים בתואר 1]]&gt;500,"yes","no")</f>
        <v>yes</v>
      </c>
      <c r="N2078" s="12">
        <f>טבלה14[[#This Row],[מספר סטודנטים בתואר 1]]/SUBTOTAL(109,טבלה14[מספר סטודנטים בתואר 1])</f>
        <v>7.7821577668843733E-3</v>
      </c>
      <c r="O2078" s="11">
        <f>IFERROR(((טבלה14[[#This Row],[מספר סטודנטים בתואר 1]]-טבלה14[[#This Row],[נשים תואר 1]])/טבלה14[[#This Row],[מספר סטודנטים בתואר 1]]),"")</f>
        <v>0.41121495327102803</v>
      </c>
      <c r="P2078" s="11">
        <f>IFERROR(טבלה14[[#This Row],[נשים תואר 1]]/טבלה14[[#This Row],[מספר סטודנטים בתואר 1]],"")</f>
        <v>0.58878504672897192</v>
      </c>
      <c r="Q207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07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78" s="13">
        <f>SUMIFS(T:T,D:D,"2007/08",B:B,B2078)-טבלה14[[#This Row],[דירוג]]</f>
        <v>6</v>
      </c>
      <c r="T2078" s="9">
        <v>48</v>
      </c>
    </row>
    <row r="2079" spans="2:20" s="6" customFormat="1" ht="13.8" hidden="1" x14ac:dyDescent="0.3">
      <c r="B2079" s="7" t="s">
        <v>273</v>
      </c>
      <c r="C2079" s="8" t="s">
        <v>28</v>
      </c>
      <c r="D2079" s="9" t="s">
        <v>29</v>
      </c>
      <c r="E2079" s="10">
        <v>58</v>
      </c>
      <c r="F2079" s="10">
        <v>38</v>
      </c>
      <c r="G2079" s="10">
        <v>91</v>
      </c>
      <c r="H2079" s="10">
        <v>52</v>
      </c>
      <c r="I2079" s="10"/>
      <c r="J2079" s="10" t="s">
        <v>21</v>
      </c>
      <c r="K2079" s="9"/>
      <c r="L2079" s="9" t="s">
        <v>18</v>
      </c>
      <c r="M2079" s="9" t="str">
        <f>IF(טבלה14[[#This Row],[מספר סטודנטים בתואר 1]]&gt;500,"yes","no")</f>
        <v>no</v>
      </c>
      <c r="N2079" s="12">
        <f>טבלה14[[#This Row],[מספר סטודנטים בתואר 1]]/SUBTOTAL(109,טבלה14[מספר סטודנטים בתואר 1])</f>
        <v>8.436731784659694E-4</v>
      </c>
      <c r="O2079" s="11">
        <f>IFERROR(((טבלה14[[#This Row],[מספר סטודנטים בתואר 1]]-טבלה14[[#This Row],[נשים תואר 1]])/טבלה14[[#This Row],[מספר סטודנטים בתואר 1]]),"")</f>
        <v>0.34482758620689657</v>
      </c>
      <c r="P2079" s="11">
        <f>IFERROR(טבלה14[[#This Row],[נשים תואר 1]]/טבלה14[[#This Row],[מספר סטודנטים בתואר 1]],"")</f>
        <v>0.65517241379310343</v>
      </c>
      <c r="Q207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07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79" s="13">
        <f>SUMIFS(T:T,D:D,"2007/08",B:B,B2079)-טבלה14[[#This Row],[דירוג]]</f>
        <v>-120</v>
      </c>
      <c r="T2079" s="9">
        <v>120</v>
      </c>
    </row>
    <row r="2080" spans="2:20" s="6" customFormat="1" ht="13.8" hidden="1" x14ac:dyDescent="0.3">
      <c r="B2080" s="7" t="s">
        <v>84</v>
      </c>
      <c r="C2080" s="8" t="s">
        <v>34</v>
      </c>
      <c r="D2080" s="10" t="s">
        <v>50</v>
      </c>
      <c r="E2080" s="10">
        <v>503</v>
      </c>
      <c r="F2080" s="10">
        <v>297</v>
      </c>
      <c r="G2080" s="10">
        <v>71</v>
      </c>
      <c r="H2080" s="10">
        <v>38</v>
      </c>
      <c r="I2080" s="10">
        <v>37</v>
      </c>
      <c r="J2080" s="10">
        <v>23</v>
      </c>
      <c r="K2080" s="9"/>
      <c r="L2080" s="9" t="s">
        <v>18</v>
      </c>
      <c r="M2080" s="9" t="str">
        <f>IF(טבלה14[[#This Row],[מספר סטודנטים בתואר 1]]&gt;500,"yes","no")</f>
        <v>yes</v>
      </c>
      <c r="N2080" s="12">
        <f>טבלה14[[#This Row],[מספר סטודנטים בתואר 1]]/SUBTOTAL(109,טבלה14[מספר סטודנטים בתואר 1])</f>
        <v>7.3166829097997006E-3</v>
      </c>
      <c r="O2080" s="11">
        <f>IFERROR(((טבלה14[[#This Row],[מספר סטודנטים בתואר 1]]-טבלה14[[#This Row],[נשים תואר 1]])/טבלה14[[#This Row],[מספר סטודנטים בתואר 1]]),"")</f>
        <v>0.40954274353876741</v>
      </c>
      <c r="P2080" s="11">
        <f>IFERROR(טבלה14[[#This Row],[נשים תואר 1]]/טבלה14[[#This Row],[מספר סטודנטים בתואר 1]],"")</f>
        <v>0.59045725646123259</v>
      </c>
      <c r="Q208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08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80" s="13">
        <f>SUMIFS(T:T,D:D,"2007/08",B:B,B2080)-טבלה14[[#This Row],[דירוג]]</f>
        <v>6</v>
      </c>
      <c r="T2080" s="9">
        <v>45</v>
      </c>
    </row>
    <row r="2081" spans="2:20" s="6" customFormat="1" ht="13.8" hidden="1" x14ac:dyDescent="0.3">
      <c r="B2081" s="7" t="s">
        <v>91</v>
      </c>
      <c r="C2081" s="8" t="s">
        <v>34</v>
      </c>
      <c r="D2081" s="9" t="s">
        <v>26</v>
      </c>
      <c r="E2081" s="10">
        <v>596</v>
      </c>
      <c r="F2081" s="10">
        <v>332</v>
      </c>
      <c r="G2081" s="10">
        <v>155</v>
      </c>
      <c r="H2081" s="10">
        <v>77</v>
      </c>
      <c r="I2081" s="10">
        <v>106</v>
      </c>
      <c r="J2081" s="10">
        <v>43</v>
      </c>
      <c r="K2081" s="9"/>
      <c r="L2081" s="9" t="s">
        <v>18</v>
      </c>
      <c r="M2081" s="9" t="str">
        <f>IF(טבלה14[[#This Row],[מספר סטודנטים בתואר 1]]&gt;500,"yes","no")</f>
        <v>yes</v>
      </c>
      <c r="N2081" s="12">
        <f>טבלה14[[#This Row],[מספר סטודנטים בתואר 1]]/SUBTOTAL(109,טבלה14[מספר סטודנטים בתואר 1])</f>
        <v>8.6694692132020298E-3</v>
      </c>
      <c r="O2081" s="11">
        <f>IFERROR(((טבלה14[[#This Row],[מספר סטודנטים בתואר 1]]-טבלה14[[#This Row],[נשים תואר 1]])/טבלה14[[#This Row],[מספר סטודנטים בתואר 1]]),"")</f>
        <v>0.44295302013422821</v>
      </c>
      <c r="P2081" s="11">
        <f>IFERROR(טבלה14[[#This Row],[נשים תואר 1]]/טבלה14[[#This Row],[מספר סטודנטים בתואר 1]],"")</f>
        <v>0.55704697986577179</v>
      </c>
      <c r="Q208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08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81" s="13">
        <f>SUMIFS(T:T,D:D,"2007/08",B:B,B2081)-טבלה14[[#This Row],[דירוג]]</f>
        <v>6</v>
      </c>
      <c r="T2081" s="9">
        <v>44</v>
      </c>
    </row>
    <row r="2082" spans="2:20" s="6" customFormat="1" ht="13.8" hidden="1" x14ac:dyDescent="0.3">
      <c r="B2082" s="7" t="s">
        <v>106</v>
      </c>
      <c r="C2082" s="8" t="s">
        <v>28</v>
      </c>
      <c r="D2082" s="10" t="s">
        <v>23</v>
      </c>
      <c r="E2082" s="10">
        <v>108</v>
      </c>
      <c r="F2082" s="10">
        <v>22</v>
      </c>
      <c r="G2082" s="10"/>
      <c r="H2082" s="10"/>
      <c r="I2082" s="10">
        <v>41</v>
      </c>
      <c r="J2082" s="10">
        <v>14</v>
      </c>
      <c r="K2082" s="9"/>
      <c r="L2082" s="9" t="s">
        <v>18</v>
      </c>
      <c r="M2082" s="9" t="str">
        <f>IF(טבלה14[[#This Row],[מספר סטודנטים בתואר 1]]&gt;500,"yes","no")</f>
        <v>no</v>
      </c>
      <c r="N2082" s="12">
        <f>טבלה14[[#This Row],[מספר סטודנטים בתואר 1]]/SUBTOTAL(109,טבלה14[מספר סטודנטים בתואר 1])</f>
        <v>1.5709776426607706E-3</v>
      </c>
      <c r="O2082" s="11">
        <f>IFERROR(((טבלה14[[#This Row],[מספר סטודנטים בתואר 1]]-טבלה14[[#This Row],[נשים תואר 1]])/טבלה14[[#This Row],[מספר סטודנטים בתואר 1]]),"")</f>
        <v>0.79629629629629628</v>
      </c>
      <c r="P2082" s="11">
        <f>IFERROR(טבלה14[[#This Row],[נשים תואר 1]]/טבלה14[[#This Row],[מספר סטודנטים בתואר 1]],"")</f>
        <v>0.20370370370370369</v>
      </c>
      <c r="Q208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082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082" s="13">
        <f>SUMIFS(T:T,D:D,"2007/08",B:B,B2082)-טבלה14[[#This Row],[דירוג]]</f>
        <v>-8</v>
      </c>
      <c r="T2082" s="9">
        <v>105</v>
      </c>
    </row>
    <row r="2083" spans="2:20" s="6" customFormat="1" ht="13.8" hidden="1" x14ac:dyDescent="0.3">
      <c r="B2083" s="7" t="s">
        <v>91</v>
      </c>
      <c r="C2083" s="8" t="s">
        <v>34</v>
      </c>
      <c r="D2083" s="10" t="s">
        <v>43</v>
      </c>
      <c r="E2083" s="10">
        <v>578</v>
      </c>
      <c r="F2083" s="10">
        <v>287</v>
      </c>
      <c r="G2083" s="10">
        <v>154</v>
      </c>
      <c r="H2083" s="10">
        <v>73</v>
      </c>
      <c r="I2083" s="10">
        <v>80</v>
      </c>
      <c r="J2083" s="10">
        <v>36</v>
      </c>
      <c r="K2083" s="9"/>
      <c r="L2083" s="9" t="s">
        <v>18</v>
      </c>
      <c r="M2083" s="9" t="str">
        <f>IF(טבלה14[[#This Row],[מספר סטודנטים בתואר 1]]&gt;500,"yes","no")</f>
        <v>yes</v>
      </c>
      <c r="N2083" s="12">
        <f>טבלה14[[#This Row],[מספר סטודנטים בתואר 1]]/SUBTOTAL(109,טבלה14[מספר סטודנטים בתואר 1])</f>
        <v>8.4076396060919021E-3</v>
      </c>
      <c r="O2083" s="11">
        <f>IFERROR(((טבלה14[[#This Row],[מספר סטודנטים בתואר 1]]-טבלה14[[#This Row],[נשים תואר 1]])/טבלה14[[#This Row],[מספר סטודנטים בתואר 1]]),"")</f>
        <v>0.5034602076124568</v>
      </c>
      <c r="P2083" s="11">
        <f>IFERROR(טבלה14[[#This Row],[נשים תואר 1]]/טבלה14[[#This Row],[מספר סטודנטים בתואר 1]],"")</f>
        <v>0.49653979238754326</v>
      </c>
      <c r="Q208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08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83" s="13">
        <f>SUMIFS(T:T,D:D,"2007/08",B:B,B2083)-טבלה14[[#This Row],[דירוג]]</f>
        <v>6</v>
      </c>
      <c r="T2083" s="9">
        <v>44</v>
      </c>
    </row>
    <row r="2084" spans="2:20" s="6" customFormat="1" ht="13.8" hidden="1" x14ac:dyDescent="0.3">
      <c r="B2084" s="7" t="s">
        <v>95</v>
      </c>
      <c r="C2084" s="8" t="s">
        <v>69</v>
      </c>
      <c r="D2084" s="9" t="s">
        <v>42</v>
      </c>
      <c r="E2084" s="10">
        <v>533</v>
      </c>
      <c r="F2084" s="10">
        <v>269</v>
      </c>
      <c r="G2084" s="10">
        <v>4453</v>
      </c>
      <c r="H2084" s="10">
        <v>1643</v>
      </c>
      <c r="I2084" s="10">
        <v>77</v>
      </c>
      <c r="J2084" s="10">
        <v>36</v>
      </c>
      <c r="K2084" s="9"/>
      <c r="L2084" s="9" t="s">
        <v>18</v>
      </c>
      <c r="M2084" s="9" t="str">
        <f>IF(טבלה14[[#This Row],[מספר סטודנטים בתואר 1]]&gt;500,"yes","no")</f>
        <v>yes</v>
      </c>
      <c r="N2084" s="12">
        <f>טבלה14[[#This Row],[מספר סטודנטים בתואר 1]]/SUBTOTAL(109,טבלה14[מספר סטודנטים בתואר 1])</f>
        <v>7.7530655883165812E-3</v>
      </c>
      <c r="O2084" s="11">
        <f>IFERROR(((טבלה14[[#This Row],[מספר סטודנטים בתואר 1]]-טבלה14[[#This Row],[נשים תואר 1]])/טבלה14[[#This Row],[מספר סטודנטים בתואר 1]]),"")</f>
        <v>0.49530956848030017</v>
      </c>
      <c r="P2084" s="11">
        <f>IFERROR(טבלה14[[#This Row],[נשים תואר 1]]/טבלה14[[#This Row],[מספר סטודנטים בתואר 1]],"")</f>
        <v>0.50469043151969983</v>
      </c>
      <c r="Q208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08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84" s="13">
        <f>SUMIFS(T:T,D:D,"2007/08",B:B,B2084)-טבלה14[[#This Row],[דירוג]]</f>
        <v>6</v>
      </c>
      <c r="T2084" s="9">
        <v>43</v>
      </c>
    </row>
    <row r="2085" spans="2:20" s="6" customFormat="1" ht="13.8" hidden="1" x14ac:dyDescent="0.3">
      <c r="B2085" s="7" t="s">
        <v>95</v>
      </c>
      <c r="C2085" s="8" t="s">
        <v>69</v>
      </c>
      <c r="D2085" s="9" t="s">
        <v>50</v>
      </c>
      <c r="E2085" s="10">
        <v>500</v>
      </c>
      <c r="F2085" s="10">
        <v>243</v>
      </c>
      <c r="G2085" s="10">
        <v>4490</v>
      </c>
      <c r="H2085" s="10">
        <v>1581</v>
      </c>
      <c r="I2085" s="10">
        <v>88</v>
      </c>
      <c r="J2085" s="10">
        <v>44</v>
      </c>
      <c r="K2085" s="9"/>
      <c r="L2085" s="9" t="s">
        <v>18</v>
      </c>
      <c r="M2085" s="9" t="str">
        <f>IF(טבלה14[[#This Row],[מספר סטודנטים בתואר 1]]&gt;500,"yes","no")</f>
        <v>no</v>
      </c>
      <c r="N2085" s="12">
        <f>טבלה14[[#This Row],[מספר סטודנטים בתואר 1]]/SUBTOTAL(109,טבלה14[מספר סטודנטים בתואר 1])</f>
        <v>7.2730446419480123E-3</v>
      </c>
      <c r="O2085" s="11">
        <f>IFERROR(((טבלה14[[#This Row],[מספר סטודנטים בתואר 1]]-טבלה14[[#This Row],[נשים תואר 1]])/טבלה14[[#This Row],[מספר סטודנטים בתואר 1]]),"")</f>
        <v>0.51400000000000001</v>
      </c>
      <c r="P2085" s="11">
        <f>IFERROR(טבלה14[[#This Row],[נשים תואר 1]]/טבלה14[[#This Row],[מספר סטודנטים בתואר 1]],"")</f>
        <v>0.48599999999999999</v>
      </c>
      <c r="Q208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08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85" s="13">
        <f>SUMIFS(T:T,D:D,"2007/08",B:B,B2085)-טבלה14[[#This Row],[דירוג]]</f>
        <v>3</v>
      </c>
      <c r="T2085" s="9">
        <v>46</v>
      </c>
    </row>
    <row r="2086" spans="2:20" s="6" customFormat="1" ht="13.8" hidden="1" x14ac:dyDescent="0.3">
      <c r="B2086" s="7" t="s">
        <v>79</v>
      </c>
      <c r="C2086" s="8" t="s">
        <v>34</v>
      </c>
      <c r="D2086" s="10" t="s">
        <v>50</v>
      </c>
      <c r="E2086" s="10">
        <v>484</v>
      </c>
      <c r="F2086" s="10">
        <v>67</v>
      </c>
      <c r="G2086" s="10">
        <v>0</v>
      </c>
      <c r="H2086" s="10">
        <v>0</v>
      </c>
      <c r="I2086" s="10">
        <v>0</v>
      </c>
      <c r="J2086" s="10" t="s">
        <v>21</v>
      </c>
      <c r="K2086" s="9"/>
      <c r="L2086" s="9" t="s">
        <v>18</v>
      </c>
      <c r="M2086" s="9" t="str">
        <f>IF(טבלה14[[#This Row],[מספר סטודנטים בתואר 1]]&gt;500,"yes","no")</f>
        <v>no</v>
      </c>
      <c r="N2086" s="12">
        <f>טבלה14[[#This Row],[מספר סטודנטים בתואר 1]]/SUBTOTAL(109,טבלה14[מספר סטודנטים בתואר 1])</f>
        <v>7.0403072134056759E-3</v>
      </c>
      <c r="O2086" s="11">
        <f>IFERROR(((טבלה14[[#This Row],[מספר סטודנטים בתואר 1]]-טבלה14[[#This Row],[נשים תואר 1]])/טבלה14[[#This Row],[מספר סטודנטים בתואר 1]]),"")</f>
        <v>0.86157024793388426</v>
      </c>
      <c r="P2086" s="11">
        <f>IFERROR(טבלה14[[#This Row],[נשים תואר 1]]/טבלה14[[#This Row],[מספר סטודנטים בתואר 1]],"")</f>
        <v>0.13842975206611571</v>
      </c>
      <c r="Q208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086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086" s="13">
        <f>SUMIFS(T:T,D:D,"2007/08",B:B,B2086)-טבלה14[[#This Row],[דירוג]]</f>
        <v>22</v>
      </c>
      <c r="T2086" s="9">
        <v>47</v>
      </c>
    </row>
    <row r="2087" spans="2:20" s="6" customFormat="1" ht="13.8" hidden="1" x14ac:dyDescent="0.3">
      <c r="B2087" s="7" t="s">
        <v>111</v>
      </c>
      <c r="C2087" s="8" t="s">
        <v>39</v>
      </c>
      <c r="D2087" s="9" t="s">
        <v>50</v>
      </c>
      <c r="E2087" s="10">
        <v>479</v>
      </c>
      <c r="F2087" s="10">
        <v>361</v>
      </c>
      <c r="G2087" s="10">
        <v>177</v>
      </c>
      <c r="H2087" s="10">
        <v>141</v>
      </c>
      <c r="I2087" s="10">
        <v>40</v>
      </c>
      <c r="J2087" s="10">
        <v>30</v>
      </c>
      <c r="K2087" s="9"/>
      <c r="L2087" s="9" t="s">
        <v>18</v>
      </c>
      <c r="M2087" s="9" t="str">
        <f>IF(טבלה14[[#This Row],[מספר סטודנטים בתואר 1]]&gt;500,"yes","no")</f>
        <v>no</v>
      </c>
      <c r="N2087" s="12">
        <f>טבלה14[[#This Row],[מספר סטודנטים בתואר 1]]/SUBTOTAL(109,טבלה14[מספר סטודנטים בתואר 1])</f>
        <v>6.9675767669861955E-3</v>
      </c>
      <c r="O2087" s="11">
        <f>IFERROR(((טבלה14[[#This Row],[מספר סטודנטים בתואר 1]]-טבלה14[[#This Row],[נשים תואר 1]])/טבלה14[[#This Row],[מספר סטודנטים בתואר 1]]),"")</f>
        <v>0.24634655532359082</v>
      </c>
      <c r="P2087" s="11">
        <f>IFERROR(טבלה14[[#This Row],[נשים תואר 1]]/טבלה14[[#This Row],[מספר סטודנטים בתואר 1]],"")</f>
        <v>0.75365344467640916</v>
      </c>
      <c r="Q208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08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87" s="13">
        <f>SUMIFS(T:T,D:D,"2007/08",B:B,B2087)-טבלה14[[#This Row],[דירוג]]</f>
        <v>-2</v>
      </c>
      <c r="T2087" s="9">
        <v>48</v>
      </c>
    </row>
    <row r="2088" spans="2:20" s="6" customFormat="1" ht="13.8" hidden="1" x14ac:dyDescent="0.3">
      <c r="B2088" s="7" t="s">
        <v>94</v>
      </c>
      <c r="C2088" s="8" t="s">
        <v>39</v>
      </c>
      <c r="D2088" s="10" t="s">
        <v>50</v>
      </c>
      <c r="E2088" s="10">
        <v>462</v>
      </c>
      <c r="F2088" s="10">
        <v>258</v>
      </c>
      <c r="G2088" s="10">
        <v>125</v>
      </c>
      <c r="H2088" s="10">
        <v>61</v>
      </c>
      <c r="I2088" s="10">
        <v>20</v>
      </c>
      <c r="J2088" s="10">
        <v>6</v>
      </c>
      <c r="K2088" s="9"/>
      <c r="L2088" s="9" t="s">
        <v>18</v>
      </c>
      <c r="M2088" s="9" t="str">
        <f>IF(טבלה14[[#This Row],[מספר סטודנטים בתואר 1]]&gt;500,"yes","no")</f>
        <v>no</v>
      </c>
      <c r="N2088" s="12">
        <f>טבלה14[[#This Row],[מספר סטודנטים בתואר 1]]/SUBTOTAL(109,טבלה14[מספר סטודנטים בתואר 1])</f>
        <v>6.7202932491599631E-3</v>
      </c>
      <c r="O2088" s="11">
        <f>IFERROR(((טבלה14[[#This Row],[מספר סטודנטים בתואר 1]]-טבלה14[[#This Row],[נשים תואר 1]])/טבלה14[[#This Row],[מספר סטודנטים בתואר 1]]),"")</f>
        <v>0.44155844155844154</v>
      </c>
      <c r="P2088" s="11">
        <f>IFERROR(טבלה14[[#This Row],[נשים תואר 1]]/טבלה14[[#This Row],[מספר סטודנטים בתואר 1]],"")</f>
        <v>0.55844155844155841</v>
      </c>
      <c r="Q208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08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88" s="13">
        <f>SUMIFS(T:T,D:D,"2007/08",B:B,B2088)-טבלה14[[#This Row],[דירוג]]</f>
        <v>5</v>
      </c>
      <c r="T2088" s="9">
        <v>49</v>
      </c>
    </row>
    <row r="2089" spans="2:20" s="6" customFormat="1" ht="13.8" hidden="1" x14ac:dyDescent="0.3">
      <c r="B2089" s="7" t="s">
        <v>93</v>
      </c>
      <c r="C2089" s="8" t="s">
        <v>58</v>
      </c>
      <c r="D2089" s="9" t="s">
        <v>50</v>
      </c>
      <c r="E2089" s="10">
        <v>458</v>
      </c>
      <c r="F2089" s="10">
        <v>435</v>
      </c>
      <c r="G2089" s="10">
        <v>84</v>
      </c>
      <c r="H2089" s="10">
        <v>76</v>
      </c>
      <c r="I2089" s="10">
        <v>3</v>
      </c>
      <c r="J2089" s="10">
        <v>3</v>
      </c>
      <c r="K2089" s="9"/>
      <c r="L2089" s="9" t="s">
        <v>18</v>
      </c>
      <c r="M2089" s="9" t="str">
        <f>IF(טבלה14[[#This Row],[מספר סטודנטים בתואר 1]]&gt;500,"yes","no")</f>
        <v>no</v>
      </c>
      <c r="N2089" s="12">
        <f>טבלה14[[#This Row],[מספר סטודנטים בתואר 1]]/SUBTOTAL(109,טבלה14[מספר סטודנטים בתואר 1])</f>
        <v>6.6621088920243796E-3</v>
      </c>
      <c r="O2089" s="11">
        <f>IFERROR(((טבלה14[[#This Row],[מספר סטודנטים בתואר 1]]-טבלה14[[#This Row],[נשים תואר 1]])/טבלה14[[#This Row],[מספר סטודנטים בתואר 1]]),"")</f>
        <v>5.0218340611353711E-2</v>
      </c>
      <c r="P2089" s="11">
        <f>IFERROR(טבלה14[[#This Row],[נשים תואר 1]]/טבלה14[[#This Row],[מספר סטודנטים בתואר 1]],"")</f>
        <v>0.94978165938864634</v>
      </c>
      <c r="Q208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08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89" s="13">
        <f>SUMIFS(T:T,D:D,"2007/08",B:B,B2089)-טבלה14[[#This Row],[דירוג]]</f>
        <v>3</v>
      </c>
      <c r="T2089" s="9">
        <v>50</v>
      </c>
    </row>
    <row r="2090" spans="2:20" s="6" customFormat="1" ht="13.8" hidden="1" x14ac:dyDescent="0.3">
      <c r="B2090" s="7" t="s">
        <v>122</v>
      </c>
      <c r="C2090" s="8" t="s">
        <v>39</v>
      </c>
      <c r="D2090" s="10" t="s">
        <v>50</v>
      </c>
      <c r="E2090" s="10">
        <v>400</v>
      </c>
      <c r="F2090" s="10">
        <v>319</v>
      </c>
      <c r="G2090" s="10">
        <v>148</v>
      </c>
      <c r="H2090" s="10">
        <v>121</v>
      </c>
      <c r="I2090" s="10">
        <v>49</v>
      </c>
      <c r="J2090" s="10">
        <v>28</v>
      </c>
      <c r="K2090" s="9"/>
      <c r="L2090" s="9" t="s">
        <v>18</v>
      </c>
      <c r="M2090" s="9" t="str">
        <f>IF(טבלה14[[#This Row],[מספר סטודנטים בתואר 1]]&gt;500,"yes","no")</f>
        <v>no</v>
      </c>
      <c r="N2090" s="12">
        <f>טבלה14[[#This Row],[מספר סטודנטים בתואר 1]]/SUBTOTAL(109,טבלה14[מספר סטודנטים בתואר 1])</f>
        <v>5.8184357135584097E-3</v>
      </c>
      <c r="O2090" s="11">
        <f>IFERROR(((טבלה14[[#This Row],[מספר סטודנטים בתואר 1]]-טבלה14[[#This Row],[נשים תואר 1]])/טבלה14[[#This Row],[מספר סטודנטים בתואר 1]]),"")</f>
        <v>0.20250000000000001</v>
      </c>
      <c r="P2090" s="11">
        <f>IFERROR(טבלה14[[#This Row],[נשים תואר 1]]/טבלה14[[#This Row],[מספר סטודנטים בתואר 1]],"")</f>
        <v>0.79749999999999999</v>
      </c>
      <c r="Q209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09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90" s="13">
        <f>SUMIFS(T:T,D:D,"2007/08",B:B,B2090)-טבלה14[[#This Row],[דירוג]]</f>
        <v>6</v>
      </c>
      <c r="T2090" s="9">
        <v>51</v>
      </c>
    </row>
    <row r="2091" spans="2:20" s="6" customFormat="1" ht="13.8" hidden="1" x14ac:dyDescent="0.3">
      <c r="B2091" s="7" t="s">
        <v>107</v>
      </c>
      <c r="C2091" s="8" t="s">
        <v>39</v>
      </c>
      <c r="D2091" s="9" t="s">
        <v>50</v>
      </c>
      <c r="E2091" s="10">
        <v>397</v>
      </c>
      <c r="F2091" s="10">
        <v>308</v>
      </c>
      <c r="G2091" s="10">
        <v>106</v>
      </c>
      <c r="H2091" s="10">
        <v>73</v>
      </c>
      <c r="I2091" s="10">
        <v>48</v>
      </c>
      <c r="J2091" s="10">
        <v>28</v>
      </c>
      <c r="K2091" s="9"/>
      <c r="L2091" s="9" t="s">
        <v>18</v>
      </c>
      <c r="M2091" s="9" t="str">
        <f>IF(טבלה14[[#This Row],[מספר סטודנטים בתואר 1]]&gt;500,"yes","no")</f>
        <v>no</v>
      </c>
      <c r="N2091" s="12">
        <f>טבלה14[[#This Row],[מספר סטודנטים בתואר 1]]/SUBTOTAL(109,טבלה14[מספר סטודנטים בתואר 1])</f>
        <v>5.7747974457067214E-3</v>
      </c>
      <c r="O2091" s="11">
        <f>IFERROR(((טבלה14[[#This Row],[מספר סטודנטים בתואר 1]]-טבלה14[[#This Row],[נשים תואר 1]])/טבלה14[[#This Row],[מספר סטודנטים בתואר 1]]),"")</f>
        <v>0.22418136020151133</v>
      </c>
      <c r="P2091" s="11">
        <f>IFERROR(טבלה14[[#This Row],[נשים תואר 1]]/טבלה14[[#This Row],[מספר סטודנטים בתואר 1]],"")</f>
        <v>0.77581863979848864</v>
      </c>
      <c r="Q209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09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91" s="13">
        <f>SUMIFS(T:T,D:D,"2007/08",B:B,B2091)-טבלה14[[#This Row],[דירוג]]</f>
        <v>0</v>
      </c>
      <c r="T2091" s="9">
        <v>52</v>
      </c>
    </row>
    <row r="2092" spans="2:20" s="6" customFormat="1" ht="13.8" hidden="1" x14ac:dyDescent="0.3">
      <c r="B2092" s="7" t="s">
        <v>205</v>
      </c>
      <c r="C2092" s="8" t="s">
        <v>39</v>
      </c>
      <c r="D2092" s="10" t="s">
        <v>50</v>
      </c>
      <c r="E2092" s="10">
        <v>389</v>
      </c>
      <c r="F2092" s="10">
        <v>268</v>
      </c>
      <c r="G2092" s="10">
        <v>0</v>
      </c>
      <c r="H2092" s="10">
        <v>0</v>
      </c>
      <c r="I2092" s="10">
        <v>0</v>
      </c>
      <c r="J2092" s="10">
        <v>0</v>
      </c>
      <c r="K2092" s="9"/>
      <c r="L2092" s="9" t="s">
        <v>18</v>
      </c>
      <c r="M2092" s="9" t="str">
        <f>IF(טבלה14[[#This Row],[מספר סטודנטים בתואר 1]]&gt;500,"yes","no")</f>
        <v>no</v>
      </c>
      <c r="N2092" s="12">
        <f>טבלה14[[#This Row],[מספר סטודנטים בתואר 1]]/SUBTOTAL(109,טבלה14[מספר סטודנטים בתואר 1])</f>
        <v>5.6584287314355537E-3</v>
      </c>
      <c r="O2092" s="11">
        <f>IFERROR(((טבלה14[[#This Row],[מספר סטודנטים בתואר 1]]-טבלה14[[#This Row],[נשים תואר 1]])/טבלה14[[#This Row],[מספר סטודנטים בתואר 1]]),"")</f>
        <v>0.3110539845758355</v>
      </c>
      <c r="P2092" s="11">
        <f>IFERROR(טבלה14[[#This Row],[נשים תואר 1]]/טבלה14[[#This Row],[מספר סטודנטים בתואר 1]],"")</f>
        <v>0.68894601542416456</v>
      </c>
      <c r="Q209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09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92" s="13">
        <f>SUMIFS(T:T,D:D,"2007/08",B:B,B2092)-טבלה14[[#This Row],[דירוג]]</f>
        <v>9</v>
      </c>
      <c r="T2092" s="9">
        <v>53</v>
      </c>
    </row>
    <row r="2093" spans="2:20" s="6" customFormat="1" ht="13.8" hidden="1" x14ac:dyDescent="0.3">
      <c r="B2093" s="7" t="s">
        <v>247</v>
      </c>
      <c r="C2093" s="8" t="s">
        <v>52</v>
      </c>
      <c r="D2093" s="9" t="s">
        <v>50</v>
      </c>
      <c r="E2093" s="10">
        <v>388</v>
      </c>
      <c r="F2093" s="10">
        <v>363</v>
      </c>
      <c r="G2093" s="10">
        <v>81</v>
      </c>
      <c r="H2093" s="10">
        <v>65</v>
      </c>
      <c r="I2093" s="10">
        <v>0</v>
      </c>
      <c r="J2093" s="10">
        <v>0</v>
      </c>
      <c r="K2093" s="9"/>
      <c r="L2093" s="9" t="s">
        <v>18</v>
      </c>
      <c r="M2093" s="9" t="str">
        <f>IF(טבלה14[[#This Row],[מספר סטודנטים בתואר 1]]&gt;500,"yes","no")</f>
        <v>no</v>
      </c>
      <c r="N2093" s="12">
        <f>טבלה14[[#This Row],[מספר סטודנטים בתואר 1]]/SUBTOTAL(109,טבלה14[מספר סטודנטים בתואר 1])</f>
        <v>5.6438826421516576E-3</v>
      </c>
      <c r="O2093" s="11">
        <f>IFERROR(((טבלה14[[#This Row],[מספר סטודנטים בתואר 1]]-טבלה14[[#This Row],[נשים תואר 1]])/טבלה14[[#This Row],[מספר סטודנטים בתואר 1]]),"")</f>
        <v>6.4432989690721643E-2</v>
      </c>
      <c r="P2093" s="11">
        <f>IFERROR(טבלה14[[#This Row],[נשים תואר 1]]/טבלה14[[#This Row],[מספר סטודנטים בתואר 1]],"")</f>
        <v>0.93556701030927836</v>
      </c>
      <c r="Q209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09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93" s="13">
        <f>SUMIFS(T:T,D:D,"2007/08",B:B,B2093)-טבלה14[[#This Row],[דירוג]]</f>
        <v>17</v>
      </c>
      <c r="T2093" s="9">
        <v>54</v>
      </c>
    </row>
    <row r="2094" spans="2:20" s="6" customFormat="1" ht="13.8" hidden="1" x14ac:dyDescent="0.3">
      <c r="B2094" s="7" t="s">
        <v>73</v>
      </c>
      <c r="C2094" s="8" t="s">
        <v>16</v>
      </c>
      <c r="D2094" s="10" t="s">
        <v>50</v>
      </c>
      <c r="E2094" s="10">
        <v>383</v>
      </c>
      <c r="F2094" s="10">
        <v>321</v>
      </c>
      <c r="G2094" s="10">
        <v>301</v>
      </c>
      <c r="H2094" s="10">
        <v>232</v>
      </c>
      <c r="I2094" s="10">
        <v>43</v>
      </c>
      <c r="J2094" s="10">
        <v>34</v>
      </c>
      <c r="K2094" s="9"/>
      <c r="L2094" s="9" t="s">
        <v>18</v>
      </c>
      <c r="M2094" s="9" t="str">
        <f>IF(טבלה14[[#This Row],[מספר סטודנטים בתואר 1]]&gt;500,"yes","no")</f>
        <v>no</v>
      </c>
      <c r="N2094" s="12">
        <f>טבלה14[[#This Row],[מספר סטודנטים בתואר 1]]/SUBTOTAL(109,טבלה14[מספר סטודנטים בתואר 1])</f>
        <v>5.5711521957321772E-3</v>
      </c>
      <c r="O2094" s="11">
        <f>IFERROR(((טבלה14[[#This Row],[מספר סטודנטים בתואר 1]]-טבלה14[[#This Row],[נשים תואר 1]])/טבלה14[[#This Row],[מספר סטודנטים בתואר 1]]),"")</f>
        <v>0.16187989556135771</v>
      </c>
      <c r="P2094" s="11">
        <f>IFERROR(טבלה14[[#This Row],[נשים תואר 1]]/טבלה14[[#This Row],[מספר סטודנטים בתואר 1]],"")</f>
        <v>0.83812010443864227</v>
      </c>
      <c r="Q209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09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94" s="13">
        <f>SUMIFS(T:T,D:D,"2007/08",B:B,B2094)-טבלה14[[#This Row],[דירוג]]</f>
        <v>-17</v>
      </c>
      <c r="T2094" s="9">
        <v>55</v>
      </c>
    </row>
    <row r="2095" spans="2:20" s="6" customFormat="1" ht="13.8" hidden="1" x14ac:dyDescent="0.3">
      <c r="B2095" s="7" t="s">
        <v>112</v>
      </c>
      <c r="C2095" s="8" t="s">
        <v>56</v>
      </c>
      <c r="D2095" s="9" t="s">
        <v>50</v>
      </c>
      <c r="E2095" s="10">
        <v>376</v>
      </c>
      <c r="F2095" s="10">
        <v>290</v>
      </c>
      <c r="G2095" s="10">
        <v>51</v>
      </c>
      <c r="H2095" s="10">
        <v>37</v>
      </c>
      <c r="I2095" s="10">
        <v>18</v>
      </c>
      <c r="J2095" s="10">
        <v>11</v>
      </c>
      <c r="K2095" s="9"/>
      <c r="L2095" s="9" t="s">
        <v>18</v>
      </c>
      <c r="M2095" s="9" t="str">
        <f>IF(טבלה14[[#This Row],[מספר סטודנטים בתואר 1]]&gt;500,"yes","no")</f>
        <v>no</v>
      </c>
      <c r="N2095" s="12">
        <f>טבלה14[[#This Row],[מספר סטודנטים בתואר 1]]/SUBTOTAL(109,טבלה14[מספר סטודנטים בתואר 1])</f>
        <v>5.4693295707449055E-3</v>
      </c>
      <c r="O2095" s="11">
        <f>IFERROR(((טבלה14[[#This Row],[מספר סטודנטים בתואר 1]]-טבלה14[[#This Row],[נשים תואר 1]])/טבלה14[[#This Row],[מספר סטודנטים בתואר 1]]),"")</f>
        <v>0.22872340425531915</v>
      </c>
      <c r="P2095" s="11">
        <f>IFERROR(טבלה14[[#This Row],[נשים תואר 1]]/טבלה14[[#This Row],[מספר סטודנטים בתואר 1]],"")</f>
        <v>0.77127659574468088</v>
      </c>
      <c r="Q209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09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95" s="13">
        <f>SUMIFS(T:T,D:D,"2007/08",B:B,B2095)-טבלה14[[#This Row],[דירוג]]</f>
        <v>0</v>
      </c>
      <c r="T2095" s="9">
        <v>56</v>
      </c>
    </row>
    <row r="2096" spans="2:20" s="6" customFormat="1" ht="13.8" hidden="1" x14ac:dyDescent="0.3">
      <c r="B2096" s="7" t="s">
        <v>100</v>
      </c>
      <c r="C2096" s="8" t="s">
        <v>34</v>
      </c>
      <c r="D2096" s="10" t="s">
        <v>50</v>
      </c>
      <c r="E2096" s="10">
        <v>370</v>
      </c>
      <c r="F2096" s="10">
        <v>61</v>
      </c>
      <c r="G2096" s="10">
        <v>131</v>
      </c>
      <c r="H2096" s="10">
        <v>25</v>
      </c>
      <c r="I2096" s="10">
        <v>27</v>
      </c>
      <c r="J2096" s="10">
        <v>6</v>
      </c>
      <c r="K2096" s="9"/>
      <c r="L2096" s="9" t="s">
        <v>18</v>
      </c>
      <c r="M2096" s="9" t="str">
        <f>IF(טבלה14[[#This Row],[מספר סטודנטים בתואר 1]]&gt;500,"yes","no")</f>
        <v>no</v>
      </c>
      <c r="N2096" s="12">
        <f>טבלה14[[#This Row],[מספר סטודנטים בתואר 1]]/SUBTOTAL(109,טבלה14[מספר סטודנטים בתואר 1])</f>
        <v>5.3820530350415291E-3</v>
      </c>
      <c r="O2096" s="11">
        <f>IFERROR(((טבלה14[[#This Row],[מספר סטודנטים בתואר 1]]-טבלה14[[#This Row],[נשים תואר 1]])/טבלה14[[#This Row],[מספר סטודנטים בתואר 1]]),"")</f>
        <v>0.83513513513513515</v>
      </c>
      <c r="P2096" s="11">
        <f>IFERROR(טבלה14[[#This Row],[נשים תואר 1]]/טבלה14[[#This Row],[מספר סטודנטים בתואר 1]],"")</f>
        <v>0.16486486486486487</v>
      </c>
      <c r="Q209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096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096" s="13">
        <f>SUMIFS(T:T,D:D,"2007/08",B:B,B2096)-טבלה14[[#This Row],[דירוג]]</f>
        <v>2</v>
      </c>
      <c r="T2096" s="9">
        <v>57</v>
      </c>
    </row>
    <row r="2097" spans="2:20" s="6" customFormat="1" ht="13.8" hidden="1" x14ac:dyDescent="0.3">
      <c r="B2097" s="7" t="s">
        <v>207</v>
      </c>
      <c r="C2097" s="8" t="s">
        <v>34</v>
      </c>
      <c r="D2097" s="9" t="s">
        <v>50</v>
      </c>
      <c r="E2097" s="10">
        <v>351</v>
      </c>
      <c r="F2097" s="10">
        <v>41</v>
      </c>
      <c r="G2097" s="10">
        <v>25</v>
      </c>
      <c r="H2097" s="10"/>
      <c r="I2097" s="10">
        <v>15</v>
      </c>
      <c r="J2097" s="10"/>
      <c r="K2097" s="9"/>
      <c r="L2097" s="9" t="s">
        <v>18</v>
      </c>
      <c r="M2097" s="9" t="str">
        <f>IF(טבלה14[[#This Row],[מספר סטודנטים בתואר 1]]&gt;500,"yes","no")</f>
        <v>no</v>
      </c>
      <c r="N2097" s="12">
        <f>טבלה14[[#This Row],[מספר סטודנטים בתואר 1]]/SUBTOTAL(109,טבלה14[מספר סטודנטים בתואר 1])</f>
        <v>5.1056773386475044E-3</v>
      </c>
      <c r="O2097" s="11">
        <f>IFERROR(((טבלה14[[#This Row],[מספר סטודנטים בתואר 1]]-טבלה14[[#This Row],[נשים תואר 1]])/טבלה14[[#This Row],[מספר סטודנטים בתואר 1]]),"")</f>
        <v>0.88319088319088324</v>
      </c>
      <c r="P2097" s="11">
        <f>IFERROR(טבלה14[[#This Row],[נשים תואר 1]]/טבלה14[[#This Row],[מספר סטודנטים בתואר 1]],"")</f>
        <v>0.11680911680911681</v>
      </c>
      <c r="Q209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097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097" s="13">
        <f>SUMIFS(T:T,D:D,"2007/08",B:B,B2097)-טבלה14[[#This Row],[דירוג]]</f>
        <v>5</v>
      </c>
      <c r="T2097" s="9">
        <v>58</v>
      </c>
    </row>
    <row r="2098" spans="2:20" s="6" customFormat="1" ht="13.8" hidden="1" x14ac:dyDescent="0.3">
      <c r="B2098" s="7" t="s">
        <v>121</v>
      </c>
      <c r="C2098" s="8" t="s">
        <v>16</v>
      </c>
      <c r="D2098" s="10" t="s">
        <v>50</v>
      </c>
      <c r="E2098" s="10">
        <v>346</v>
      </c>
      <c r="F2098" s="10">
        <v>306</v>
      </c>
      <c r="G2098" s="10">
        <v>73</v>
      </c>
      <c r="H2098" s="10">
        <v>66</v>
      </c>
      <c r="I2098" s="10"/>
      <c r="J2098" s="10"/>
      <c r="K2098" s="9"/>
      <c r="L2098" s="9" t="s">
        <v>18</v>
      </c>
      <c r="M2098" s="9" t="str">
        <f>IF(טבלה14[[#This Row],[מספר סטודנטים בתואר 1]]&gt;500,"yes","no")</f>
        <v>no</v>
      </c>
      <c r="N2098" s="12">
        <f>טבלה14[[#This Row],[מספר סטודנטים בתואר 1]]/SUBTOTAL(109,טבלה14[מספר סטודנטים בתואר 1])</f>
        <v>5.0329468922280249E-3</v>
      </c>
      <c r="O2098" s="11">
        <f>IFERROR(((טבלה14[[#This Row],[מספר סטודנטים בתואר 1]]-טבלה14[[#This Row],[נשים תואר 1]])/טבלה14[[#This Row],[מספר סטודנטים בתואר 1]]),"")</f>
        <v>0.11560693641618497</v>
      </c>
      <c r="P2098" s="11">
        <f>IFERROR(טבלה14[[#This Row],[נשים תואר 1]]/טבלה14[[#This Row],[מספר סטודנטים בתואר 1]],"")</f>
        <v>0.88439306358381498</v>
      </c>
      <c r="Q209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09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98" s="13">
        <f>SUMIFS(T:T,D:D,"2007/08",B:B,B2098)-טבלה14[[#This Row],[דירוג]]</f>
        <v>-14</v>
      </c>
      <c r="T2098" s="9">
        <v>59</v>
      </c>
    </row>
    <row r="2099" spans="2:20" s="6" customFormat="1" ht="13.8" hidden="1" x14ac:dyDescent="0.3">
      <c r="B2099" s="7" t="s">
        <v>113</v>
      </c>
      <c r="C2099" s="8" t="s">
        <v>69</v>
      </c>
      <c r="D2099" s="9" t="s">
        <v>50</v>
      </c>
      <c r="E2099" s="10">
        <v>329</v>
      </c>
      <c r="F2099" s="10">
        <v>206</v>
      </c>
      <c r="G2099" s="10">
        <v>29</v>
      </c>
      <c r="H2099" s="10">
        <v>24</v>
      </c>
      <c r="I2099" s="10">
        <v>0</v>
      </c>
      <c r="J2099" s="10" t="s">
        <v>21</v>
      </c>
      <c r="K2099" s="9"/>
      <c r="L2099" s="9" t="s">
        <v>18</v>
      </c>
      <c r="M2099" s="9" t="str">
        <f>IF(טבלה14[[#This Row],[מספר סטודנטים בתואר 1]]&gt;500,"yes","no")</f>
        <v>no</v>
      </c>
      <c r="N2099" s="12">
        <f>טבלה14[[#This Row],[מספר סטודנטים בתואר 1]]/SUBTOTAL(109,טבלה14[מספר סטודנטים בתואר 1])</f>
        <v>4.7856633744017925E-3</v>
      </c>
      <c r="O2099" s="11">
        <f>IFERROR(((טבלה14[[#This Row],[מספר סטודנטים בתואר 1]]-טבלה14[[#This Row],[נשים תואר 1]])/טבלה14[[#This Row],[מספר סטודנטים בתואר 1]]),"")</f>
        <v>0.37386018237082069</v>
      </c>
      <c r="P2099" s="11">
        <f>IFERROR(טבלה14[[#This Row],[נשים תואר 1]]/טבלה14[[#This Row],[מספר סטודנטים בתואר 1]],"")</f>
        <v>0.62613981762917936</v>
      </c>
      <c r="Q209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09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099" s="13">
        <f>SUMIFS(T:T,D:D,"2007/08",B:B,B2099)-טבלה14[[#This Row],[דירוג]]</f>
        <v>1</v>
      </c>
      <c r="T2099" s="9">
        <v>60</v>
      </c>
    </row>
    <row r="2100" spans="2:20" s="6" customFormat="1" ht="13.8" hidden="1" x14ac:dyDescent="0.3">
      <c r="B2100" s="7" t="s">
        <v>114</v>
      </c>
      <c r="C2100" s="8" t="s">
        <v>25</v>
      </c>
      <c r="D2100" s="10" t="s">
        <v>50</v>
      </c>
      <c r="E2100" s="10">
        <v>324</v>
      </c>
      <c r="F2100" s="10">
        <v>168</v>
      </c>
      <c r="G2100" s="10">
        <v>162</v>
      </c>
      <c r="H2100" s="10">
        <v>83</v>
      </c>
      <c r="I2100" s="10">
        <v>62</v>
      </c>
      <c r="J2100" s="10">
        <v>36</v>
      </c>
      <c r="K2100" s="9"/>
      <c r="L2100" s="9" t="s">
        <v>18</v>
      </c>
      <c r="M2100" s="9" t="str">
        <f>IF(טבלה14[[#This Row],[מספר סטודנטים בתואר 1]]&gt;500,"yes","no")</f>
        <v>no</v>
      </c>
      <c r="N2100" s="12">
        <f>טבלה14[[#This Row],[מספר סטודנטים בתואר 1]]/SUBTOTAL(109,טבלה14[מספר סטודנטים בתואר 1])</f>
        <v>4.7129329279823121E-3</v>
      </c>
      <c r="O2100" s="11">
        <f>IFERROR(((טבלה14[[#This Row],[מספר סטודנטים בתואר 1]]-טבלה14[[#This Row],[נשים תואר 1]])/טבלה14[[#This Row],[מספר סטודנטים בתואר 1]]),"")</f>
        <v>0.48148148148148145</v>
      </c>
      <c r="P2100" s="11">
        <f>IFERROR(טבלה14[[#This Row],[נשים תואר 1]]/טבלה14[[#This Row],[מספר סטודנטים בתואר 1]],"")</f>
        <v>0.51851851851851849</v>
      </c>
      <c r="Q210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0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00" s="13">
        <f>SUMIFS(T:T,D:D,"2007/08",B:B,B2100)-טבלה14[[#This Row],[דירוג]]</f>
        <v>4</v>
      </c>
      <c r="T2100" s="9">
        <v>61</v>
      </c>
    </row>
    <row r="2101" spans="2:20" s="6" customFormat="1" ht="13.8" hidden="1" x14ac:dyDescent="0.3">
      <c r="B2101" s="7" t="s">
        <v>104</v>
      </c>
      <c r="C2101" s="8" t="s">
        <v>39</v>
      </c>
      <c r="D2101" s="9" t="s">
        <v>50</v>
      </c>
      <c r="E2101" s="10">
        <v>317</v>
      </c>
      <c r="F2101" s="10">
        <v>218</v>
      </c>
      <c r="G2101" s="10">
        <v>63</v>
      </c>
      <c r="H2101" s="10">
        <v>43</v>
      </c>
      <c r="I2101" s="10">
        <v>11</v>
      </c>
      <c r="J2101" s="10">
        <v>8</v>
      </c>
      <c r="K2101" s="9"/>
      <c r="L2101" s="9" t="s">
        <v>18</v>
      </c>
      <c r="M2101" s="9" t="str">
        <f>IF(טבלה14[[#This Row],[מספר סטודנטים בתואר 1]]&gt;500,"yes","no")</f>
        <v>no</v>
      </c>
      <c r="N2101" s="12">
        <f>טבלה14[[#This Row],[מספר סטודנטים בתואר 1]]/SUBTOTAL(109,טבלה14[מספר סטודנטים בתואר 1])</f>
        <v>4.6111103029950395E-3</v>
      </c>
      <c r="O2101" s="11">
        <f>IFERROR(((טבלה14[[#This Row],[מספר סטודנטים בתואר 1]]-טבלה14[[#This Row],[נשים תואר 1]])/טבלה14[[#This Row],[מספר סטודנטים בתואר 1]]),"")</f>
        <v>0.31230283911671924</v>
      </c>
      <c r="P2101" s="11">
        <f>IFERROR(טבלה14[[#This Row],[נשים תואר 1]]/טבלה14[[#This Row],[מספר סטודנטים בתואר 1]],"")</f>
        <v>0.68769716088328081</v>
      </c>
      <c r="Q210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0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01" s="13">
        <f>SUMIFS(T:T,D:D,"2007/08",B:B,B2101)-טבלה14[[#This Row],[דירוג]]</f>
        <v>10</v>
      </c>
      <c r="T2101" s="9">
        <v>62</v>
      </c>
    </row>
    <row r="2102" spans="2:20" s="6" customFormat="1" ht="13.8" hidden="1" x14ac:dyDescent="0.3">
      <c r="B2102" s="7" t="s">
        <v>126</v>
      </c>
      <c r="C2102" s="8" t="s">
        <v>25</v>
      </c>
      <c r="D2102" s="10" t="s">
        <v>50</v>
      </c>
      <c r="E2102" s="10">
        <v>307</v>
      </c>
      <c r="F2102" s="10">
        <v>190</v>
      </c>
      <c r="G2102" s="10">
        <v>275</v>
      </c>
      <c r="H2102" s="10">
        <v>94</v>
      </c>
      <c r="I2102" s="10">
        <v>89</v>
      </c>
      <c r="J2102" s="10">
        <v>45</v>
      </c>
      <c r="K2102" s="9"/>
      <c r="L2102" s="9" t="s">
        <v>18</v>
      </c>
      <c r="M2102" s="9" t="str">
        <f>IF(טבלה14[[#This Row],[מספר סטודנטים בתואר 1]]&gt;500,"yes","no")</f>
        <v>no</v>
      </c>
      <c r="N2102" s="12">
        <f>טבלה14[[#This Row],[מספר סטודנטים בתואר 1]]/SUBTOTAL(109,טבלה14[מספר סטודנטים בתואר 1])</f>
        <v>4.4656494101560796E-3</v>
      </c>
      <c r="O2102" s="11">
        <f>IFERROR(((טבלה14[[#This Row],[מספר סטודנטים בתואר 1]]-טבלה14[[#This Row],[נשים תואר 1]])/טבלה14[[#This Row],[מספר סטודנטים בתואר 1]]),"")</f>
        <v>0.38110749185667753</v>
      </c>
      <c r="P2102" s="11">
        <f>IFERROR(טבלה14[[#This Row],[נשים תואר 1]]/טבלה14[[#This Row],[מספר סטודנטים בתואר 1]],"")</f>
        <v>0.61889250814332253</v>
      </c>
      <c r="Q210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0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02" s="13">
        <f>SUMIFS(T:T,D:D,"2007/08",B:B,B2102)-טבלה14[[#This Row],[דירוג]]</f>
        <v>-8</v>
      </c>
      <c r="T2102" s="9">
        <v>63</v>
      </c>
    </row>
    <row r="2103" spans="2:20" s="6" customFormat="1" ht="13.8" hidden="1" x14ac:dyDescent="0.3">
      <c r="B2103" s="7" t="s">
        <v>86</v>
      </c>
      <c r="C2103" s="8" t="s">
        <v>69</v>
      </c>
      <c r="D2103" s="9" t="s">
        <v>50</v>
      </c>
      <c r="E2103" s="10">
        <v>304</v>
      </c>
      <c r="F2103" s="10">
        <v>153</v>
      </c>
      <c r="G2103" s="10">
        <v>46</v>
      </c>
      <c r="H2103" s="10">
        <v>9</v>
      </c>
      <c r="I2103" s="10">
        <v>0</v>
      </c>
      <c r="J2103" s="10" t="s">
        <v>21</v>
      </c>
      <c r="K2103" s="9"/>
      <c r="L2103" s="9" t="s">
        <v>18</v>
      </c>
      <c r="M2103" s="9" t="str">
        <f>IF(טבלה14[[#This Row],[מספר סטודנטים בתואר 1]]&gt;500,"yes","no")</f>
        <v>no</v>
      </c>
      <c r="N2103" s="12">
        <f>טבלה14[[#This Row],[מספר סטודנטים בתואר 1]]/SUBTOTAL(109,טבלה14[מספר סטודנטים בתואר 1])</f>
        <v>4.4220111423043914E-3</v>
      </c>
      <c r="O2103" s="11">
        <f>IFERROR(((טבלה14[[#This Row],[מספר סטודנטים בתואר 1]]-טבלה14[[#This Row],[נשים תואר 1]])/טבלה14[[#This Row],[מספר סטודנטים בתואר 1]]),"")</f>
        <v>0.49671052631578949</v>
      </c>
      <c r="P2103" s="11">
        <f>IFERROR(טבלה14[[#This Row],[נשים תואר 1]]/טבלה14[[#This Row],[מספר סטודנטים בתואר 1]],"")</f>
        <v>0.50328947368421051</v>
      </c>
      <c r="Q210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0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03" s="13">
        <f>SUMIFS(T:T,D:D,"2007/08",B:B,B2103)-טבלה14[[#This Row],[דירוג]]</f>
        <v>-17</v>
      </c>
      <c r="T2103" s="9">
        <v>64</v>
      </c>
    </row>
    <row r="2104" spans="2:20" s="6" customFormat="1" ht="13.8" hidden="1" x14ac:dyDescent="0.3">
      <c r="B2104" s="7" t="s">
        <v>197</v>
      </c>
      <c r="C2104" s="8" t="s">
        <v>52</v>
      </c>
      <c r="D2104" s="10" t="s">
        <v>50</v>
      </c>
      <c r="E2104" s="10">
        <v>302</v>
      </c>
      <c r="F2104" s="10">
        <v>259</v>
      </c>
      <c r="G2104" s="10">
        <v>636</v>
      </c>
      <c r="H2104" s="10">
        <v>449</v>
      </c>
      <c r="I2104" s="10">
        <v>16</v>
      </c>
      <c r="J2104" s="10">
        <v>11</v>
      </c>
      <c r="K2104" s="9"/>
      <c r="L2104" s="9" t="s">
        <v>18</v>
      </c>
      <c r="M2104" s="9" t="str">
        <f>IF(טבלה14[[#This Row],[מספר סטודנטים בתואר 1]]&gt;500,"yes","no")</f>
        <v>no</v>
      </c>
      <c r="N2104" s="12">
        <f>טבלה14[[#This Row],[מספר סטודנטים בתואר 1]]/SUBTOTAL(109,טבלה14[מספר סטודנטים בתואר 1])</f>
        <v>4.3929189637365992E-3</v>
      </c>
      <c r="O2104" s="11">
        <f>IFERROR(((טבלה14[[#This Row],[מספר סטודנטים בתואר 1]]-טבלה14[[#This Row],[נשים תואר 1]])/טבלה14[[#This Row],[מספר סטודנטים בתואר 1]]),"")</f>
        <v>0.14238410596026491</v>
      </c>
      <c r="P2104" s="11">
        <f>IFERROR(טבלה14[[#This Row],[נשים תואר 1]]/טבלה14[[#This Row],[מספר סטודנטים בתואר 1]],"")</f>
        <v>0.85761589403973515</v>
      </c>
      <c r="Q210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10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04" s="13">
        <f>SUMIFS(T:T,D:D,"2007/08",B:B,B2104)-טבלה14[[#This Row],[דירוג]]</f>
        <v>24</v>
      </c>
      <c r="T2104" s="9">
        <v>65</v>
      </c>
    </row>
    <row r="2105" spans="2:20" s="6" customFormat="1" ht="13.8" hidden="1" x14ac:dyDescent="0.3">
      <c r="B2105" s="7" t="s">
        <v>106</v>
      </c>
      <c r="C2105" s="8" t="s">
        <v>28</v>
      </c>
      <c r="D2105" s="9" t="s">
        <v>199</v>
      </c>
      <c r="E2105" s="10">
        <v>105</v>
      </c>
      <c r="F2105" s="10">
        <v>38</v>
      </c>
      <c r="G2105" s="10"/>
      <c r="H2105" s="10"/>
      <c r="I2105" s="10">
        <v>50</v>
      </c>
      <c r="J2105" s="10">
        <v>14</v>
      </c>
      <c r="K2105" s="9"/>
      <c r="L2105" s="9" t="s">
        <v>18</v>
      </c>
      <c r="M2105" s="9" t="str">
        <f>IF(טבלה14[[#This Row],[מספר סטודנטים בתואר 1]]&gt;500,"yes","no")</f>
        <v>no</v>
      </c>
      <c r="N2105" s="12">
        <f>טבלה14[[#This Row],[מספר סטודנטים בתואר 1]]/SUBTOTAL(109,טבלה14[מספר סטודנטים בתואר 1])</f>
        <v>1.5273393748090826E-3</v>
      </c>
      <c r="O2105" s="11">
        <f>IFERROR(((טבלה14[[#This Row],[מספר סטודנטים בתואר 1]]-טבלה14[[#This Row],[נשים תואר 1]])/טבלה14[[#This Row],[מספר סטודנטים בתואר 1]]),"")</f>
        <v>0.63809523809523805</v>
      </c>
      <c r="P2105" s="11">
        <f>IFERROR(טבלה14[[#This Row],[נשים תואר 1]]/טבלה14[[#This Row],[מספר סטודנטים בתואר 1]],"")</f>
        <v>0.3619047619047619</v>
      </c>
      <c r="Q210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0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05" s="13">
        <f>SUMIFS(T:T,D:D,"2007/08",B:B,B2105)-טבלה14[[#This Row],[דירוג]]</f>
        <v>-7</v>
      </c>
      <c r="T2105" s="9">
        <v>104</v>
      </c>
    </row>
    <row r="2106" spans="2:20" s="6" customFormat="1" ht="13.8" hidden="1" x14ac:dyDescent="0.3">
      <c r="B2106" s="7" t="s">
        <v>97</v>
      </c>
      <c r="C2106" s="8" t="s">
        <v>58</v>
      </c>
      <c r="D2106" s="10" t="s">
        <v>50</v>
      </c>
      <c r="E2106" s="10">
        <v>295</v>
      </c>
      <c r="F2106" s="10">
        <v>271</v>
      </c>
      <c r="G2106" s="10">
        <v>48</v>
      </c>
      <c r="H2106" s="10">
        <v>46</v>
      </c>
      <c r="I2106" s="10">
        <v>12</v>
      </c>
      <c r="J2106" s="10">
        <v>8</v>
      </c>
      <c r="K2106" s="9"/>
      <c r="L2106" s="9" t="s">
        <v>18</v>
      </c>
      <c r="M2106" s="9" t="str">
        <f>IF(טבלה14[[#This Row],[מספר סטודנטים בתואר 1]]&gt;500,"yes","no")</f>
        <v>no</v>
      </c>
      <c r="N2106" s="12">
        <f>טבלה14[[#This Row],[מספר סטודנטים בתואר 1]]/SUBTOTAL(109,טבלה14[מספר סטודנטים בתואר 1])</f>
        <v>4.2910963387493275E-3</v>
      </c>
      <c r="O2106" s="11">
        <f>IFERROR(((טבלה14[[#This Row],[מספר סטודנטים בתואר 1]]-טבלה14[[#This Row],[נשים תואר 1]])/טבלה14[[#This Row],[מספר סטודנטים בתואר 1]]),"")</f>
        <v>8.1355932203389825E-2</v>
      </c>
      <c r="P2106" s="11">
        <f>IFERROR(טבלה14[[#This Row],[נשים תואר 1]]/טבלה14[[#This Row],[מספר סטודנטים בתואר 1]],"")</f>
        <v>0.91864406779661012</v>
      </c>
      <c r="Q210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10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06" s="13">
        <f>SUMIFS(T:T,D:D,"2007/08",B:B,B2106)-טבלה14[[#This Row],[דירוג]]</f>
        <v>11</v>
      </c>
      <c r="T2106" s="9">
        <v>67</v>
      </c>
    </row>
    <row r="2107" spans="2:20" s="6" customFormat="1" ht="13.8" hidden="1" x14ac:dyDescent="0.3">
      <c r="B2107" s="7" t="s">
        <v>110</v>
      </c>
      <c r="C2107" s="8" t="s">
        <v>48</v>
      </c>
      <c r="D2107" s="9" t="s">
        <v>50</v>
      </c>
      <c r="E2107" s="10">
        <v>270</v>
      </c>
      <c r="F2107" s="10">
        <v>175</v>
      </c>
      <c r="G2107" s="10">
        <v>48</v>
      </c>
      <c r="H2107" s="10">
        <v>23</v>
      </c>
      <c r="I2107" s="10">
        <v>56</v>
      </c>
      <c r="J2107" s="10">
        <v>35</v>
      </c>
      <c r="K2107" s="9"/>
      <c r="L2107" s="9" t="s">
        <v>18</v>
      </c>
      <c r="M2107" s="9" t="str">
        <f>IF(טבלה14[[#This Row],[מספר סטודנטים בתואר 1]]&gt;500,"yes","no")</f>
        <v>no</v>
      </c>
      <c r="N2107" s="12">
        <f>טבלה14[[#This Row],[מספר סטודנטים בתואר 1]]/SUBTOTAL(109,טבלה14[מספר סטודנטים בתואר 1])</f>
        <v>3.9274441066519264E-3</v>
      </c>
      <c r="O2107" s="11">
        <f>IFERROR(((טבלה14[[#This Row],[מספר סטודנטים בתואר 1]]-טבלה14[[#This Row],[נשים תואר 1]])/טבלה14[[#This Row],[מספר סטודנטים בתואר 1]]),"")</f>
        <v>0.35185185185185186</v>
      </c>
      <c r="P2107" s="11">
        <f>IFERROR(טבלה14[[#This Row],[נשים תואר 1]]/טבלה14[[#This Row],[מספר סטודנטים בתואר 1]],"")</f>
        <v>0.64814814814814814</v>
      </c>
      <c r="Q210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0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07" s="13">
        <f>SUMIFS(T:T,D:D,"2007/08",B:B,B2107)-טבלה14[[#This Row],[דירוג]]</f>
        <v>6</v>
      </c>
      <c r="T2107" s="9">
        <v>68</v>
      </c>
    </row>
    <row r="2108" spans="2:20" s="6" customFormat="1" ht="13.8" hidden="1" x14ac:dyDescent="0.3">
      <c r="B2108" s="7" t="s">
        <v>98</v>
      </c>
      <c r="C2108" s="8" t="s">
        <v>72</v>
      </c>
      <c r="D2108" s="10" t="s">
        <v>50</v>
      </c>
      <c r="E2108" s="10">
        <v>267</v>
      </c>
      <c r="F2108" s="10">
        <v>169</v>
      </c>
      <c r="G2108" s="10">
        <v>231</v>
      </c>
      <c r="H2108" s="10">
        <v>125</v>
      </c>
      <c r="I2108" s="10">
        <v>39</v>
      </c>
      <c r="J2108" s="10">
        <v>16</v>
      </c>
      <c r="K2108" s="9"/>
      <c r="L2108" s="9" t="s">
        <v>18</v>
      </c>
      <c r="M2108" s="9" t="str">
        <f>IF(טבלה14[[#This Row],[מספר סטודנטים בתואר 1]]&gt;500,"yes","no")</f>
        <v>no</v>
      </c>
      <c r="N2108" s="12">
        <f>טבלה14[[#This Row],[מספר סטודנטים בתואר 1]]/SUBTOTAL(109,טבלה14[מספר סטודנטים בתואר 1])</f>
        <v>3.8838058388002386E-3</v>
      </c>
      <c r="O2108" s="11">
        <f>IFERROR(((טבלה14[[#This Row],[מספר סטודנטים בתואר 1]]-טבלה14[[#This Row],[נשים תואר 1]])/טבלה14[[#This Row],[מספר סטודנטים בתואר 1]]),"")</f>
        <v>0.36704119850187267</v>
      </c>
      <c r="P2108" s="11">
        <f>IFERROR(טבלה14[[#This Row],[נשים תואר 1]]/טבלה14[[#This Row],[מספר סטודנטים בתואר 1]],"")</f>
        <v>0.63295880149812733</v>
      </c>
      <c r="Q210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0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08" s="13">
        <f>SUMIFS(T:T,D:D,"2007/08",B:B,B2108)-טבלה14[[#This Row],[דירוג]]</f>
        <v>21</v>
      </c>
      <c r="T2108" s="9">
        <v>69</v>
      </c>
    </row>
    <row r="2109" spans="2:20" s="6" customFormat="1" ht="13.8" hidden="1" x14ac:dyDescent="0.3">
      <c r="B2109" s="7" t="s">
        <v>116</v>
      </c>
      <c r="C2109" s="8" t="s">
        <v>48</v>
      </c>
      <c r="D2109" s="9" t="s">
        <v>50</v>
      </c>
      <c r="E2109" s="10">
        <v>262</v>
      </c>
      <c r="F2109" s="10">
        <v>193</v>
      </c>
      <c r="G2109" s="10">
        <v>124</v>
      </c>
      <c r="H2109" s="10">
        <v>84</v>
      </c>
      <c r="I2109" s="10">
        <v>13</v>
      </c>
      <c r="J2109" s="10">
        <v>10</v>
      </c>
      <c r="K2109" s="9"/>
      <c r="L2109" s="9" t="s">
        <v>18</v>
      </c>
      <c r="M2109" s="9" t="str">
        <f>IF(טבלה14[[#This Row],[מספר סטודנטים בתואר 1]]&gt;500,"yes","no")</f>
        <v>no</v>
      </c>
      <c r="N2109" s="12">
        <f>טבלה14[[#This Row],[מספר סטודנטים בתואר 1]]/SUBTOTAL(109,טבלה14[מספר סטודנטים בתואר 1])</f>
        <v>3.8110753923807582E-3</v>
      </c>
      <c r="O2109" s="11">
        <f>IFERROR(((טבלה14[[#This Row],[מספר סטודנטים בתואר 1]]-טבלה14[[#This Row],[נשים תואר 1]])/טבלה14[[#This Row],[מספר סטודנטים בתואר 1]]),"")</f>
        <v>0.26335877862595419</v>
      </c>
      <c r="P2109" s="11">
        <f>IFERROR(טבלה14[[#This Row],[נשים תואר 1]]/טבלה14[[#This Row],[מספר סטודנטים בתואר 1]],"")</f>
        <v>0.73664122137404575</v>
      </c>
      <c r="Q210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10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09" s="13">
        <f>SUMIFS(T:T,D:D,"2007/08",B:B,B2109)-טבלה14[[#This Row],[דירוג]]</f>
        <v>-10</v>
      </c>
      <c r="T2109" s="9">
        <v>70</v>
      </c>
    </row>
    <row r="2110" spans="2:20" s="6" customFormat="1" ht="13.8" hidden="1" x14ac:dyDescent="0.3">
      <c r="B2110" s="7" t="s">
        <v>88</v>
      </c>
      <c r="C2110" s="8" t="s">
        <v>48</v>
      </c>
      <c r="D2110" s="10" t="s">
        <v>50</v>
      </c>
      <c r="E2110" s="10">
        <v>255</v>
      </c>
      <c r="F2110" s="10">
        <v>182</v>
      </c>
      <c r="G2110" s="10">
        <v>412</v>
      </c>
      <c r="H2110" s="10">
        <v>311</v>
      </c>
      <c r="I2110" s="10">
        <v>166</v>
      </c>
      <c r="J2110" s="10">
        <v>96</v>
      </c>
      <c r="K2110" s="9"/>
      <c r="L2110" s="9" t="s">
        <v>18</v>
      </c>
      <c r="M2110" s="9" t="str">
        <f>IF(טבלה14[[#This Row],[מספר סטודנטים בתואר 1]]&gt;500,"yes","no")</f>
        <v>no</v>
      </c>
      <c r="N2110" s="12">
        <f>טבלה14[[#This Row],[מספר סטודנטים בתואר 1]]/SUBTOTAL(109,טבלה14[מספר סטודנטים בתואר 1])</f>
        <v>3.7092527673934861E-3</v>
      </c>
      <c r="O2110" s="11">
        <f>IFERROR(((טבלה14[[#This Row],[מספר סטודנטים בתואר 1]]-טבלה14[[#This Row],[נשים תואר 1]])/טבלה14[[#This Row],[מספר סטודנטים בתואר 1]]),"")</f>
        <v>0.28627450980392155</v>
      </c>
      <c r="P2110" s="11">
        <f>IFERROR(טבלה14[[#This Row],[נשים תואר 1]]/טבלה14[[#This Row],[מספר סטודנטים בתואר 1]],"")</f>
        <v>0.71372549019607845</v>
      </c>
      <c r="Q211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11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10" s="13">
        <f>SUMIFS(T:T,D:D,"2007/08",B:B,B2110)-טבלה14[[#This Row],[דירוג]]</f>
        <v>5</v>
      </c>
      <c r="T2110" s="9">
        <v>71</v>
      </c>
    </row>
    <row r="2111" spans="2:20" s="6" customFormat="1" ht="13.8" hidden="1" x14ac:dyDescent="0.3">
      <c r="B2111" s="7" t="s">
        <v>119</v>
      </c>
      <c r="C2111" s="8" t="s">
        <v>34</v>
      </c>
      <c r="D2111" s="9" t="s">
        <v>50</v>
      </c>
      <c r="E2111" s="10">
        <v>244</v>
      </c>
      <c r="F2111" s="10">
        <v>186</v>
      </c>
      <c r="G2111" s="10">
        <v>42</v>
      </c>
      <c r="H2111" s="10">
        <v>32</v>
      </c>
      <c r="I2111" s="10">
        <v>35</v>
      </c>
      <c r="J2111" s="10">
        <v>22</v>
      </c>
      <c r="K2111" s="9"/>
      <c r="L2111" s="9" t="s">
        <v>18</v>
      </c>
      <c r="M2111" s="9" t="str">
        <f>IF(טבלה14[[#This Row],[מספר סטודנטים בתואר 1]]&gt;500,"yes","no")</f>
        <v>no</v>
      </c>
      <c r="N2111" s="12">
        <f>טבלה14[[#This Row],[מספר סטודנטים בתואר 1]]/SUBTOTAL(109,טבלה14[מספר סטודנטים בתואר 1])</f>
        <v>3.5492457852706301E-3</v>
      </c>
      <c r="O2111" s="11">
        <f>IFERROR(((טבלה14[[#This Row],[מספר סטודנטים בתואר 1]]-טבלה14[[#This Row],[נשים תואר 1]])/טבלה14[[#This Row],[מספר סטודנטים בתואר 1]]),"")</f>
        <v>0.23770491803278687</v>
      </c>
      <c r="P2111" s="11">
        <f>IFERROR(טבלה14[[#This Row],[נשים תואר 1]]/טבלה14[[#This Row],[מספר סטודנטים בתואר 1]],"")</f>
        <v>0.76229508196721307</v>
      </c>
      <c r="Q211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11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11" s="13">
        <f>SUMIFS(T:T,D:D,"2007/08",B:B,B2111)-טבלה14[[#This Row],[דירוג]]</f>
        <v>-2</v>
      </c>
      <c r="T2111" s="9">
        <v>72</v>
      </c>
    </row>
    <row r="2112" spans="2:20" s="6" customFormat="1" ht="13.8" hidden="1" x14ac:dyDescent="0.3">
      <c r="B2112" s="7" t="s">
        <v>103</v>
      </c>
      <c r="C2112" s="8" t="s">
        <v>48</v>
      </c>
      <c r="D2112" s="10" t="s">
        <v>50</v>
      </c>
      <c r="E2112" s="10">
        <v>243</v>
      </c>
      <c r="F2112" s="10">
        <v>83</v>
      </c>
      <c r="G2112" s="10">
        <v>47</v>
      </c>
      <c r="H2112" s="10">
        <v>24</v>
      </c>
      <c r="I2112" s="10">
        <v>35</v>
      </c>
      <c r="J2112" s="10">
        <v>16</v>
      </c>
      <c r="K2112" s="9"/>
      <c r="L2112" s="9" t="s">
        <v>18</v>
      </c>
      <c r="M2112" s="9" t="str">
        <f>IF(טבלה14[[#This Row],[מספר סטודנטים בתואר 1]]&gt;500,"yes","no")</f>
        <v>no</v>
      </c>
      <c r="N2112" s="12">
        <f>טבלה14[[#This Row],[מספר סטודנטים בתואר 1]]/SUBTOTAL(109,טבלה14[מספר סטודנטים בתואר 1])</f>
        <v>3.534699695986734E-3</v>
      </c>
      <c r="O2112" s="11">
        <f>IFERROR(((טבלה14[[#This Row],[מספר סטודנטים בתואר 1]]-טבלה14[[#This Row],[נשים תואר 1]])/טבלה14[[#This Row],[מספר סטודנטים בתואר 1]]),"")</f>
        <v>0.65843621399176955</v>
      </c>
      <c r="P2112" s="11">
        <f>IFERROR(טבלה14[[#This Row],[נשים תואר 1]]/טבלה14[[#This Row],[מספר סטודנטים בתואר 1]],"")</f>
        <v>0.34156378600823045</v>
      </c>
      <c r="Q211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1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12" s="13">
        <f>SUMIFS(T:T,D:D,"2007/08",B:B,B2112)-טבלה14[[#This Row],[דירוג]]</f>
        <v>11</v>
      </c>
      <c r="T2112" s="9">
        <v>73</v>
      </c>
    </row>
    <row r="2113" spans="2:20" s="6" customFormat="1" ht="13.8" hidden="1" x14ac:dyDescent="0.3">
      <c r="B2113" s="7" t="s">
        <v>201</v>
      </c>
      <c r="C2113" s="8" t="s">
        <v>58</v>
      </c>
      <c r="D2113" s="9" t="s">
        <v>50</v>
      </c>
      <c r="E2113" s="10">
        <v>234</v>
      </c>
      <c r="F2113" s="10">
        <v>192</v>
      </c>
      <c r="G2113" s="10">
        <v>0</v>
      </c>
      <c r="H2113" s="10">
        <v>0</v>
      </c>
      <c r="I2113" s="10">
        <v>0</v>
      </c>
      <c r="J2113" s="10" t="s">
        <v>21</v>
      </c>
      <c r="K2113" s="9"/>
      <c r="L2113" s="9" t="s">
        <v>18</v>
      </c>
      <c r="M2113" s="9" t="str">
        <f>IF(טבלה14[[#This Row],[מספר סטודנטים בתואר 1]]&gt;500,"yes","no")</f>
        <v>no</v>
      </c>
      <c r="N2113" s="12">
        <f>טבלה14[[#This Row],[מספר סטודנטים בתואר 1]]/SUBTOTAL(109,טבלה14[מספר סטודנטים בתואר 1])</f>
        <v>3.4037848924316698E-3</v>
      </c>
      <c r="O2113" s="11">
        <f>IFERROR(((טבלה14[[#This Row],[מספר סטודנטים בתואר 1]]-טבלה14[[#This Row],[נשים תואר 1]])/טבלה14[[#This Row],[מספר סטודנטים בתואר 1]]),"")</f>
        <v>0.17948717948717949</v>
      </c>
      <c r="P2113" s="11">
        <f>IFERROR(טבלה14[[#This Row],[נשים תואר 1]]/טבלה14[[#This Row],[מספר סטודנטים בתואר 1]],"")</f>
        <v>0.82051282051282048</v>
      </c>
      <c r="Q211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11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13" s="13">
        <f>SUMIFS(T:T,D:D,"2007/08",B:B,B2113)-טבלה14[[#This Row],[דירוג]]</f>
        <v>-6</v>
      </c>
      <c r="T2113" s="9">
        <v>74</v>
      </c>
    </row>
    <row r="2114" spans="2:20" s="6" customFormat="1" ht="13.8" hidden="1" x14ac:dyDescent="0.3">
      <c r="B2114" s="7" t="s">
        <v>117</v>
      </c>
      <c r="C2114" s="8" t="s">
        <v>56</v>
      </c>
      <c r="D2114" s="10" t="s">
        <v>50</v>
      </c>
      <c r="E2114" s="10">
        <v>231</v>
      </c>
      <c r="F2114" s="10">
        <v>92</v>
      </c>
      <c r="G2114" s="10">
        <v>49</v>
      </c>
      <c r="H2114" s="10">
        <v>29</v>
      </c>
      <c r="I2114" s="10">
        <v>0</v>
      </c>
      <c r="J2114" s="10">
        <v>0</v>
      </c>
      <c r="K2114" s="9"/>
      <c r="L2114" s="9" t="s">
        <v>18</v>
      </c>
      <c r="M2114" s="9" t="str">
        <f>IF(טבלה14[[#This Row],[מספר סטודנטים בתואר 1]]&gt;500,"yes","no")</f>
        <v>no</v>
      </c>
      <c r="N2114" s="12">
        <f>טבלה14[[#This Row],[מספר סטודנטים בתואר 1]]/SUBTOTAL(109,טבלה14[מספר סטודנטים בתואר 1])</f>
        <v>3.3601466245799815E-3</v>
      </c>
      <c r="O2114" s="11">
        <f>IFERROR(((טבלה14[[#This Row],[מספר סטודנטים בתואר 1]]-טבלה14[[#This Row],[נשים תואר 1]])/טבלה14[[#This Row],[מספר סטודנטים בתואר 1]]),"")</f>
        <v>0.60173160173160178</v>
      </c>
      <c r="P2114" s="11">
        <f>IFERROR(טבלה14[[#This Row],[נשים תואר 1]]/טבלה14[[#This Row],[מספר סטודנטים בתואר 1]],"")</f>
        <v>0.39826839826839827</v>
      </c>
      <c r="Q211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1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14" s="13">
        <f>SUMIFS(T:T,D:D,"2007/08",B:B,B2114)-טבלה14[[#This Row],[דירוג]]</f>
        <v>12</v>
      </c>
      <c r="T2114" s="9">
        <v>75</v>
      </c>
    </row>
    <row r="2115" spans="2:20" s="6" customFormat="1" ht="13.8" hidden="1" x14ac:dyDescent="0.3">
      <c r="B2115" s="7" t="s">
        <v>124</v>
      </c>
      <c r="C2115" s="8" t="s">
        <v>58</v>
      </c>
      <c r="D2115" s="9" t="s">
        <v>50</v>
      </c>
      <c r="E2115" s="10">
        <v>216</v>
      </c>
      <c r="F2115" s="10">
        <v>173</v>
      </c>
      <c r="G2115" s="10">
        <v>0</v>
      </c>
      <c r="H2115" s="10">
        <v>0</v>
      </c>
      <c r="I2115" s="10">
        <v>0</v>
      </c>
      <c r="J2115" s="10" t="s">
        <v>21</v>
      </c>
      <c r="K2115" s="9"/>
      <c r="L2115" s="9" t="s">
        <v>18</v>
      </c>
      <c r="M2115" s="9" t="str">
        <f>IF(טבלה14[[#This Row],[מספר סטודנטים בתואר 1]]&gt;500,"yes","no")</f>
        <v>no</v>
      </c>
      <c r="N2115" s="12">
        <f>טבלה14[[#This Row],[מספר סטודנטים בתואר 1]]/SUBTOTAL(109,טבלה14[מספר סטודנטים בתואר 1])</f>
        <v>3.1419552853215412E-3</v>
      </c>
      <c r="O2115" s="11">
        <f>IFERROR(((טבלה14[[#This Row],[מספר סטודנטים בתואר 1]]-טבלה14[[#This Row],[נשים תואר 1]])/טבלה14[[#This Row],[מספר סטודנטים בתואר 1]]),"")</f>
        <v>0.19907407407407407</v>
      </c>
      <c r="P2115" s="11">
        <f>IFERROR(טבלה14[[#This Row],[נשים תואר 1]]/טבלה14[[#This Row],[מספר סטודנטים בתואר 1]],"")</f>
        <v>0.80092592592592593</v>
      </c>
      <c r="Q211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11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15" s="13">
        <f>SUMIFS(T:T,D:D,"2007/08",B:B,B2115)-טבלה14[[#This Row],[דירוג]]</f>
        <v>4</v>
      </c>
      <c r="T2115" s="9">
        <v>76</v>
      </c>
    </row>
    <row r="2116" spans="2:20" s="6" customFormat="1" ht="13.8" hidden="1" x14ac:dyDescent="0.3">
      <c r="B2116" s="7" t="s">
        <v>123</v>
      </c>
      <c r="C2116" s="8" t="s">
        <v>34</v>
      </c>
      <c r="D2116" s="10" t="s">
        <v>50</v>
      </c>
      <c r="E2116" s="10">
        <v>214</v>
      </c>
      <c r="F2116" s="10">
        <v>143</v>
      </c>
      <c r="G2116" s="10">
        <v>15</v>
      </c>
      <c r="H2116" s="10">
        <v>8</v>
      </c>
      <c r="I2116" s="10">
        <v>31</v>
      </c>
      <c r="J2116" s="10">
        <v>22</v>
      </c>
      <c r="K2116" s="9"/>
      <c r="L2116" s="9" t="s">
        <v>18</v>
      </c>
      <c r="M2116" s="9" t="str">
        <f>IF(טבלה14[[#This Row],[מספר סטודנטים בתואר 1]]&gt;500,"yes","no")</f>
        <v>no</v>
      </c>
      <c r="N2116" s="12">
        <f>טבלה14[[#This Row],[מספר סטודנטים בתואר 1]]/SUBTOTAL(109,טבלה14[מספר סטודנטים בתואר 1])</f>
        <v>3.1128631067537491E-3</v>
      </c>
      <c r="O2116" s="11">
        <f>IFERROR(((טבלה14[[#This Row],[מספר סטודנטים בתואר 1]]-טבלה14[[#This Row],[נשים תואר 1]])/טבלה14[[#This Row],[מספר סטודנטים בתואר 1]]),"")</f>
        <v>0.33177570093457942</v>
      </c>
      <c r="P2116" s="11">
        <f>IFERROR(טבלה14[[#This Row],[נשים תואר 1]]/טבלה14[[#This Row],[מספר סטודנטים בתואר 1]],"")</f>
        <v>0.66822429906542058</v>
      </c>
      <c r="Q211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1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16" s="13">
        <f>SUMIFS(T:T,D:D,"2007/08",B:B,B2116)-טבלה14[[#This Row],[דירוג]]</f>
        <v>5</v>
      </c>
      <c r="T2116" s="9">
        <v>77</v>
      </c>
    </row>
    <row r="2117" spans="2:20" s="6" customFormat="1" ht="13.8" hidden="1" x14ac:dyDescent="0.3">
      <c r="B2117" s="7" t="s">
        <v>125</v>
      </c>
      <c r="C2117" s="8" t="s">
        <v>56</v>
      </c>
      <c r="D2117" s="9" t="s">
        <v>50</v>
      </c>
      <c r="E2117" s="10">
        <v>207</v>
      </c>
      <c r="F2117" s="10">
        <v>129</v>
      </c>
      <c r="G2117" s="10">
        <v>56</v>
      </c>
      <c r="H2117" s="10">
        <v>41</v>
      </c>
      <c r="I2117" s="10">
        <v>71</v>
      </c>
      <c r="J2117" s="10">
        <v>44</v>
      </c>
      <c r="K2117" s="9"/>
      <c r="L2117" s="9" t="s">
        <v>18</v>
      </c>
      <c r="M2117" s="9" t="str">
        <f>IF(טבלה14[[#This Row],[מספר סטודנטים בתואר 1]]&gt;500,"yes","no")</f>
        <v>no</v>
      </c>
      <c r="N2117" s="12">
        <f>טבלה14[[#This Row],[מספר סטודנטים בתואר 1]]/SUBTOTAL(109,טבלה14[מספר סטודנטים בתואר 1])</f>
        <v>3.011040481766477E-3</v>
      </c>
      <c r="O2117" s="11">
        <f>IFERROR(((טבלה14[[#This Row],[מספר סטודנטים בתואר 1]]-טבלה14[[#This Row],[נשים תואר 1]])/טבלה14[[#This Row],[מספר סטודנטים בתואר 1]]),"")</f>
        <v>0.37681159420289856</v>
      </c>
      <c r="P2117" s="11">
        <f>IFERROR(טבלה14[[#This Row],[נשים תואר 1]]/טבלה14[[#This Row],[מספר סטודנטים בתואר 1]],"")</f>
        <v>0.62318840579710144</v>
      </c>
      <c r="Q211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1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17" s="13">
        <f>SUMIFS(T:T,D:D,"2007/08",B:B,B2117)-טבלה14[[#This Row],[דירוג]]</f>
        <v>-11</v>
      </c>
      <c r="T2117" s="9">
        <v>78</v>
      </c>
    </row>
    <row r="2118" spans="2:20" s="6" customFormat="1" ht="13.8" hidden="1" x14ac:dyDescent="0.3">
      <c r="B2118" s="7" t="s">
        <v>202</v>
      </c>
      <c r="C2118" s="8" t="s">
        <v>25</v>
      </c>
      <c r="D2118" s="10" t="s">
        <v>50</v>
      </c>
      <c r="E2118" s="10">
        <v>201</v>
      </c>
      <c r="F2118" s="10">
        <v>129</v>
      </c>
      <c r="G2118" s="10">
        <v>558</v>
      </c>
      <c r="H2118" s="10">
        <v>441</v>
      </c>
      <c r="I2118" s="10">
        <v>84</v>
      </c>
      <c r="J2118" s="10">
        <v>40</v>
      </c>
      <c r="K2118" s="9"/>
      <c r="L2118" s="9" t="s">
        <v>18</v>
      </c>
      <c r="M2118" s="9" t="str">
        <f>IF(טבלה14[[#This Row],[מספר סטודנטים בתואר 1]]&gt;500,"yes","no")</f>
        <v>no</v>
      </c>
      <c r="N2118" s="12">
        <f>טבלה14[[#This Row],[מספר סטודנטים בתואר 1]]/SUBTOTAL(109,טבלה14[מספר סטודנטים בתואר 1])</f>
        <v>2.9237639460631009E-3</v>
      </c>
      <c r="O2118" s="11">
        <f>IFERROR(((טבלה14[[#This Row],[מספר סטודנטים בתואר 1]]-טבלה14[[#This Row],[נשים תואר 1]])/טבלה14[[#This Row],[מספר סטודנטים בתואר 1]]),"")</f>
        <v>0.35820895522388058</v>
      </c>
      <c r="P2118" s="11">
        <f>IFERROR(טבלה14[[#This Row],[נשים תואר 1]]/טבלה14[[#This Row],[מספר סטודנטים בתואר 1]],"")</f>
        <v>0.64179104477611937</v>
      </c>
      <c r="Q211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1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18" s="13">
        <f>SUMIFS(T:T,D:D,"2007/08",B:B,B2118)-טבלה14[[#This Row],[דירוג]]</f>
        <v>-4</v>
      </c>
      <c r="T2118" s="9">
        <v>79</v>
      </c>
    </row>
    <row r="2119" spans="2:20" s="6" customFormat="1" ht="13.8" hidden="1" x14ac:dyDescent="0.3">
      <c r="B2119" s="7" t="s">
        <v>224</v>
      </c>
      <c r="C2119" s="8" t="s">
        <v>39</v>
      </c>
      <c r="D2119" s="9" t="s">
        <v>50</v>
      </c>
      <c r="E2119" s="10">
        <v>199</v>
      </c>
      <c r="F2119" s="10">
        <v>157</v>
      </c>
      <c r="G2119" s="10">
        <v>25</v>
      </c>
      <c r="H2119" s="10">
        <v>22</v>
      </c>
      <c r="I2119" s="10">
        <v>6</v>
      </c>
      <c r="J2119" s="10">
        <v>6</v>
      </c>
      <c r="K2119" s="9"/>
      <c r="L2119" s="9" t="s">
        <v>18</v>
      </c>
      <c r="M2119" s="9" t="str">
        <f>IF(טבלה14[[#This Row],[מספר סטודנטים בתואר 1]]&gt;500,"yes","no")</f>
        <v>no</v>
      </c>
      <c r="N2119" s="12">
        <f>טבלה14[[#This Row],[מספר סטודנטים בתואר 1]]/SUBTOTAL(109,טבלה14[מספר סטודנטים בתואר 1])</f>
        <v>2.8946717674953088E-3</v>
      </c>
      <c r="O2119" s="11">
        <f>IFERROR(((טבלה14[[#This Row],[מספר סטודנטים בתואר 1]]-טבלה14[[#This Row],[נשים תואר 1]])/טבלה14[[#This Row],[מספר סטודנטים בתואר 1]]),"")</f>
        <v>0.21105527638190955</v>
      </c>
      <c r="P2119" s="11">
        <f>IFERROR(טבלה14[[#This Row],[נשים תואר 1]]/טבלה14[[#This Row],[מספר סטודנטים בתואר 1]],"")</f>
        <v>0.78894472361809043</v>
      </c>
      <c r="Q211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11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19" s="13">
        <f>SUMIFS(T:T,D:D,"2007/08",B:B,B2119)-טבלה14[[#This Row],[דירוג]]</f>
        <v>-15</v>
      </c>
      <c r="T2119" s="9">
        <v>81</v>
      </c>
    </row>
    <row r="2120" spans="2:20" s="6" customFormat="1" ht="13.8" hidden="1" x14ac:dyDescent="0.3">
      <c r="B2120" s="7" t="s">
        <v>213</v>
      </c>
      <c r="C2120" s="8" t="s">
        <v>56</v>
      </c>
      <c r="D2120" s="10" t="s">
        <v>50</v>
      </c>
      <c r="E2120" s="10">
        <v>199</v>
      </c>
      <c r="F2120" s="10">
        <v>159</v>
      </c>
      <c r="G2120" s="10">
        <v>181</v>
      </c>
      <c r="H2120" s="10">
        <v>143</v>
      </c>
      <c r="I2120" s="10">
        <v>29</v>
      </c>
      <c r="J2120" s="10">
        <v>22</v>
      </c>
      <c r="K2120" s="9"/>
      <c r="L2120" s="9" t="s">
        <v>18</v>
      </c>
      <c r="M2120" s="9" t="str">
        <f>IF(טבלה14[[#This Row],[מספר סטודנטים בתואר 1]]&gt;500,"yes","no")</f>
        <v>no</v>
      </c>
      <c r="N2120" s="12">
        <f>טבלה14[[#This Row],[מספר סטודנטים בתואר 1]]/SUBTOTAL(109,טבלה14[מספר סטודנטים בתואר 1])</f>
        <v>2.8946717674953088E-3</v>
      </c>
      <c r="O2120" s="11">
        <f>IFERROR(((טבלה14[[#This Row],[מספר סטודנטים בתואר 1]]-טבלה14[[#This Row],[נשים תואר 1]])/טבלה14[[#This Row],[מספר סטודנטים בתואר 1]]),"")</f>
        <v>0.20100502512562815</v>
      </c>
      <c r="P2120" s="11">
        <f>IFERROR(טבלה14[[#This Row],[נשים תואר 1]]/טבלה14[[#This Row],[מספר סטודנטים בתואר 1]],"")</f>
        <v>0.79899497487437188</v>
      </c>
      <c r="Q212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12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20" s="13">
        <f>SUMIFS(T:T,D:D,"2007/08",B:B,B2120)-טבלה14[[#This Row],[דירוג]]</f>
        <v>-1</v>
      </c>
      <c r="T2120" s="9">
        <v>80</v>
      </c>
    </row>
    <row r="2121" spans="2:20" s="6" customFormat="1" ht="13.8" hidden="1" x14ac:dyDescent="0.3">
      <c r="B2121" s="7" t="s">
        <v>209</v>
      </c>
      <c r="C2121" s="8" t="s">
        <v>39</v>
      </c>
      <c r="D2121" s="9" t="s">
        <v>50</v>
      </c>
      <c r="E2121" s="10">
        <v>195</v>
      </c>
      <c r="F2121" s="10">
        <v>140</v>
      </c>
      <c r="G2121" s="10">
        <v>20</v>
      </c>
      <c r="H2121" s="10">
        <v>15</v>
      </c>
      <c r="I2121" s="10">
        <v>3</v>
      </c>
      <c r="J2121" s="10">
        <v>3</v>
      </c>
      <c r="K2121" s="9"/>
      <c r="L2121" s="9" t="s">
        <v>18</v>
      </c>
      <c r="M2121" s="9" t="str">
        <f>IF(טבלה14[[#This Row],[מספר סטודנטים בתואר 1]]&gt;500,"yes","no")</f>
        <v>no</v>
      </c>
      <c r="N2121" s="12">
        <f>טבלה14[[#This Row],[מספר סטודנטים בתואר 1]]/SUBTOTAL(109,טבלה14[מספר סטודנטים בתואר 1])</f>
        <v>2.8364874103597249E-3</v>
      </c>
      <c r="O2121" s="11">
        <f>IFERROR(((טבלה14[[#This Row],[מספר סטודנטים בתואר 1]]-טבלה14[[#This Row],[נשים תואר 1]])/טבלה14[[#This Row],[מספר סטודנטים בתואר 1]]),"")</f>
        <v>0.28205128205128205</v>
      </c>
      <c r="P2121" s="11">
        <f>IFERROR(טבלה14[[#This Row],[נשים תואר 1]]/טבלה14[[#This Row],[מספר סטודנטים בתואר 1]],"")</f>
        <v>0.71794871794871795</v>
      </c>
      <c r="Q212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12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21" s="13">
        <f>SUMIFS(T:T,D:D,"2007/08",B:B,B2121)-טבלה14[[#This Row],[דירוג]]</f>
        <v>-82</v>
      </c>
      <c r="T2121" s="9">
        <v>82</v>
      </c>
    </row>
    <row r="2122" spans="2:20" s="6" customFormat="1" ht="13.8" hidden="1" x14ac:dyDescent="0.3">
      <c r="B2122" s="7" t="s">
        <v>203</v>
      </c>
      <c r="C2122" s="8" t="s">
        <v>52</v>
      </c>
      <c r="D2122" s="10" t="s">
        <v>50</v>
      </c>
      <c r="E2122" s="10">
        <v>176</v>
      </c>
      <c r="F2122" s="10">
        <v>88</v>
      </c>
      <c r="G2122" s="10">
        <v>390</v>
      </c>
      <c r="H2122" s="10">
        <v>260</v>
      </c>
      <c r="I2122" s="10">
        <v>82</v>
      </c>
      <c r="J2122" s="10">
        <v>55</v>
      </c>
      <c r="K2122" s="9"/>
      <c r="L2122" s="9" t="s">
        <v>18</v>
      </c>
      <c r="M2122" s="9" t="str">
        <f>IF(טבלה14[[#This Row],[מספר סטודנטים בתואר 1]]&gt;500,"yes","no")</f>
        <v>no</v>
      </c>
      <c r="N2122" s="12">
        <f>טבלה14[[#This Row],[מספר סטודנטים בתואר 1]]/SUBTOTAL(109,טבלה14[מספר סטודנטים בתואר 1])</f>
        <v>2.5601117139657003E-3</v>
      </c>
      <c r="O2122" s="11">
        <f>IFERROR(((טבלה14[[#This Row],[מספר סטודנטים בתואר 1]]-טבלה14[[#This Row],[נשים תואר 1]])/טבלה14[[#This Row],[מספר סטודנטים בתואר 1]]),"")</f>
        <v>0.5</v>
      </c>
      <c r="P2122" s="11">
        <f>IFERROR(טבלה14[[#This Row],[נשים תואר 1]]/טבלה14[[#This Row],[מספר סטודנטים בתואר 1]],"")</f>
        <v>0.5</v>
      </c>
      <c r="Q212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2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22" s="13">
        <f>SUMIFS(T:T,D:D,"2007/08",B:B,B2122)-טבלה14[[#This Row],[דירוג]]</f>
        <v>0</v>
      </c>
      <c r="T2122" s="9">
        <v>83</v>
      </c>
    </row>
    <row r="2123" spans="2:20" s="6" customFormat="1" ht="13.8" hidden="1" x14ac:dyDescent="0.3">
      <c r="B2123" s="7" t="s">
        <v>223</v>
      </c>
      <c r="C2123" s="8" t="s">
        <v>25</v>
      </c>
      <c r="D2123" s="9" t="s">
        <v>50</v>
      </c>
      <c r="E2123" s="10">
        <v>154</v>
      </c>
      <c r="F2123" s="10">
        <v>105</v>
      </c>
      <c r="G2123" s="10">
        <v>26</v>
      </c>
      <c r="H2123" s="10">
        <v>16</v>
      </c>
      <c r="I2123" s="10">
        <v>100</v>
      </c>
      <c r="J2123" s="10">
        <v>61</v>
      </c>
      <c r="K2123" s="9"/>
      <c r="L2123" s="9" t="s">
        <v>18</v>
      </c>
      <c r="M2123" s="9" t="str">
        <f>IF(טבלה14[[#This Row],[מספר סטודנטים בתואר 1]]&gt;500,"yes","no")</f>
        <v>no</v>
      </c>
      <c r="N2123" s="12">
        <f>טבלה14[[#This Row],[מספר סטודנטים בתואר 1]]/SUBTOTAL(109,טבלה14[מספר סטודנטים בתואר 1])</f>
        <v>2.2400977497199878E-3</v>
      </c>
      <c r="O2123" s="11">
        <f>IFERROR(((טבלה14[[#This Row],[מספר סטודנטים בתואר 1]]-טבלה14[[#This Row],[נשים תואר 1]])/טבלה14[[#This Row],[מספר סטודנטים בתואר 1]]),"")</f>
        <v>0.31818181818181818</v>
      </c>
      <c r="P2123" s="11">
        <f>IFERROR(טבלה14[[#This Row],[נשים תואר 1]]/טבלה14[[#This Row],[מספר סטודנטים בתואר 1]],"")</f>
        <v>0.68181818181818177</v>
      </c>
      <c r="Q212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2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23" s="13">
        <f>SUMIFS(T:T,D:D,"2007/08",B:B,B2123)-טבלה14[[#This Row],[דירוג]]</f>
        <v>-26</v>
      </c>
      <c r="T2123" s="9">
        <v>84</v>
      </c>
    </row>
    <row r="2124" spans="2:20" s="6" customFormat="1" ht="13.8" hidden="1" x14ac:dyDescent="0.3">
      <c r="B2124" s="7" t="s">
        <v>109</v>
      </c>
      <c r="C2124" s="8" t="s">
        <v>52</v>
      </c>
      <c r="D2124" s="10" t="s">
        <v>50</v>
      </c>
      <c r="E2124" s="10">
        <v>152</v>
      </c>
      <c r="F2124" s="10">
        <v>122</v>
      </c>
      <c r="G2124" s="10">
        <v>951</v>
      </c>
      <c r="H2124" s="10">
        <v>873</v>
      </c>
      <c r="I2124" s="10">
        <v>39</v>
      </c>
      <c r="J2124" s="10">
        <v>35</v>
      </c>
      <c r="K2124" s="9"/>
      <c r="L2124" s="9" t="s">
        <v>18</v>
      </c>
      <c r="M2124" s="9" t="str">
        <f>IF(טבלה14[[#This Row],[מספר סטודנטים בתואר 1]]&gt;500,"yes","no")</f>
        <v>no</v>
      </c>
      <c r="N2124" s="12">
        <f>טבלה14[[#This Row],[מספר סטודנטים בתואר 1]]/SUBTOTAL(109,טבלה14[מספר סטודנטים בתואר 1])</f>
        <v>2.2110055711521957E-3</v>
      </c>
      <c r="O2124" s="11">
        <f>IFERROR(((טבלה14[[#This Row],[מספר סטודנטים בתואר 1]]-טבלה14[[#This Row],[נשים תואר 1]])/טבלה14[[#This Row],[מספר סטודנטים בתואר 1]]),"")</f>
        <v>0.19736842105263158</v>
      </c>
      <c r="P2124" s="11">
        <f>IFERROR(טבלה14[[#This Row],[נשים תואר 1]]/טבלה14[[#This Row],[מספר סטודנטים בתואר 1]],"")</f>
        <v>0.80263157894736847</v>
      </c>
      <c r="Q212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12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24" s="13">
        <f>SUMIFS(T:T,D:D,"2007/08",B:B,B2124)-טבלה14[[#This Row],[דירוג]]</f>
        <v>-8</v>
      </c>
      <c r="T2124" s="9">
        <v>85</v>
      </c>
    </row>
    <row r="2125" spans="2:20" s="6" customFormat="1" ht="13.8" hidden="1" x14ac:dyDescent="0.3">
      <c r="B2125" s="7" t="s">
        <v>101</v>
      </c>
      <c r="C2125" s="8" t="s">
        <v>16</v>
      </c>
      <c r="D2125" s="9" t="s">
        <v>50</v>
      </c>
      <c r="E2125" s="10">
        <v>150</v>
      </c>
      <c r="F2125" s="10">
        <v>87</v>
      </c>
      <c r="G2125" s="10">
        <v>51</v>
      </c>
      <c r="H2125" s="10">
        <v>27</v>
      </c>
      <c r="I2125" s="10">
        <v>14</v>
      </c>
      <c r="J2125" s="10">
        <v>8</v>
      </c>
      <c r="K2125" s="9"/>
      <c r="L2125" s="9" t="s">
        <v>18</v>
      </c>
      <c r="M2125" s="9" t="str">
        <f>IF(טבלה14[[#This Row],[מספר סטודנטים בתואר 1]]&gt;500,"yes","no")</f>
        <v>no</v>
      </c>
      <c r="N2125" s="12">
        <f>טבלה14[[#This Row],[מספר סטודנטים בתואר 1]]/SUBTOTAL(109,טבלה14[מספר סטודנטים בתואר 1])</f>
        <v>2.1819133925844035E-3</v>
      </c>
      <c r="O2125" s="11">
        <f>IFERROR(((טבלה14[[#This Row],[מספר סטודנטים בתואר 1]]-טבלה14[[#This Row],[נשים תואר 1]])/טבלה14[[#This Row],[מספר סטודנטים בתואר 1]]),"")</f>
        <v>0.42</v>
      </c>
      <c r="P2125" s="11">
        <f>IFERROR(טבלה14[[#This Row],[נשים תואר 1]]/טבלה14[[#This Row],[מספר סטודנטים בתואר 1]],"")</f>
        <v>0.57999999999999996</v>
      </c>
      <c r="Q212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2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25" s="13">
        <f>SUMIFS(T:T,D:D,"2007/08",B:B,B2125)-טבלה14[[#This Row],[דירוג]]</f>
        <v>8</v>
      </c>
      <c r="T2125" s="9">
        <v>86</v>
      </c>
    </row>
    <row r="2126" spans="2:20" s="6" customFormat="1" ht="13.8" hidden="1" x14ac:dyDescent="0.3">
      <c r="B2126" s="7" t="s">
        <v>214</v>
      </c>
      <c r="C2126" s="8" t="s">
        <v>45</v>
      </c>
      <c r="D2126" s="10" t="s">
        <v>50</v>
      </c>
      <c r="E2126" s="10">
        <v>147</v>
      </c>
      <c r="F2126" s="10">
        <v>67</v>
      </c>
      <c r="G2126" s="10">
        <v>44</v>
      </c>
      <c r="H2126" s="10">
        <v>21</v>
      </c>
      <c r="I2126" s="10">
        <v>39</v>
      </c>
      <c r="J2126" s="10">
        <v>15</v>
      </c>
      <c r="K2126" s="9"/>
      <c r="L2126" s="9" t="s">
        <v>18</v>
      </c>
      <c r="M2126" s="9" t="str">
        <f>IF(טבלה14[[#This Row],[מספר סטודנטים בתואר 1]]&gt;500,"yes","no")</f>
        <v>no</v>
      </c>
      <c r="N2126" s="12">
        <f>טבלה14[[#This Row],[מספר סטודנטים בתואר 1]]/SUBTOTAL(109,טבלה14[מספר סטודנטים בתואר 1])</f>
        <v>2.1382751247327157E-3</v>
      </c>
      <c r="O2126" s="11">
        <f>IFERROR(((טבלה14[[#This Row],[מספר סטודנטים בתואר 1]]-טבלה14[[#This Row],[נשים תואר 1]])/טבלה14[[#This Row],[מספר סטודנטים בתואר 1]]),"")</f>
        <v>0.54421768707482998</v>
      </c>
      <c r="P2126" s="11">
        <f>IFERROR(טבלה14[[#This Row],[נשים תואר 1]]/טבלה14[[#This Row],[מספר סטודנטים בתואר 1]],"")</f>
        <v>0.45578231292517007</v>
      </c>
      <c r="Q212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2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26" s="13">
        <f>SUMIFS(T:T,D:D,"2007/08",B:B,B2126)-טבלה14[[#This Row],[דירוג]]</f>
        <v>9</v>
      </c>
      <c r="T2126" s="9">
        <v>87</v>
      </c>
    </row>
    <row r="2127" spans="2:20" s="6" customFormat="1" ht="13.8" hidden="1" x14ac:dyDescent="0.3">
      <c r="B2127" s="7" t="s">
        <v>217</v>
      </c>
      <c r="C2127" s="8" t="s">
        <v>16</v>
      </c>
      <c r="D2127" s="9" t="s">
        <v>50</v>
      </c>
      <c r="E2127" s="10">
        <v>144</v>
      </c>
      <c r="F2127" s="10">
        <v>54</v>
      </c>
      <c r="G2127" s="10">
        <v>42</v>
      </c>
      <c r="H2127" s="10">
        <v>17</v>
      </c>
      <c r="I2127" s="10">
        <v>6</v>
      </c>
      <c r="J2127" s="10">
        <v>3</v>
      </c>
      <c r="K2127" s="9"/>
      <c r="L2127" s="9" t="s">
        <v>18</v>
      </c>
      <c r="M2127" s="9" t="str">
        <f>IF(טבלה14[[#This Row],[מספר סטודנטים בתואר 1]]&gt;500,"yes","no")</f>
        <v>no</v>
      </c>
      <c r="N2127" s="12">
        <f>טבלה14[[#This Row],[מספר סטודנטים בתואר 1]]/SUBTOTAL(109,טבלה14[מספר סטודנטים בתואר 1])</f>
        <v>2.0946368568810275E-3</v>
      </c>
      <c r="O2127" s="11">
        <f>IFERROR(((טבלה14[[#This Row],[מספר סטודנטים בתואר 1]]-טבלה14[[#This Row],[נשים תואר 1]])/טבלה14[[#This Row],[מספר סטודנטים בתואר 1]]),"")</f>
        <v>0.625</v>
      </c>
      <c r="P2127" s="11">
        <f>IFERROR(טבלה14[[#This Row],[נשים תואר 1]]/טבלה14[[#This Row],[מספר סטודנטים בתואר 1]],"")</f>
        <v>0.375</v>
      </c>
      <c r="Q212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2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27" s="13">
        <f>SUMIFS(T:T,D:D,"2007/08",B:B,B2127)-טבלה14[[#This Row],[דירוג]]</f>
        <v>3</v>
      </c>
      <c r="T2127" s="9">
        <v>88</v>
      </c>
    </row>
    <row r="2128" spans="2:20" s="6" customFormat="1" ht="13.8" hidden="1" x14ac:dyDescent="0.3">
      <c r="B2128" s="7" t="s">
        <v>19</v>
      </c>
      <c r="C2128" s="8" t="s">
        <v>20</v>
      </c>
      <c r="D2128" s="10" t="s">
        <v>50</v>
      </c>
      <c r="E2128" s="10">
        <v>141</v>
      </c>
      <c r="F2128" s="10">
        <v>126</v>
      </c>
      <c r="G2128" s="10"/>
      <c r="H2128" s="10"/>
      <c r="I2128" s="10"/>
      <c r="J2128" s="10" t="s">
        <v>21</v>
      </c>
      <c r="K2128" s="9"/>
      <c r="L2128" s="9" t="s">
        <v>18</v>
      </c>
      <c r="M2128" s="9" t="str">
        <f>IF(טבלה14[[#This Row],[מספר סטודנטים בתואר 1]]&gt;500,"yes","no")</f>
        <v>no</v>
      </c>
      <c r="N2128" s="12">
        <f>טבלה14[[#This Row],[מספר סטודנטים בתואר 1]]/SUBTOTAL(109,טבלה14[מספר סטודנטים בתואר 1])</f>
        <v>2.0509985890293393E-3</v>
      </c>
      <c r="O2128" s="11">
        <f>IFERROR(((טבלה14[[#This Row],[מספר סטודנטים בתואר 1]]-טבלה14[[#This Row],[נשים תואר 1]])/טבלה14[[#This Row],[מספר סטודנטים בתואר 1]]),"")</f>
        <v>0.10638297872340426</v>
      </c>
      <c r="P2128" s="11">
        <f>IFERROR(טבלה14[[#This Row],[נשים תואר 1]]/טבלה14[[#This Row],[מספר סטודנטים בתואר 1]],"")</f>
        <v>0.8936170212765957</v>
      </c>
      <c r="Q212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12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28" s="13">
        <f>SUMIFS(T:T,D:D,"2007/08",B:B,B2128)-טבלה14[[#This Row],[דירוג]]</f>
        <v>-73</v>
      </c>
      <c r="T2128" s="9">
        <v>89</v>
      </c>
    </row>
    <row r="2129" spans="2:20" s="6" customFormat="1" ht="13.8" hidden="1" x14ac:dyDescent="0.3">
      <c r="B2129" s="7" t="s">
        <v>215</v>
      </c>
      <c r="C2129" s="8" t="s">
        <v>52</v>
      </c>
      <c r="D2129" s="9" t="s">
        <v>50</v>
      </c>
      <c r="E2129" s="10">
        <v>138</v>
      </c>
      <c r="F2129" s="10">
        <v>136</v>
      </c>
      <c r="G2129" s="10">
        <v>593</v>
      </c>
      <c r="H2129" s="10">
        <v>567</v>
      </c>
      <c r="I2129" s="10">
        <v>31</v>
      </c>
      <c r="J2129" s="10">
        <v>25</v>
      </c>
      <c r="K2129" s="9"/>
      <c r="L2129" s="9" t="s">
        <v>18</v>
      </c>
      <c r="M2129" s="9" t="str">
        <f>IF(טבלה14[[#This Row],[מספר סטודנטים בתואר 1]]&gt;500,"yes","no")</f>
        <v>no</v>
      </c>
      <c r="N2129" s="12">
        <f>טבלה14[[#This Row],[מספר סטודנטים בתואר 1]]/SUBTOTAL(109,טבלה14[מספר סטודנטים בתואר 1])</f>
        <v>2.0073603211776514E-3</v>
      </c>
      <c r="O2129" s="11">
        <f>IFERROR(((טבלה14[[#This Row],[מספר סטודנטים בתואר 1]]-טבלה14[[#This Row],[נשים תואר 1]])/טבלה14[[#This Row],[מספר סטודנטים בתואר 1]]),"")</f>
        <v>1.4492753623188406E-2</v>
      </c>
      <c r="P2129" s="11">
        <f>IFERROR(טבלה14[[#This Row],[נשים תואר 1]]/טבלה14[[#This Row],[מספר סטודנטים בתואר 1]],"")</f>
        <v>0.98550724637681164</v>
      </c>
      <c r="Q212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12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29" s="13">
        <f>SUMIFS(T:T,D:D,"2007/08",B:B,B2129)-טבלה14[[#This Row],[דירוג]]</f>
        <v>-17</v>
      </c>
      <c r="T2129" s="9">
        <v>90</v>
      </c>
    </row>
    <row r="2130" spans="2:20" s="6" customFormat="1" ht="13.8" hidden="1" x14ac:dyDescent="0.3">
      <c r="B2130" s="7" t="s">
        <v>99</v>
      </c>
      <c r="C2130" s="8" t="s">
        <v>16</v>
      </c>
      <c r="D2130" s="10" t="s">
        <v>50</v>
      </c>
      <c r="E2130" s="10">
        <v>136</v>
      </c>
      <c r="F2130" s="10">
        <v>52</v>
      </c>
      <c r="G2130" s="10">
        <v>0</v>
      </c>
      <c r="H2130" s="10">
        <v>0</v>
      </c>
      <c r="I2130" s="10">
        <v>0</v>
      </c>
      <c r="J2130" s="10" t="s">
        <v>21</v>
      </c>
      <c r="K2130" s="9"/>
      <c r="L2130" s="9" t="s">
        <v>18</v>
      </c>
      <c r="M2130" s="9" t="str">
        <f>IF(טבלה14[[#This Row],[מספר סטודנטים בתואר 1]]&gt;500,"yes","no")</f>
        <v>no</v>
      </c>
      <c r="N2130" s="12">
        <f>טבלה14[[#This Row],[מספר סטודנטים בתואר 1]]/SUBTOTAL(109,טבלה14[מספר סטודנטים בתואר 1])</f>
        <v>1.9782681426098593E-3</v>
      </c>
      <c r="O2130" s="11">
        <f>IFERROR(((טבלה14[[#This Row],[מספר סטודנטים בתואר 1]]-טבלה14[[#This Row],[נשים תואר 1]])/טבלה14[[#This Row],[מספר סטודנטים בתואר 1]]),"")</f>
        <v>0.61764705882352944</v>
      </c>
      <c r="P2130" s="11">
        <f>IFERROR(טבלה14[[#This Row],[נשים תואר 1]]/טבלה14[[#This Row],[מספר סטודנטים בתואר 1]],"")</f>
        <v>0.38235294117647056</v>
      </c>
      <c r="Q213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3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30" s="13">
        <f>SUMIFS(T:T,D:D,"2007/08",B:B,B2130)-טבלה14[[#This Row],[דירוג]]</f>
        <v>-93</v>
      </c>
      <c r="T2130" s="9">
        <v>93</v>
      </c>
    </row>
    <row r="2131" spans="2:20" s="6" customFormat="1" ht="13.8" hidden="1" x14ac:dyDescent="0.3">
      <c r="B2131" s="7" t="s">
        <v>238</v>
      </c>
      <c r="C2131" s="8" t="s">
        <v>25</v>
      </c>
      <c r="D2131" s="9" t="s">
        <v>50</v>
      </c>
      <c r="E2131" s="10">
        <v>136</v>
      </c>
      <c r="F2131" s="10">
        <v>64</v>
      </c>
      <c r="G2131" s="10">
        <v>150</v>
      </c>
      <c r="H2131" s="10">
        <v>109</v>
      </c>
      <c r="I2131" s="10">
        <v>31</v>
      </c>
      <c r="J2131" s="10">
        <v>24</v>
      </c>
      <c r="K2131" s="9"/>
      <c r="L2131" s="9" t="s">
        <v>18</v>
      </c>
      <c r="M2131" s="9" t="str">
        <f>IF(טבלה14[[#This Row],[מספר סטודנטים בתואר 1]]&gt;500,"yes","no")</f>
        <v>no</v>
      </c>
      <c r="N2131" s="12">
        <f>טבלה14[[#This Row],[מספר סטודנטים בתואר 1]]/SUBTOTAL(109,טבלה14[מספר סטודנטים בתואר 1])</f>
        <v>1.9782681426098593E-3</v>
      </c>
      <c r="O2131" s="11">
        <f>IFERROR(((טבלה14[[#This Row],[מספר סטודנטים בתואר 1]]-טבלה14[[#This Row],[נשים תואר 1]])/טבלה14[[#This Row],[מספר סטודנטים בתואר 1]]),"")</f>
        <v>0.52941176470588236</v>
      </c>
      <c r="P2131" s="11">
        <f>IFERROR(טבלה14[[#This Row],[נשים תואר 1]]/טבלה14[[#This Row],[מספר סטודנטים בתואר 1]],"")</f>
        <v>0.47058823529411764</v>
      </c>
      <c r="Q213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3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31" s="13">
        <f>SUMIFS(T:T,D:D,"2007/08",B:B,B2131)-טבלה14[[#This Row],[דירוג]]</f>
        <v>-13</v>
      </c>
      <c r="T2131" s="9">
        <v>94</v>
      </c>
    </row>
    <row r="2132" spans="2:20" s="6" customFormat="1" ht="13.8" hidden="1" x14ac:dyDescent="0.3">
      <c r="B2132" s="7" t="s">
        <v>115</v>
      </c>
      <c r="C2132" s="8" t="s">
        <v>48</v>
      </c>
      <c r="D2132" s="10" t="s">
        <v>50</v>
      </c>
      <c r="E2132" s="10">
        <v>136</v>
      </c>
      <c r="F2132" s="10">
        <v>109</v>
      </c>
      <c r="G2132" s="10">
        <v>35</v>
      </c>
      <c r="H2132" s="10">
        <v>26</v>
      </c>
      <c r="I2132" s="10">
        <v>26</v>
      </c>
      <c r="J2132" s="10">
        <v>19</v>
      </c>
      <c r="K2132" s="9"/>
      <c r="L2132" s="9" t="s">
        <v>18</v>
      </c>
      <c r="M2132" s="9" t="str">
        <f>IF(טבלה14[[#This Row],[מספר סטודנטים בתואר 1]]&gt;500,"yes","no")</f>
        <v>no</v>
      </c>
      <c r="N2132" s="12">
        <f>טבלה14[[#This Row],[מספר סטודנטים בתואר 1]]/SUBTOTAL(109,טבלה14[מספר סטודנטים בתואר 1])</f>
        <v>1.9782681426098593E-3</v>
      </c>
      <c r="O2132" s="11">
        <f>IFERROR(((טבלה14[[#This Row],[מספר סטודנטים בתואר 1]]-טבלה14[[#This Row],[נשים תואר 1]])/טבלה14[[#This Row],[מספר סטודנטים בתואר 1]]),"")</f>
        <v>0.19852941176470587</v>
      </c>
      <c r="P2132" s="11">
        <f>IFERROR(טבלה14[[#This Row],[נשים תואר 1]]/טבלה14[[#This Row],[מספר סטודנטים בתואר 1]],"")</f>
        <v>0.80147058823529416</v>
      </c>
      <c r="Q213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13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32" s="13">
        <f>SUMIFS(T:T,D:D,"2007/08",B:B,B2132)-טבלה14[[#This Row],[דירוג]]</f>
        <v>2</v>
      </c>
      <c r="T2132" s="9">
        <v>91</v>
      </c>
    </row>
    <row r="2133" spans="2:20" s="6" customFormat="1" ht="13.8" hidden="1" x14ac:dyDescent="0.3">
      <c r="B2133" s="7" t="s">
        <v>219</v>
      </c>
      <c r="C2133" s="8" t="s">
        <v>34</v>
      </c>
      <c r="D2133" s="9" t="s">
        <v>50</v>
      </c>
      <c r="E2133" s="10">
        <v>136</v>
      </c>
      <c r="F2133" s="10">
        <v>79</v>
      </c>
      <c r="G2133" s="10">
        <v>144</v>
      </c>
      <c r="H2133" s="10">
        <v>67</v>
      </c>
      <c r="I2133" s="10">
        <v>27</v>
      </c>
      <c r="J2133" s="10">
        <v>17</v>
      </c>
      <c r="K2133" s="9"/>
      <c r="L2133" s="9" t="s">
        <v>18</v>
      </c>
      <c r="M2133" s="9" t="str">
        <f>IF(טבלה14[[#This Row],[מספר סטודנטים בתואר 1]]&gt;500,"yes","no")</f>
        <v>no</v>
      </c>
      <c r="N2133" s="12">
        <f>טבלה14[[#This Row],[מספר סטודנטים בתואר 1]]/SUBTOTAL(109,טבלה14[מספר סטודנטים בתואר 1])</f>
        <v>1.9782681426098593E-3</v>
      </c>
      <c r="O2133" s="11">
        <f>IFERROR(((טבלה14[[#This Row],[מספר סטודנטים בתואר 1]]-טבלה14[[#This Row],[נשים תואר 1]])/טבלה14[[#This Row],[מספר סטודנטים בתואר 1]]),"")</f>
        <v>0.41911764705882354</v>
      </c>
      <c r="P2133" s="11">
        <f>IFERROR(טבלה14[[#This Row],[נשים תואר 1]]/טבלה14[[#This Row],[מספר סטודנטים בתואר 1]],"")</f>
        <v>0.58088235294117652</v>
      </c>
      <c r="Q213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3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33" s="13">
        <f>SUMIFS(T:T,D:D,"2007/08",B:B,B2133)-טבלה14[[#This Row],[דירוג]]</f>
        <v>10</v>
      </c>
      <c r="T2133" s="9">
        <v>92</v>
      </c>
    </row>
    <row r="2134" spans="2:20" s="6" customFormat="1" ht="13.8" hidden="1" x14ac:dyDescent="0.3">
      <c r="B2134" s="7" t="s">
        <v>245</v>
      </c>
      <c r="C2134" s="8" t="s">
        <v>39</v>
      </c>
      <c r="D2134" s="10" t="s">
        <v>50</v>
      </c>
      <c r="E2134" s="10">
        <v>131</v>
      </c>
      <c r="F2134" s="10">
        <v>80</v>
      </c>
      <c r="G2134" s="10">
        <v>66</v>
      </c>
      <c r="H2134" s="10">
        <v>51</v>
      </c>
      <c r="I2134" s="10">
        <v>0</v>
      </c>
      <c r="J2134" s="10">
        <v>0</v>
      </c>
      <c r="K2134" s="9"/>
      <c r="L2134" s="9" t="s">
        <v>18</v>
      </c>
      <c r="M2134" s="9" t="str">
        <f>IF(טבלה14[[#This Row],[מספר סטודנטים בתואר 1]]&gt;500,"yes","no")</f>
        <v>no</v>
      </c>
      <c r="N2134" s="12">
        <f>טבלה14[[#This Row],[מספר סטודנטים בתואר 1]]/SUBTOTAL(109,טבלה14[מספר סטודנטים בתואר 1])</f>
        <v>1.9055376961903791E-3</v>
      </c>
      <c r="O2134" s="11">
        <f>IFERROR(((טבלה14[[#This Row],[מספר סטודנטים בתואר 1]]-טבלה14[[#This Row],[נשים תואר 1]])/טבלה14[[#This Row],[מספר סטודנטים בתואר 1]]),"")</f>
        <v>0.38931297709923662</v>
      </c>
      <c r="P2134" s="11">
        <f>IFERROR(טבלה14[[#This Row],[נשים תואר 1]]/טבלה14[[#This Row],[מספר סטודנטים בתואר 1]],"")</f>
        <v>0.61068702290076338</v>
      </c>
      <c r="Q213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3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34" s="13">
        <f>SUMIFS(T:T,D:D,"2007/08",B:B,B2134)-טבלה14[[#This Row],[דירוג]]</f>
        <v>-95</v>
      </c>
      <c r="T2134" s="9">
        <v>95</v>
      </c>
    </row>
    <row r="2135" spans="2:20" s="6" customFormat="1" ht="13.8" hidden="1" x14ac:dyDescent="0.3">
      <c r="B2135" s="7" t="s">
        <v>225</v>
      </c>
      <c r="C2135" s="8" t="s">
        <v>25</v>
      </c>
      <c r="D2135" s="9" t="s">
        <v>50</v>
      </c>
      <c r="E2135" s="10">
        <v>130</v>
      </c>
      <c r="F2135" s="10">
        <v>85</v>
      </c>
      <c r="G2135" s="10">
        <v>144</v>
      </c>
      <c r="H2135" s="10">
        <v>92</v>
      </c>
      <c r="I2135" s="10">
        <v>55</v>
      </c>
      <c r="J2135" s="10">
        <v>18</v>
      </c>
      <c r="K2135" s="9"/>
      <c r="L2135" s="9" t="s">
        <v>18</v>
      </c>
      <c r="M2135" s="9" t="str">
        <f>IF(טבלה14[[#This Row],[מספר סטודנטים בתואר 1]]&gt;500,"yes","no")</f>
        <v>no</v>
      </c>
      <c r="N2135" s="12">
        <f>טבלה14[[#This Row],[מספר סטודנטים בתואר 1]]/SUBTOTAL(109,טבלה14[מספר סטודנטים בתואר 1])</f>
        <v>1.8909916069064833E-3</v>
      </c>
      <c r="O2135" s="11">
        <f>IFERROR(((טבלה14[[#This Row],[מספר סטודנטים בתואר 1]]-טבלה14[[#This Row],[נשים תואר 1]])/טבלה14[[#This Row],[מספר סטודנטים בתואר 1]]),"")</f>
        <v>0.34615384615384615</v>
      </c>
      <c r="P2135" s="11">
        <f>IFERROR(טבלה14[[#This Row],[נשים תואר 1]]/טבלה14[[#This Row],[מספר סטודנטים בתואר 1]],"")</f>
        <v>0.65384615384615385</v>
      </c>
      <c r="Q213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3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35" s="13">
        <f>SUMIFS(T:T,D:D,"2007/08",B:B,B2135)-טבלה14[[#This Row],[דירוג]]</f>
        <v>-11</v>
      </c>
      <c r="T2135" s="9">
        <v>96</v>
      </c>
    </row>
    <row r="2136" spans="2:20" s="6" customFormat="1" ht="13.8" hidden="1" x14ac:dyDescent="0.3">
      <c r="B2136" s="7" t="s">
        <v>210</v>
      </c>
      <c r="C2136" s="8" t="s">
        <v>58</v>
      </c>
      <c r="D2136" s="10" t="s">
        <v>50</v>
      </c>
      <c r="E2136" s="10">
        <v>130</v>
      </c>
      <c r="F2136" s="10">
        <v>55</v>
      </c>
      <c r="G2136" s="10">
        <v>80</v>
      </c>
      <c r="H2136" s="10">
        <v>58</v>
      </c>
      <c r="I2136" s="10">
        <v>0</v>
      </c>
      <c r="J2136" s="10" t="s">
        <v>21</v>
      </c>
      <c r="K2136" s="9"/>
      <c r="L2136" s="9" t="s">
        <v>18</v>
      </c>
      <c r="M2136" s="9" t="str">
        <f>IF(טבלה14[[#This Row],[מספר סטודנטים בתואר 1]]&gt;500,"yes","no")</f>
        <v>no</v>
      </c>
      <c r="N2136" s="12">
        <f>טבלה14[[#This Row],[מספר סטודנטים בתואר 1]]/SUBTOTAL(109,טבלה14[מספר סטודנטים בתואר 1])</f>
        <v>1.8909916069064833E-3</v>
      </c>
      <c r="O2136" s="11">
        <f>IFERROR(((טבלה14[[#This Row],[מספר סטודנטים בתואר 1]]-טבלה14[[#This Row],[נשים תואר 1]])/טבלה14[[#This Row],[מספר סטודנטים בתואר 1]]),"")</f>
        <v>0.57692307692307687</v>
      </c>
      <c r="P2136" s="11">
        <f>IFERROR(טבלה14[[#This Row],[נשים תואר 1]]/טבלה14[[#This Row],[מספר סטודנטים בתואר 1]],"")</f>
        <v>0.42307692307692307</v>
      </c>
      <c r="Q213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3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36" s="13">
        <f>SUMIFS(T:T,D:D,"2007/08",B:B,B2136)-טבלה14[[#This Row],[דירוג]]</f>
        <v>3</v>
      </c>
      <c r="T2136" s="9">
        <v>97</v>
      </c>
    </row>
    <row r="2137" spans="2:20" s="6" customFormat="1" ht="13.8" hidden="1" x14ac:dyDescent="0.3">
      <c r="B2137" s="7" t="s">
        <v>200</v>
      </c>
      <c r="C2137" s="8" t="s">
        <v>52</v>
      </c>
      <c r="D2137" s="9" t="s">
        <v>50</v>
      </c>
      <c r="E2137" s="10">
        <v>122</v>
      </c>
      <c r="F2137" s="10">
        <v>103</v>
      </c>
      <c r="G2137" s="10">
        <v>181</v>
      </c>
      <c r="H2137" s="10">
        <v>159</v>
      </c>
      <c r="I2137" s="10">
        <v>48</v>
      </c>
      <c r="J2137" s="10">
        <v>35</v>
      </c>
      <c r="K2137" s="9"/>
      <c r="L2137" s="9" t="s">
        <v>18</v>
      </c>
      <c r="M2137" s="9" t="str">
        <f>IF(טבלה14[[#This Row],[מספר סטודנטים בתואר 1]]&gt;500,"yes","no")</f>
        <v>no</v>
      </c>
      <c r="N2137" s="12">
        <f>טבלה14[[#This Row],[מספר סטודנטים בתואר 1]]/SUBTOTAL(109,טבלה14[מספר סטודנטים בתואר 1])</f>
        <v>1.7746228926353151E-3</v>
      </c>
      <c r="O2137" s="11">
        <f>IFERROR(((טבלה14[[#This Row],[מספר סטודנטים בתואר 1]]-טבלה14[[#This Row],[נשים תואר 1]])/טבלה14[[#This Row],[מספר סטודנטים בתואר 1]]),"")</f>
        <v>0.15573770491803279</v>
      </c>
      <c r="P2137" s="11">
        <f>IFERROR(טבלה14[[#This Row],[נשים תואר 1]]/טבלה14[[#This Row],[מספר סטודנטים בתואר 1]],"")</f>
        <v>0.84426229508196726</v>
      </c>
      <c r="Q213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13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37" s="13">
        <f>SUMIFS(T:T,D:D,"2007/08",B:B,B2137)-טבלה14[[#This Row],[דירוג]]</f>
        <v>27</v>
      </c>
      <c r="T2137" s="9">
        <v>98</v>
      </c>
    </row>
    <row r="2138" spans="2:20" s="6" customFormat="1" ht="13.8" hidden="1" x14ac:dyDescent="0.3">
      <c r="B2138" s="7" t="s">
        <v>208</v>
      </c>
      <c r="C2138" s="8" t="s">
        <v>34</v>
      </c>
      <c r="D2138" s="10" t="s">
        <v>50</v>
      </c>
      <c r="E2138" s="10">
        <v>118</v>
      </c>
      <c r="F2138" s="10">
        <v>32</v>
      </c>
      <c r="G2138" s="10">
        <v>38</v>
      </c>
      <c r="H2138" s="10">
        <v>9</v>
      </c>
      <c r="I2138" s="10">
        <v>15</v>
      </c>
      <c r="J2138" s="10"/>
      <c r="K2138" s="9"/>
      <c r="L2138" s="9" t="s">
        <v>18</v>
      </c>
      <c r="M2138" s="9" t="str">
        <f>IF(טבלה14[[#This Row],[מספר סטודנטים בתואר 1]]&gt;500,"yes","no")</f>
        <v>no</v>
      </c>
      <c r="N2138" s="12">
        <f>טבלה14[[#This Row],[מספר סטודנטים בתואר 1]]/SUBTOTAL(109,טבלה14[מספר סטודנטים בתואר 1])</f>
        <v>1.716438535499731E-3</v>
      </c>
      <c r="O2138" s="11">
        <f>IFERROR(((טבלה14[[#This Row],[מספר סטודנטים בתואר 1]]-טבלה14[[#This Row],[נשים תואר 1]])/טבלה14[[#This Row],[מספר סטודנטים בתואר 1]]),"")</f>
        <v>0.72881355932203384</v>
      </c>
      <c r="P2138" s="11">
        <f>IFERROR(טבלה14[[#This Row],[נשים תואר 1]]/טבלה14[[#This Row],[מספר סטודנטים בתואר 1]],"")</f>
        <v>0.2711864406779661</v>
      </c>
      <c r="Q213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38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138" s="13">
        <f>SUMIFS(T:T,D:D,"2007/08",B:B,B2138)-טבלה14[[#This Row],[דירוג]]</f>
        <v>-7</v>
      </c>
      <c r="T2138" s="9">
        <v>99</v>
      </c>
    </row>
    <row r="2139" spans="2:20" s="6" customFormat="1" ht="13.8" hidden="1" x14ac:dyDescent="0.3">
      <c r="B2139" s="7" t="s">
        <v>268</v>
      </c>
      <c r="C2139" s="8" t="s">
        <v>28</v>
      </c>
      <c r="D2139" s="9" t="s">
        <v>49</v>
      </c>
      <c r="E2139" s="10">
        <v>101</v>
      </c>
      <c r="F2139" s="10">
        <v>26</v>
      </c>
      <c r="G2139" s="10"/>
      <c r="H2139" s="10"/>
      <c r="I2139" s="10"/>
      <c r="J2139" s="10" t="s">
        <v>21</v>
      </c>
      <c r="K2139" s="9"/>
      <c r="L2139" s="9" t="s">
        <v>18</v>
      </c>
      <c r="M2139" s="9" t="str">
        <f>IF(טבלה14[[#This Row],[מספר סטודנטים בתואר 1]]&gt;500,"yes","no")</f>
        <v>no</v>
      </c>
      <c r="N2139" s="12">
        <f>טבלה14[[#This Row],[מספר סטודנטים בתואר 1]]/SUBTOTAL(109,טבלה14[מספר סטודנטים בתואר 1])</f>
        <v>1.4691550176734985E-3</v>
      </c>
      <c r="O2139" s="11">
        <f>IFERROR(((טבלה14[[#This Row],[מספר סטודנטים בתואר 1]]-טבלה14[[#This Row],[נשים תואר 1]])/טבלה14[[#This Row],[מספר סטודנטים בתואר 1]]),"")</f>
        <v>0.74257425742574257</v>
      </c>
      <c r="P2139" s="11">
        <f>IFERROR(טבלה14[[#This Row],[נשים תואר 1]]/טבלה14[[#This Row],[מספר סטודנטים בתואר 1]],"")</f>
        <v>0.25742574257425743</v>
      </c>
      <c r="Q213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39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139" s="13">
        <f>SUMIFS(T:T,D:D,"2007/08",B:B,B2139)-טבלה14[[#This Row],[דירוג]]</f>
        <v>-10</v>
      </c>
      <c r="T2139" s="9">
        <v>105</v>
      </c>
    </row>
    <row r="2140" spans="2:20" s="6" customFormat="1" ht="13.8" hidden="1" x14ac:dyDescent="0.3">
      <c r="B2140" s="7" t="s">
        <v>92</v>
      </c>
      <c r="C2140" s="8" t="s">
        <v>69</v>
      </c>
      <c r="D2140" s="10" t="s">
        <v>50</v>
      </c>
      <c r="E2140" s="10">
        <v>110</v>
      </c>
      <c r="F2140" s="10">
        <v>91</v>
      </c>
      <c r="G2140" s="10">
        <v>312</v>
      </c>
      <c r="H2140" s="10">
        <v>192</v>
      </c>
      <c r="I2140" s="10"/>
      <c r="J2140" s="10"/>
      <c r="K2140" s="9"/>
      <c r="L2140" s="9" t="s">
        <v>18</v>
      </c>
      <c r="M2140" s="9" t="str">
        <f>IF(טבלה14[[#This Row],[מספר סטודנטים בתואר 1]]&gt;500,"yes","no")</f>
        <v>no</v>
      </c>
      <c r="N2140" s="12">
        <f>טבלה14[[#This Row],[מספר סטודנטים בתואר 1]]/SUBTOTAL(109,טבלה14[מספר סטודנטים בתואר 1])</f>
        <v>1.6000698212285628E-3</v>
      </c>
      <c r="O2140" s="11">
        <f>IFERROR(((טבלה14[[#This Row],[מספר סטודנטים בתואר 1]]-טבלה14[[#This Row],[נשים תואר 1]])/טבלה14[[#This Row],[מספר סטודנטים בתואר 1]]),"")</f>
        <v>0.17272727272727273</v>
      </c>
      <c r="P2140" s="11">
        <f>IFERROR(טבלה14[[#This Row],[נשים תואר 1]]/טבלה14[[#This Row],[מספר סטודנטים בתואר 1]],"")</f>
        <v>0.82727272727272727</v>
      </c>
      <c r="Q214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14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40" s="13">
        <f>SUMIFS(T:T,D:D,"2007/08",B:B,B2140)-טבלה14[[#This Row],[דירוג]]</f>
        <v>-4</v>
      </c>
      <c r="T2140" s="9">
        <v>102</v>
      </c>
    </row>
    <row r="2141" spans="2:20" s="6" customFormat="1" ht="13.8" hidden="1" x14ac:dyDescent="0.3">
      <c r="B2141" s="7" t="s">
        <v>89</v>
      </c>
      <c r="C2141" s="8" t="s">
        <v>48</v>
      </c>
      <c r="D2141" s="9" t="s">
        <v>50</v>
      </c>
      <c r="E2141" s="10">
        <v>110</v>
      </c>
      <c r="F2141" s="10">
        <v>76</v>
      </c>
      <c r="G2141" s="10">
        <v>40</v>
      </c>
      <c r="H2141" s="10">
        <v>13</v>
      </c>
      <c r="I2141" s="10">
        <v>134</v>
      </c>
      <c r="J2141" s="10">
        <v>69</v>
      </c>
      <c r="K2141" s="9"/>
      <c r="L2141" s="9" t="s">
        <v>18</v>
      </c>
      <c r="M2141" s="9" t="str">
        <f>IF(טבלה14[[#This Row],[מספר סטודנטים בתואר 1]]&gt;500,"yes","no")</f>
        <v>no</v>
      </c>
      <c r="N2141" s="12">
        <f>טבלה14[[#This Row],[מספר סטודנטים בתואר 1]]/SUBTOTAL(109,טבלה14[מספר סטודנטים בתואר 1])</f>
        <v>1.6000698212285628E-3</v>
      </c>
      <c r="O2141" s="11">
        <f>IFERROR(((טבלה14[[#This Row],[מספר סטודנטים בתואר 1]]-טבלה14[[#This Row],[נשים תואר 1]])/טבלה14[[#This Row],[מספר סטודנטים בתואר 1]]),"")</f>
        <v>0.30909090909090908</v>
      </c>
      <c r="P2141" s="11">
        <f>IFERROR(טבלה14[[#This Row],[נשים תואר 1]]/טבלה14[[#This Row],[מספר סטודנטים בתואר 1]],"")</f>
        <v>0.69090909090909092</v>
      </c>
      <c r="Q214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4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41" s="13">
        <f>SUMIFS(T:T,D:D,"2007/08",B:B,B2141)-טבלה14[[#This Row],[דירוג]]</f>
        <v>-14</v>
      </c>
      <c r="T2141" s="9">
        <v>100</v>
      </c>
    </row>
    <row r="2142" spans="2:20" s="6" customFormat="1" ht="13.8" hidden="1" x14ac:dyDescent="0.3">
      <c r="B2142" s="7" t="s">
        <v>227</v>
      </c>
      <c r="C2142" s="8" t="s">
        <v>52</v>
      </c>
      <c r="D2142" s="10" t="s">
        <v>50</v>
      </c>
      <c r="E2142" s="10">
        <v>100</v>
      </c>
      <c r="F2142" s="10">
        <v>97</v>
      </c>
      <c r="G2142" s="10">
        <v>62</v>
      </c>
      <c r="H2142" s="10">
        <v>59</v>
      </c>
      <c r="I2142" s="10">
        <v>31</v>
      </c>
      <c r="J2142" s="10">
        <v>28</v>
      </c>
      <c r="K2142" s="9"/>
      <c r="L2142" s="9" t="s">
        <v>18</v>
      </c>
      <c r="M2142" s="9" t="str">
        <f>IF(טבלה14[[#This Row],[מספר סטודנטים בתואר 1]]&gt;500,"yes","no")</f>
        <v>no</v>
      </c>
      <c r="N2142" s="12">
        <f>טבלה14[[#This Row],[מספר סטודנטים בתואר 1]]/SUBTOTAL(109,טבלה14[מספר סטודנטים בתואר 1])</f>
        <v>1.4546089283896024E-3</v>
      </c>
      <c r="O2142" s="11">
        <f>IFERROR(((טבלה14[[#This Row],[מספר סטודנטים בתואר 1]]-טבלה14[[#This Row],[נשים תואר 1]])/טבלה14[[#This Row],[מספר סטודנטים בתואר 1]]),"")</f>
        <v>0.03</v>
      </c>
      <c r="P2142" s="11">
        <f>IFERROR(טבלה14[[#This Row],[נשים תואר 1]]/טבלה14[[#This Row],[מספר סטודנטים בתואר 1]],"")</f>
        <v>0.97</v>
      </c>
      <c r="Q214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14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42" s="13">
        <f>SUMIFS(T:T,D:D,"2007/08",B:B,B2142)-טבלה14[[#This Row],[דירוג]]</f>
        <v>-103</v>
      </c>
      <c r="T2142" s="9">
        <v>103</v>
      </c>
    </row>
    <row r="2143" spans="2:20" s="6" customFormat="1" ht="13.8" hidden="1" x14ac:dyDescent="0.3">
      <c r="B2143" s="7" t="s">
        <v>229</v>
      </c>
      <c r="C2143" s="8" t="s">
        <v>56</v>
      </c>
      <c r="D2143" s="9" t="s">
        <v>50</v>
      </c>
      <c r="E2143" s="10">
        <v>97</v>
      </c>
      <c r="F2143" s="10">
        <v>93</v>
      </c>
      <c r="G2143" s="10">
        <v>0</v>
      </c>
      <c r="H2143" s="10" t="s">
        <v>274</v>
      </c>
      <c r="I2143" s="10">
        <v>0</v>
      </c>
      <c r="J2143" s="10" t="s">
        <v>21</v>
      </c>
      <c r="K2143" s="9"/>
      <c r="L2143" s="9" t="s">
        <v>18</v>
      </c>
      <c r="M2143" s="9" t="str">
        <f>IF(טבלה14[[#This Row],[מספר סטודנטים בתואר 1]]&gt;500,"yes","no")</f>
        <v>no</v>
      </c>
      <c r="N2143" s="12">
        <f>טבלה14[[#This Row],[מספר סטודנטים בתואר 1]]/SUBTOTAL(109,טבלה14[מספר סטודנטים בתואר 1])</f>
        <v>1.4109706605379144E-3</v>
      </c>
      <c r="O2143" s="11">
        <f>IFERROR(((טבלה14[[#This Row],[מספר סטודנטים בתואר 1]]-טבלה14[[#This Row],[נשים תואר 1]])/טבלה14[[#This Row],[מספר סטודנטים בתואר 1]]),"")</f>
        <v>4.1237113402061855E-2</v>
      </c>
      <c r="P2143" s="11">
        <f>IFERROR(טבלה14[[#This Row],[נשים תואר 1]]/טבלה14[[#This Row],[מספר סטודנטים בתואר 1]],"")</f>
        <v>0.95876288659793818</v>
      </c>
      <c r="Q214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14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43" s="13">
        <f>SUMIFS(T:T,D:D,"2007/08",B:B,B2143)-טבלה14[[#This Row],[דירוג]]</f>
        <v>-104</v>
      </c>
      <c r="T2143" s="9">
        <v>104</v>
      </c>
    </row>
    <row r="2144" spans="2:20" s="6" customFormat="1" ht="13.8" hidden="1" x14ac:dyDescent="0.3">
      <c r="B2144" s="7" t="s">
        <v>226</v>
      </c>
      <c r="C2144" s="8" t="s">
        <v>16</v>
      </c>
      <c r="D2144" s="10" t="s">
        <v>50</v>
      </c>
      <c r="E2144" s="10">
        <v>96</v>
      </c>
      <c r="F2144" s="10">
        <v>91</v>
      </c>
      <c r="G2144" s="10">
        <v>143</v>
      </c>
      <c r="H2144" s="10">
        <v>141</v>
      </c>
      <c r="I2144" s="10">
        <v>54</v>
      </c>
      <c r="J2144" s="10">
        <v>50</v>
      </c>
      <c r="K2144" s="9"/>
      <c r="L2144" s="9" t="s">
        <v>18</v>
      </c>
      <c r="M2144" s="9" t="str">
        <f>IF(טבלה14[[#This Row],[מספר סטודנטים בתואר 1]]&gt;500,"yes","no")</f>
        <v>no</v>
      </c>
      <c r="N2144" s="12">
        <f>טבלה14[[#This Row],[מספר סטודנטים בתואר 1]]/SUBTOTAL(109,טבלה14[מספר סטודנטים בתואר 1])</f>
        <v>1.3964245712540183E-3</v>
      </c>
      <c r="O2144" s="11">
        <f>IFERROR(((טבלה14[[#This Row],[מספר סטודנטים בתואר 1]]-טבלה14[[#This Row],[נשים תואר 1]])/טבלה14[[#This Row],[מספר סטודנטים בתואר 1]]),"")</f>
        <v>5.2083333333333336E-2</v>
      </c>
      <c r="P2144" s="11">
        <f>IFERROR(טבלה14[[#This Row],[נשים תואר 1]]/טבלה14[[#This Row],[מספר סטודנטים בתואר 1]],"")</f>
        <v>0.94791666666666663</v>
      </c>
      <c r="Q214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14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44" s="13">
        <f>SUMIFS(T:T,D:D,"2007/08",B:B,B2144)-טבלה14[[#This Row],[דירוג]]</f>
        <v>0</v>
      </c>
      <c r="T2144" s="9">
        <v>105</v>
      </c>
    </row>
    <row r="2145" spans="2:20" s="6" customFormat="1" ht="13.8" hidden="1" x14ac:dyDescent="0.3">
      <c r="B2145" s="7" t="s">
        <v>222</v>
      </c>
      <c r="C2145" s="8" t="s">
        <v>48</v>
      </c>
      <c r="D2145" s="9" t="s">
        <v>50</v>
      </c>
      <c r="E2145" s="10">
        <v>92</v>
      </c>
      <c r="F2145" s="10">
        <v>17</v>
      </c>
      <c r="G2145" s="10">
        <v>29</v>
      </c>
      <c r="H2145" s="10">
        <v>8</v>
      </c>
      <c r="I2145" s="10">
        <v>26</v>
      </c>
      <c r="J2145" s="10">
        <v>9</v>
      </c>
      <c r="K2145" s="9"/>
      <c r="L2145" s="9" t="s">
        <v>18</v>
      </c>
      <c r="M2145" s="9" t="str">
        <f>IF(טבלה14[[#This Row],[מספר סטודנטים בתואר 1]]&gt;500,"yes","no")</f>
        <v>no</v>
      </c>
      <c r="N2145" s="12">
        <f>טבלה14[[#This Row],[מספר סטודנטים בתואר 1]]/SUBTOTAL(109,טבלה14[מספר סטודנטים בתואר 1])</f>
        <v>1.3382402141184342E-3</v>
      </c>
      <c r="O2145" s="11">
        <f>IFERROR(((טבלה14[[#This Row],[מספר סטודנטים בתואר 1]]-טבלה14[[#This Row],[נשים תואר 1]])/טבלה14[[#This Row],[מספר סטודנטים בתואר 1]]),"")</f>
        <v>0.81521739130434778</v>
      </c>
      <c r="P2145" s="11">
        <f>IFERROR(טבלה14[[#This Row],[נשים תואר 1]]/טבלה14[[#This Row],[מספר סטודנטים בתואר 1]],"")</f>
        <v>0.18478260869565216</v>
      </c>
      <c r="Q214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45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145" s="13">
        <f>SUMIFS(T:T,D:D,"2007/08",B:B,B2145)-טבלה14[[#This Row],[דירוג]]</f>
        <v>4</v>
      </c>
      <c r="T2145" s="9">
        <v>106</v>
      </c>
    </row>
    <row r="2146" spans="2:20" s="6" customFormat="1" ht="13.8" hidden="1" x14ac:dyDescent="0.3">
      <c r="B2146" s="7" t="s">
        <v>231</v>
      </c>
      <c r="C2146" s="8" t="s">
        <v>25</v>
      </c>
      <c r="D2146" s="9" t="s">
        <v>29</v>
      </c>
      <c r="E2146" s="10">
        <v>50</v>
      </c>
      <c r="F2146" s="10">
        <v>27</v>
      </c>
      <c r="G2146" s="10">
        <v>24</v>
      </c>
      <c r="H2146" s="10">
        <v>11</v>
      </c>
      <c r="I2146" s="10">
        <v>12</v>
      </c>
      <c r="J2146" s="10">
        <v>5</v>
      </c>
      <c r="K2146" s="9"/>
      <c r="L2146" s="9" t="s">
        <v>18</v>
      </c>
      <c r="M2146" s="9" t="str">
        <f>IF(טבלה14[[#This Row],[מספר סטודנטים בתואר 1]]&gt;500,"yes","no")</f>
        <v>no</v>
      </c>
      <c r="N2146" s="12">
        <f>טבלה14[[#This Row],[מספר סטודנטים בתואר 1]]/SUBTOTAL(109,טבלה14[מספר סטודנטים בתואר 1])</f>
        <v>7.2730446419480121E-4</v>
      </c>
      <c r="O2146" s="11">
        <f>IFERROR(((טבלה14[[#This Row],[מספר סטודנטים בתואר 1]]-טבלה14[[#This Row],[נשים תואר 1]])/טבלה14[[#This Row],[מספר סטודנטים בתואר 1]]),"")</f>
        <v>0.46</v>
      </c>
      <c r="P2146" s="11">
        <f>IFERROR(טבלה14[[#This Row],[נשים תואר 1]]/טבלה14[[#This Row],[מספר סטודנטים בתואר 1]],"")</f>
        <v>0.54</v>
      </c>
      <c r="Q214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4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46" s="13">
        <f>SUMIFS(T:T,D:D,"2007/08",B:B,B2146)-טבלה14[[#This Row],[דירוג]]</f>
        <v>-121</v>
      </c>
      <c r="T2146" s="9">
        <v>121</v>
      </c>
    </row>
    <row r="2147" spans="2:20" s="6" customFormat="1" ht="13.8" hidden="1" x14ac:dyDescent="0.3">
      <c r="B2147" s="7" t="s">
        <v>218</v>
      </c>
      <c r="C2147" s="8" t="s">
        <v>34</v>
      </c>
      <c r="D2147" s="9" t="s">
        <v>50</v>
      </c>
      <c r="E2147" s="10">
        <v>91</v>
      </c>
      <c r="F2147" s="10">
        <v>65</v>
      </c>
      <c r="G2147" s="10">
        <v>0</v>
      </c>
      <c r="H2147" s="10" t="s">
        <v>274</v>
      </c>
      <c r="I2147" s="10">
        <v>0</v>
      </c>
      <c r="J2147" s="10" t="s">
        <v>21</v>
      </c>
      <c r="K2147" s="9"/>
      <c r="L2147" s="9" t="s">
        <v>18</v>
      </c>
      <c r="M2147" s="9" t="str">
        <f>IF(טבלה14[[#This Row],[מספר סטודנטים בתואר 1]]&gt;500,"yes","no")</f>
        <v>no</v>
      </c>
      <c r="N2147" s="12">
        <f>טבלה14[[#This Row],[מספר סטודנטים בתואר 1]]/SUBTOTAL(109,טבלה14[מספר סטודנטים בתואר 1])</f>
        <v>1.3236941248345381E-3</v>
      </c>
      <c r="O2147" s="11">
        <f>IFERROR(((טבלה14[[#This Row],[מספר סטודנטים בתואר 1]]-טבלה14[[#This Row],[נשים תואר 1]])/טבלה14[[#This Row],[מספר סטודנטים בתואר 1]]),"")</f>
        <v>0.2857142857142857</v>
      </c>
      <c r="P2147" s="11">
        <f>IFERROR(טבלה14[[#This Row],[נשים תואר 1]]/טבלה14[[#This Row],[מספר סטודנטים בתואר 1]],"")</f>
        <v>0.7142857142857143</v>
      </c>
      <c r="Q214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14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47" s="13">
        <f>SUMIFS(T:T,D:D,"2007/08",B:B,B2147)-טבלה14[[#This Row],[דירוג]]</f>
        <v>0</v>
      </c>
      <c r="T2147" s="9">
        <v>107</v>
      </c>
    </row>
    <row r="2148" spans="2:20" s="6" customFormat="1" ht="13.8" hidden="1" x14ac:dyDescent="0.3">
      <c r="B2148" s="7" t="s">
        <v>159</v>
      </c>
      <c r="C2148" s="8" t="s">
        <v>25</v>
      </c>
      <c r="D2148" s="10" t="s">
        <v>50</v>
      </c>
      <c r="E2148" s="10">
        <v>86</v>
      </c>
      <c r="F2148" s="10">
        <v>46</v>
      </c>
      <c r="G2148" s="10">
        <v>0</v>
      </c>
      <c r="H2148" s="10">
        <v>0</v>
      </c>
      <c r="I2148" s="10">
        <v>0</v>
      </c>
      <c r="J2148" s="10">
        <v>0</v>
      </c>
      <c r="K2148" s="9"/>
      <c r="L2148" s="9" t="s">
        <v>18</v>
      </c>
      <c r="M2148" s="9" t="str">
        <f>IF(טבלה14[[#This Row],[מספר סטודנטים בתואר 1]]&gt;500,"yes","no")</f>
        <v>no</v>
      </c>
      <c r="N2148" s="12">
        <f>טבלה14[[#This Row],[מספר סטודנטים בתואר 1]]/SUBTOTAL(109,טבלה14[מספר סטודנטים בתואר 1])</f>
        <v>1.2509636784150582E-3</v>
      </c>
      <c r="O2148" s="11">
        <f>IFERROR(((טבלה14[[#This Row],[מספר סטודנטים בתואר 1]]-טבלה14[[#This Row],[נשים תואר 1]])/טבלה14[[#This Row],[מספר סטודנטים בתואר 1]]),"")</f>
        <v>0.46511627906976744</v>
      </c>
      <c r="P2148" s="11">
        <f>IFERROR(טבלה14[[#This Row],[נשים תואר 1]]/טבלה14[[#This Row],[מספר סטודנטים בתואר 1]],"")</f>
        <v>0.53488372093023251</v>
      </c>
      <c r="Q214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4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48" s="13">
        <f>SUMIFS(T:T,D:D,"2007/08",B:B,B2148)-טבלה14[[#This Row],[דירוג]]</f>
        <v>-21</v>
      </c>
      <c r="T2148" s="9">
        <v>109</v>
      </c>
    </row>
    <row r="2149" spans="2:20" s="6" customFormat="1" ht="13.8" hidden="1" x14ac:dyDescent="0.3">
      <c r="B2149" s="7" t="s">
        <v>228</v>
      </c>
      <c r="C2149" s="8" t="s">
        <v>48</v>
      </c>
      <c r="D2149" s="9" t="s">
        <v>50</v>
      </c>
      <c r="E2149" s="10">
        <v>82</v>
      </c>
      <c r="F2149" s="10">
        <v>37</v>
      </c>
      <c r="G2149" s="10">
        <v>178</v>
      </c>
      <c r="H2149" s="10">
        <v>104</v>
      </c>
      <c r="I2149" s="10">
        <v>156</v>
      </c>
      <c r="J2149" s="10">
        <v>68</v>
      </c>
      <c r="K2149" s="9"/>
      <c r="L2149" s="9" t="s">
        <v>18</v>
      </c>
      <c r="M2149" s="9" t="str">
        <f>IF(טבלה14[[#This Row],[מספר סטודנטים בתואר 1]]&gt;500,"yes","no")</f>
        <v>no</v>
      </c>
      <c r="N2149" s="12">
        <f>טבלה14[[#This Row],[מספר סטודנטים בתואר 1]]/SUBTOTAL(109,טבלה14[מספר סטודנטים בתואר 1])</f>
        <v>1.1927793212794741E-3</v>
      </c>
      <c r="O2149" s="11">
        <f>IFERROR(((טבלה14[[#This Row],[מספר סטודנטים בתואר 1]]-טבלה14[[#This Row],[נשים תואר 1]])/טבלה14[[#This Row],[מספר סטודנטים בתואר 1]]),"")</f>
        <v>0.54878048780487809</v>
      </c>
      <c r="P2149" s="11">
        <f>IFERROR(טבלה14[[#This Row],[נשים תואר 1]]/טבלה14[[#This Row],[מספר סטודנטים בתואר 1]],"")</f>
        <v>0.45121951219512196</v>
      </c>
      <c r="Q214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4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49" s="13">
        <f>SUMIFS(T:T,D:D,"2007/08",B:B,B2149)-טבלה14[[#This Row],[דירוג]]</f>
        <v>3</v>
      </c>
      <c r="T2149" s="9">
        <v>110</v>
      </c>
    </row>
    <row r="2150" spans="2:20" s="6" customFormat="1" ht="13.8" hidden="1" x14ac:dyDescent="0.3">
      <c r="B2150" s="7" t="s">
        <v>232</v>
      </c>
      <c r="C2150" s="8" t="s">
        <v>39</v>
      </c>
      <c r="D2150" s="10" t="s">
        <v>50</v>
      </c>
      <c r="E2150" s="10">
        <v>81</v>
      </c>
      <c r="F2150" s="10">
        <v>48</v>
      </c>
      <c r="G2150" s="10">
        <v>10</v>
      </c>
      <c r="H2150" s="10">
        <v>3</v>
      </c>
      <c r="I2150" s="10">
        <v>3</v>
      </c>
      <c r="J2150" s="10"/>
      <c r="K2150" s="9"/>
      <c r="L2150" s="9" t="s">
        <v>18</v>
      </c>
      <c r="M2150" s="9" t="str">
        <f>IF(טבלה14[[#This Row],[מספר סטודנטים בתואר 1]]&gt;500,"yes","no")</f>
        <v>no</v>
      </c>
      <c r="N2150" s="12">
        <f>טבלה14[[#This Row],[מספר סטודנטים בתואר 1]]/SUBTOTAL(109,טבלה14[מספר סטודנטים בתואר 1])</f>
        <v>1.178233231995578E-3</v>
      </c>
      <c r="O2150" s="11">
        <f>IFERROR(((טבלה14[[#This Row],[מספר סטודנטים בתואר 1]]-טבלה14[[#This Row],[נשים תואר 1]])/טבלה14[[#This Row],[מספר סטודנטים בתואר 1]]),"")</f>
        <v>0.40740740740740738</v>
      </c>
      <c r="P2150" s="11">
        <f>IFERROR(טבלה14[[#This Row],[נשים תואר 1]]/טבלה14[[#This Row],[מספר סטודנטים בתואר 1]],"")</f>
        <v>0.59259259259259256</v>
      </c>
      <c r="Q215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5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50" s="13">
        <f>SUMIFS(T:T,D:D,"2007/08",B:B,B2150)-טבלה14[[#This Row],[דירוג]]</f>
        <v>-2</v>
      </c>
      <c r="T2150" s="9">
        <v>111</v>
      </c>
    </row>
    <row r="2151" spans="2:20" s="6" customFormat="1" ht="13.8" hidden="1" x14ac:dyDescent="0.3">
      <c r="B2151" s="7" t="s">
        <v>263</v>
      </c>
      <c r="C2151" s="8" t="s">
        <v>34</v>
      </c>
      <c r="D2151" s="9" t="s">
        <v>50</v>
      </c>
      <c r="E2151" s="10">
        <v>80</v>
      </c>
      <c r="F2151" s="10">
        <v>14</v>
      </c>
      <c r="G2151" s="10">
        <v>15</v>
      </c>
      <c r="H2151" s="10">
        <v>8</v>
      </c>
      <c r="I2151" s="10">
        <v>15</v>
      </c>
      <c r="J2151" s="10">
        <v>5</v>
      </c>
      <c r="K2151" s="9"/>
      <c r="L2151" s="9" t="s">
        <v>18</v>
      </c>
      <c r="M2151" s="9" t="str">
        <f>IF(טבלה14[[#This Row],[מספר סטודנטים בתואר 1]]&gt;500,"yes","no")</f>
        <v>no</v>
      </c>
      <c r="N2151" s="12">
        <f>טבלה14[[#This Row],[מספר סטודנטים בתואר 1]]/SUBTOTAL(109,טבלה14[מספר סטודנטים בתואר 1])</f>
        <v>1.1636871427116819E-3</v>
      </c>
      <c r="O2151" s="11">
        <f>IFERROR(((טבלה14[[#This Row],[מספר סטודנטים בתואר 1]]-טבלה14[[#This Row],[נשים תואר 1]])/טבלה14[[#This Row],[מספר סטודנטים בתואר 1]]),"")</f>
        <v>0.82499999999999996</v>
      </c>
      <c r="P2151" s="11">
        <f>IFERROR(טבלה14[[#This Row],[נשים תואר 1]]/טבלה14[[#This Row],[מספר סטודנטים בתואר 1]],"")</f>
        <v>0.17499999999999999</v>
      </c>
      <c r="Q215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51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151" s="13">
        <f>SUMIFS(T:T,D:D,"2007/08",B:B,B2151)-טבלה14[[#This Row],[דירוג]]</f>
        <v>-8</v>
      </c>
      <c r="T2151" s="9">
        <v>112</v>
      </c>
    </row>
    <row r="2152" spans="2:20" s="6" customFormat="1" ht="13.8" hidden="1" x14ac:dyDescent="0.3">
      <c r="B2152" s="7" t="s">
        <v>198</v>
      </c>
      <c r="C2152" s="8" t="s">
        <v>48</v>
      </c>
      <c r="D2152" s="10" t="s">
        <v>50</v>
      </c>
      <c r="E2152" s="10">
        <v>73</v>
      </c>
      <c r="F2152" s="10">
        <v>28</v>
      </c>
      <c r="G2152" s="10">
        <v>53</v>
      </c>
      <c r="H2152" s="10">
        <v>24</v>
      </c>
      <c r="I2152" s="10">
        <v>49</v>
      </c>
      <c r="J2152" s="10">
        <v>25</v>
      </c>
      <c r="K2152" s="9"/>
      <c r="L2152" s="9" t="s">
        <v>18</v>
      </c>
      <c r="M2152" s="9" t="str">
        <f>IF(טבלה14[[#This Row],[מספר סטודנטים בתואר 1]]&gt;500,"yes","no")</f>
        <v>no</v>
      </c>
      <c r="N2152" s="12">
        <f>טבלה14[[#This Row],[מספר סטודנטים בתואר 1]]/SUBTOTAL(109,טבלה14[מספר סטודנטים בתואר 1])</f>
        <v>1.0618645177244098E-3</v>
      </c>
      <c r="O2152" s="11">
        <f>IFERROR(((טבלה14[[#This Row],[מספר סטודנטים בתואר 1]]-טבלה14[[#This Row],[נשים תואר 1]])/טבלה14[[#This Row],[מספר סטודנטים בתואר 1]]),"")</f>
        <v>0.61643835616438358</v>
      </c>
      <c r="P2152" s="11">
        <f>IFERROR(טבלה14[[#This Row],[נשים תואר 1]]/טבלה14[[#This Row],[מספר סטודנטים בתואר 1]],"")</f>
        <v>0.38356164383561642</v>
      </c>
      <c r="Q215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5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52" s="13">
        <f>SUMIFS(T:T,D:D,"2007/08",B:B,B2152)-טבלה14[[#This Row],[דירוג]]</f>
        <v>-7</v>
      </c>
      <c r="T2152" s="9">
        <v>113</v>
      </c>
    </row>
    <row r="2153" spans="2:20" s="6" customFormat="1" ht="13.8" hidden="1" x14ac:dyDescent="0.3">
      <c r="B2153" s="7" t="s">
        <v>233</v>
      </c>
      <c r="C2153" s="8" t="s">
        <v>25</v>
      </c>
      <c r="D2153" s="9" t="s">
        <v>50</v>
      </c>
      <c r="E2153" s="10">
        <v>69</v>
      </c>
      <c r="F2153" s="10">
        <v>47</v>
      </c>
      <c r="G2153" s="10">
        <v>74</v>
      </c>
      <c r="H2153" s="10">
        <v>22</v>
      </c>
      <c r="I2153" s="10">
        <v>50</v>
      </c>
      <c r="J2153" s="10">
        <v>14</v>
      </c>
      <c r="K2153" s="9"/>
      <c r="L2153" s="9" t="s">
        <v>18</v>
      </c>
      <c r="M2153" s="9" t="str">
        <f>IF(טבלה14[[#This Row],[מספר סטודנטים בתואר 1]]&gt;500,"yes","no")</f>
        <v>no</v>
      </c>
      <c r="N2153" s="12">
        <f>טבלה14[[#This Row],[מספר סטודנטים בתואר 1]]/SUBTOTAL(109,טבלה14[מספר סטודנטים בתואר 1])</f>
        <v>1.0036801605888257E-3</v>
      </c>
      <c r="O2153" s="11">
        <f>IFERROR(((טבלה14[[#This Row],[מספר סטודנטים בתואר 1]]-טבלה14[[#This Row],[נשים תואר 1]])/טבלה14[[#This Row],[מספר סטודנטים בתואר 1]]),"")</f>
        <v>0.3188405797101449</v>
      </c>
      <c r="P2153" s="11">
        <f>IFERROR(טבלה14[[#This Row],[נשים תואר 1]]/טבלה14[[#This Row],[מספר סטודנטים בתואר 1]],"")</f>
        <v>0.6811594202898551</v>
      </c>
      <c r="Q215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5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53" s="13">
        <f>SUMIFS(T:T,D:D,"2007/08",B:B,B2153)-טבלה14[[#This Row],[דירוג]]</f>
        <v>-6</v>
      </c>
      <c r="T2153" s="9">
        <v>114</v>
      </c>
    </row>
    <row r="2154" spans="2:20" s="6" customFormat="1" ht="13.8" hidden="1" x14ac:dyDescent="0.3">
      <c r="B2154" s="7" t="s">
        <v>212</v>
      </c>
      <c r="C2154" s="8" t="s">
        <v>34</v>
      </c>
      <c r="D2154" s="10" t="s">
        <v>50</v>
      </c>
      <c r="E2154" s="10">
        <v>68</v>
      </c>
      <c r="F2154" s="10">
        <v>17</v>
      </c>
      <c r="G2154" s="10">
        <v>0</v>
      </c>
      <c r="H2154" s="10" t="s">
        <v>274</v>
      </c>
      <c r="I2154" s="10">
        <v>0</v>
      </c>
      <c r="J2154" s="10" t="s">
        <v>21</v>
      </c>
      <c r="K2154" s="9"/>
      <c r="L2154" s="9" t="s">
        <v>18</v>
      </c>
      <c r="M2154" s="9" t="str">
        <f>IF(טבלה14[[#This Row],[מספר סטודנטים בתואר 1]]&gt;500,"yes","no")</f>
        <v>no</v>
      </c>
      <c r="N2154" s="12">
        <f>טבלה14[[#This Row],[מספר סטודנטים בתואר 1]]/SUBTOTAL(109,טבלה14[מספר סטודנטים בתואר 1])</f>
        <v>9.8913407130492965E-4</v>
      </c>
      <c r="O2154" s="11">
        <f>IFERROR(((טבלה14[[#This Row],[מספר סטודנטים בתואר 1]]-טבלה14[[#This Row],[נשים תואר 1]])/טבלה14[[#This Row],[מספר סטודנטים בתואר 1]]),"")</f>
        <v>0.75</v>
      </c>
      <c r="P2154" s="11">
        <f>IFERROR(טבלה14[[#This Row],[נשים תואר 1]]/טבלה14[[#This Row],[מספר סטודנטים בתואר 1]],"")</f>
        <v>0.25</v>
      </c>
      <c r="Q215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54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154" s="13">
        <f>SUMIFS(T:T,D:D,"2007/08",B:B,B2154)-טבלה14[[#This Row],[דירוג]]</f>
        <v>6</v>
      </c>
      <c r="T2154" s="9">
        <v>115</v>
      </c>
    </row>
    <row r="2155" spans="2:20" s="6" customFormat="1" ht="13.8" hidden="1" x14ac:dyDescent="0.3">
      <c r="B2155" s="7" t="s">
        <v>236</v>
      </c>
      <c r="C2155" s="8" t="s">
        <v>34</v>
      </c>
      <c r="D2155" s="9" t="s">
        <v>50</v>
      </c>
      <c r="E2155" s="10">
        <v>67</v>
      </c>
      <c r="F2155" s="10">
        <v>13</v>
      </c>
      <c r="G2155" s="10">
        <v>0</v>
      </c>
      <c r="H2155" s="10"/>
      <c r="I2155" s="10">
        <v>0</v>
      </c>
      <c r="J2155" s="10" t="s">
        <v>21</v>
      </c>
      <c r="K2155" s="9"/>
      <c r="L2155" s="9" t="s">
        <v>18</v>
      </c>
      <c r="M2155" s="9" t="str">
        <f>IF(טבלה14[[#This Row],[מספר סטודנטים בתואר 1]]&gt;500,"yes","no")</f>
        <v>no</v>
      </c>
      <c r="N2155" s="12">
        <f>טבלה14[[#This Row],[מספר סטודנטים בתואר 1]]/SUBTOTAL(109,טבלה14[מספר סטודנטים בתואר 1])</f>
        <v>9.7458798202103368E-4</v>
      </c>
      <c r="O2155" s="11">
        <f>IFERROR(((טבלה14[[#This Row],[מספר סטודנטים בתואר 1]]-טבלה14[[#This Row],[נשים תואר 1]])/טבלה14[[#This Row],[מספר סטודנטים בתואר 1]]),"")</f>
        <v>0.80597014925373134</v>
      </c>
      <c r="P2155" s="11">
        <f>IFERROR(טבלה14[[#This Row],[נשים תואר 1]]/טבלה14[[#This Row],[מספר סטודנטים בתואר 1]],"")</f>
        <v>0.19402985074626866</v>
      </c>
      <c r="Q215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55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155" s="13">
        <f>SUMIFS(T:T,D:D,"2007/08",B:B,B2155)-טבלה14[[#This Row],[דירוג]]</f>
        <v>-118</v>
      </c>
      <c r="T2155" s="9">
        <v>118</v>
      </c>
    </row>
    <row r="2156" spans="2:20" s="6" customFormat="1" ht="13.8" hidden="1" x14ac:dyDescent="0.3">
      <c r="B2156" s="7" t="s">
        <v>220</v>
      </c>
      <c r="C2156" s="8" t="s">
        <v>45</v>
      </c>
      <c r="D2156" s="10" t="s">
        <v>50</v>
      </c>
      <c r="E2156" s="10">
        <v>67</v>
      </c>
      <c r="F2156" s="10">
        <v>26</v>
      </c>
      <c r="G2156" s="10">
        <v>32</v>
      </c>
      <c r="H2156" s="10">
        <v>14</v>
      </c>
      <c r="I2156" s="10">
        <v>25</v>
      </c>
      <c r="J2156" s="10">
        <v>13</v>
      </c>
      <c r="K2156" s="9"/>
      <c r="L2156" s="9" t="s">
        <v>18</v>
      </c>
      <c r="M2156" s="9" t="str">
        <f>IF(טבלה14[[#This Row],[מספר סטודנטים בתואר 1]]&gt;500,"yes","no")</f>
        <v>no</v>
      </c>
      <c r="N2156" s="12">
        <f>טבלה14[[#This Row],[מספר סטודנטים בתואר 1]]/SUBTOTAL(109,טבלה14[מספר סטודנטים בתואר 1])</f>
        <v>9.7458798202103368E-4</v>
      </c>
      <c r="O2156" s="11">
        <f>IFERROR(((טבלה14[[#This Row],[מספר סטודנטים בתואר 1]]-טבלה14[[#This Row],[נשים תואר 1]])/טבלה14[[#This Row],[מספר סטודנטים בתואר 1]]),"")</f>
        <v>0.61194029850746268</v>
      </c>
      <c r="P2156" s="11">
        <f>IFERROR(טבלה14[[#This Row],[נשים תואר 1]]/טבלה14[[#This Row],[מספר סטודנטים בתואר 1]],"")</f>
        <v>0.38805970149253732</v>
      </c>
      <c r="Q215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5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56" s="13">
        <f>SUMIFS(T:T,D:D,"2007/08",B:B,B2156)-טבלה14[[#This Row],[דירוג]]</f>
        <v>-6</v>
      </c>
      <c r="T2156" s="9">
        <v>117</v>
      </c>
    </row>
    <row r="2157" spans="2:20" s="6" customFormat="1" ht="13.8" hidden="1" x14ac:dyDescent="0.3">
      <c r="B2157" s="7" t="s">
        <v>242</v>
      </c>
      <c r="C2157" s="8" t="s">
        <v>48</v>
      </c>
      <c r="D2157" s="9" t="s">
        <v>50</v>
      </c>
      <c r="E2157" s="10">
        <v>67</v>
      </c>
      <c r="F2157" s="10">
        <v>43</v>
      </c>
      <c r="G2157" s="10">
        <v>94</v>
      </c>
      <c r="H2157" s="10">
        <v>56</v>
      </c>
      <c r="I2157" s="10">
        <v>229</v>
      </c>
      <c r="J2157" s="10">
        <v>134</v>
      </c>
      <c r="K2157" s="9"/>
      <c r="L2157" s="9" t="s">
        <v>18</v>
      </c>
      <c r="M2157" s="9" t="str">
        <f>IF(טבלה14[[#This Row],[מספר סטודנטים בתואר 1]]&gt;500,"yes","no")</f>
        <v>no</v>
      </c>
      <c r="N2157" s="12">
        <f>טבלה14[[#This Row],[מספר סטודנטים בתואר 1]]/SUBTOTAL(109,טבלה14[מספר סטודנטים בתואר 1])</f>
        <v>9.7458798202103368E-4</v>
      </c>
      <c r="O2157" s="11">
        <f>IFERROR(((טבלה14[[#This Row],[מספר סטודנטים בתואר 1]]-טבלה14[[#This Row],[נשים תואר 1]])/טבלה14[[#This Row],[מספר סטודנטים בתואר 1]]),"")</f>
        <v>0.35820895522388058</v>
      </c>
      <c r="P2157" s="11">
        <f>IFERROR(טבלה14[[#This Row],[נשים תואר 1]]/טבלה14[[#This Row],[מספר סטודנטים בתואר 1]],"")</f>
        <v>0.64179104477611937</v>
      </c>
      <c r="Q215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5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57" s="13">
        <f>SUMIFS(T:T,D:D,"2007/08",B:B,B2157)-טבלה14[[#This Row],[דירוג]]</f>
        <v>-13</v>
      </c>
      <c r="T2157" s="9">
        <v>116</v>
      </c>
    </row>
    <row r="2158" spans="2:20" s="6" customFormat="1" ht="13.8" hidden="1" x14ac:dyDescent="0.3">
      <c r="B2158" s="7" t="s">
        <v>127</v>
      </c>
      <c r="C2158" s="8" t="s">
        <v>34</v>
      </c>
      <c r="D2158" s="10" t="s">
        <v>50</v>
      </c>
      <c r="E2158" s="10">
        <v>54</v>
      </c>
      <c r="F2158" s="10">
        <v>11</v>
      </c>
      <c r="G2158" s="10">
        <v>48</v>
      </c>
      <c r="H2158" s="10">
        <v>14</v>
      </c>
      <c r="I2158" s="10">
        <v>9</v>
      </c>
      <c r="J2158" s="10">
        <v>3</v>
      </c>
      <c r="K2158" s="9"/>
      <c r="L2158" s="9" t="s">
        <v>18</v>
      </c>
      <c r="M2158" s="9" t="str">
        <f>IF(טבלה14[[#This Row],[מספר סטודנטים בתואר 1]]&gt;500,"yes","no")</f>
        <v>no</v>
      </c>
      <c r="N2158" s="12">
        <f>טבלה14[[#This Row],[מספר סטודנטים בתואר 1]]/SUBTOTAL(109,טבלה14[מספר סטודנטים בתואר 1])</f>
        <v>7.8548882133038531E-4</v>
      </c>
      <c r="O2158" s="11">
        <f>IFERROR(((טבלה14[[#This Row],[מספר סטודנטים בתואר 1]]-טבלה14[[#This Row],[נשים תואר 1]])/טבלה14[[#This Row],[מספר סטודנטים בתואר 1]]),"")</f>
        <v>0.79629629629629628</v>
      </c>
      <c r="P2158" s="11">
        <f>IFERROR(טבלה14[[#This Row],[נשים תואר 1]]/טבלה14[[#This Row],[מספר סטודנטים בתואר 1]],"")</f>
        <v>0.20370370370370369</v>
      </c>
      <c r="Q215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58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158" s="13">
        <f>SUMIFS(T:T,D:D,"2007/08",B:B,B2158)-טבלה14[[#This Row],[דירוג]]</f>
        <v>9</v>
      </c>
      <c r="T2158" s="9">
        <v>119</v>
      </c>
    </row>
    <row r="2159" spans="2:20" s="6" customFormat="1" ht="13.8" hidden="1" x14ac:dyDescent="0.3">
      <c r="B2159" s="7" t="s">
        <v>231</v>
      </c>
      <c r="C2159" s="8" t="s">
        <v>25</v>
      </c>
      <c r="D2159" s="9" t="s">
        <v>50</v>
      </c>
      <c r="E2159" s="10">
        <v>47</v>
      </c>
      <c r="F2159" s="10">
        <v>26</v>
      </c>
      <c r="G2159" s="10">
        <v>73</v>
      </c>
      <c r="H2159" s="10">
        <v>41</v>
      </c>
      <c r="I2159" s="10">
        <v>11</v>
      </c>
      <c r="J2159" s="10">
        <v>5</v>
      </c>
      <c r="K2159" s="9"/>
      <c r="L2159" s="9" t="s">
        <v>18</v>
      </c>
      <c r="M2159" s="9" t="str">
        <f>IF(טבלה14[[#This Row],[מספר סטודנטים בתואר 1]]&gt;500,"yes","no")</f>
        <v>no</v>
      </c>
      <c r="N2159" s="12">
        <f>טבלה14[[#This Row],[מספר סטודנטים בתואר 1]]/SUBTOTAL(109,טבלה14[מספר סטודנטים בתואר 1])</f>
        <v>6.8366619634311319E-4</v>
      </c>
      <c r="O2159" s="11">
        <f>IFERROR(((טבלה14[[#This Row],[מספר סטודנטים בתואר 1]]-טבלה14[[#This Row],[נשים תואר 1]])/טבלה14[[#This Row],[מספר סטודנטים בתואר 1]]),"")</f>
        <v>0.44680851063829785</v>
      </c>
      <c r="P2159" s="11">
        <f>IFERROR(טבלה14[[#This Row],[נשים תואר 1]]/טבלה14[[#This Row],[מספר סטודנטים בתואר 1]],"")</f>
        <v>0.55319148936170215</v>
      </c>
      <c r="Q215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5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59" s="13">
        <f>SUMIFS(T:T,D:D,"2007/08",B:B,B2159)-טבלה14[[#This Row],[דירוג]]</f>
        <v>-120</v>
      </c>
      <c r="T2159" s="9">
        <v>120</v>
      </c>
    </row>
    <row r="2160" spans="2:20" s="6" customFormat="1" ht="13.8" hidden="1" x14ac:dyDescent="0.3">
      <c r="B2160" s="7" t="s">
        <v>221</v>
      </c>
      <c r="C2160" s="8" t="s">
        <v>45</v>
      </c>
      <c r="D2160" s="10" t="s">
        <v>50</v>
      </c>
      <c r="E2160" s="10">
        <v>45</v>
      </c>
      <c r="F2160" s="10">
        <v>23</v>
      </c>
      <c r="G2160" s="10">
        <v>0</v>
      </c>
      <c r="H2160" s="10">
        <v>0</v>
      </c>
      <c r="I2160" s="10">
        <v>0</v>
      </c>
      <c r="J2160" s="10" t="s">
        <v>21</v>
      </c>
      <c r="K2160" s="9"/>
      <c r="L2160" s="9" t="s">
        <v>18</v>
      </c>
      <c r="M2160" s="9" t="str">
        <f>IF(טבלה14[[#This Row],[מספר סטודנטים בתואר 1]]&gt;500,"yes","no")</f>
        <v>no</v>
      </c>
      <c r="N2160" s="12">
        <f>טבלה14[[#This Row],[מספר סטודנטים בתואר 1]]/SUBTOTAL(109,טבלה14[מספר סטודנטים בתואר 1])</f>
        <v>6.5457401777532114E-4</v>
      </c>
      <c r="O2160" s="11">
        <f>IFERROR(((טבלה14[[#This Row],[מספר סטודנטים בתואר 1]]-טבלה14[[#This Row],[נשים תואר 1]])/טבלה14[[#This Row],[מספר סטודנטים בתואר 1]]),"")</f>
        <v>0.48888888888888887</v>
      </c>
      <c r="P2160" s="11">
        <f>IFERROR(טבלה14[[#This Row],[נשים תואר 1]]/טבלה14[[#This Row],[מספר סטודנטים בתואר 1]],"")</f>
        <v>0.51111111111111107</v>
      </c>
      <c r="Q216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6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60" s="13">
        <f>SUMIFS(T:T,D:D,"2007/08",B:B,B2160)-טבלה14[[#This Row],[דירוג]]</f>
        <v>-4</v>
      </c>
      <c r="T2160" s="9">
        <v>121</v>
      </c>
    </row>
    <row r="2161" spans="2:20" s="6" customFormat="1" ht="13.8" hidden="1" x14ac:dyDescent="0.3">
      <c r="B2161" s="7" t="s">
        <v>234</v>
      </c>
      <c r="C2161" s="8" t="s">
        <v>25</v>
      </c>
      <c r="D2161" s="9" t="s">
        <v>50</v>
      </c>
      <c r="E2161" s="10">
        <v>43</v>
      </c>
      <c r="F2161" s="10">
        <v>23</v>
      </c>
      <c r="G2161" s="10">
        <v>50</v>
      </c>
      <c r="H2161" s="10">
        <v>17</v>
      </c>
      <c r="I2161" s="10">
        <v>41</v>
      </c>
      <c r="J2161" s="10">
        <v>10</v>
      </c>
      <c r="K2161" s="9"/>
      <c r="L2161" s="9" t="s">
        <v>18</v>
      </c>
      <c r="M2161" s="9" t="str">
        <f>IF(טבלה14[[#This Row],[מספר סטודנטים בתואר 1]]&gt;500,"yes","no")</f>
        <v>no</v>
      </c>
      <c r="N2161" s="12">
        <f>טבלה14[[#This Row],[מספר סטודנטים בתואר 1]]/SUBTOTAL(109,טבלה14[מספר סטודנטים בתואר 1])</f>
        <v>6.254818392075291E-4</v>
      </c>
      <c r="O2161" s="11">
        <f>IFERROR(((טבלה14[[#This Row],[מספר סטודנטים בתואר 1]]-טבלה14[[#This Row],[נשים תואר 1]])/טבלה14[[#This Row],[מספר סטודנטים בתואר 1]]),"")</f>
        <v>0.46511627906976744</v>
      </c>
      <c r="P2161" s="11">
        <f>IFERROR(טבלה14[[#This Row],[נשים תואר 1]]/טבלה14[[#This Row],[מספר סטודנטים בתואר 1]],"")</f>
        <v>0.53488372093023251</v>
      </c>
      <c r="Q216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6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61" s="13">
        <f>SUMIFS(T:T,D:D,"2007/08",B:B,B2161)-טבלה14[[#This Row],[דירוג]]</f>
        <v>-7</v>
      </c>
      <c r="T2161" s="9">
        <v>123</v>
      </c>
    </row>
    <row r="2162" spans="2:20" s="6" customFormat="1" ht="13.8" hidden="1" x14ac:dyDescent="0.3">
      <c r="B2162" s="7" t="s">
        <v>241</v>
      </c>
      <c r="C2162" s="8" t="s">
        <v>45</v>
      </c>
      <c r="D2162" s="10" t="s">
        <v>50</v>
      </c>
      <c r="E2162" s="10">
        <v>43</v>
      </c>
      <c r="F2162" s="10">
        <v>5</v>
      </c>
      <c r="G2162" s="10">
        <v>0</v>
      </c>
      <c r="H2162" s="10">
        <v>0</v>
      </c>
      <c r="I2162" s="10">
        <v>0</v>
      </c>
      <c r="J2162" s="10" t="s">
        <v>21</v>
      </c>
      <c r="K2162" s="9"/>
      <c r="L2162" s="9" t="s">
        <v>18</v>
      </c>
      <c r="M2162" s="9" t="str">
        <f>IF(טבלה14[[#This Row],[מספר סטודנטים בתואר 1]]&gt;500,"yes","no")</f>
        <v>no</v>
      </c>
      <c r="N2162" s="12">
        <f>טבלה14[[#This Row],[מספר סטודנטים בתואר 1]]/SUBTOTAL(109,טבלה14[מספר סטודנטים בתואר 1])</f>
        <v>6.254818392075291E-4</v>
      </c>
      <c r="O2162" s="11">
        <f>IFERROR(((טבלה14[[#This Row],[מספר סטודנטים בתואר 1]]-טבלה14[[#This Row],[נשים תואר 1]])/טבלה14[[#This Row],[מספר סטודנטים בתואר 1]]),"")</f>
        <v>0.88372093023255816</v>
      </c>
      <c r="P2162" s="11">
        <f>IFERROR(טבלה14[[#This Row],[נשים תואר 1]]/טבלה14[[#This Row],[מספר סטודנטים בתואר 1]],"")</f>
        <v>0.11627906976744186</v>
      </c>
      <c r="Q216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62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162" s="13">
        <f>SUMIFS(T:T,D:D,"2007/08",B:B,B2162)-טבלה14[[#This Row],[דירוג]]</f>
        <v>-10</v>
      </c>
      <c r="T2162" s="9">
        <v>122</v>
      </c>
    </row>
    <row r="2163" spans="2:20" s="6" customFormat="1" ht="13.8" hidden="1" x14ac:dyDescent="0.3">
      <c r="B2163" s="7" t="s">
        <v>246</v>
      </c>
      <c r="C2163" s="8" t="s">
        <v>48</v>
      </c>
      <c r="D2163" s="9" t="s">
        <v>50</v>
      </c>
      <c r="E2163" s="10">
        <v>26</v>
      </c>
      <c r="F2163" s="10">
        <v>9</v>
      </c>
      <c r="G2163" s="10">
        <v>4</v>
      </c>
      <c r="H2163" s="10">
        <v>3</v>
      </c>
      <c r="I2163" s="10">
        <v>0</v>
      </c>
      <c r="J2163" s="10" t="s">
        <v>21</v>
      </c>
      <c r="K2163" s="9"/>
      <c r="L2163" s="9" t="s">
        <v>18</v>
      </c>
      <c r="M2163" s="9" t="str">
        <f>IF(טבלה14[[#This Row],[מספר סטודנטים בתואר 1]]&gt;500,"yes","no")</f>
        <v>no</v>
      </c>
      <c r="N2163" s="12">
        <f>טבלה14[[#This Row],[מספר סטודנטים בתואר 1]]/SUBTOTAL(109,טבלה14[מספר סטודנטים בתואר 1])</f>
        <v>3.7819832138129663E-4</v>
      </c>
      <c r="O2163" s="11">
        <f>IFERROR(((טבלה14[[#This Row],[מספר סטודנטים בתואר 1]]-טבלה14[[#This Row],[נשים תואר 1]])/טבלה14[[#This Row],[מספר סטודנטים בתואר 1]]),"")</f>
        <v>0.65384615384615385</v>
      </c>
      <c r="P2163" s="11">
        <f>IFERROR(טבלה14[[#This Row],[נשים תואר 1]]/טבלה14[[#This Row],[מספר סטודנטים בתואר 1]],"")</f>
        <v>0.34615384615384615</v>
      </c>
      <c r="Q216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6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63" s="13">
        <f>SUMIFS(T:T,D:D,"2007/08",B:B,B2163)-טבלה14[[#This Row],[דירוג]]</f>
        <v>-4</v>
      </c>
      <c r="T2163" s="9">
        <v>124</v>
      </c>
    </row>
    <row r="2164" spans="2:20" s="6" customFormat="1" ht="13.8" hidden="1" x14ac:dyDescent="0.3">
      <c r="B2164" s="7" t="s">
        <v>243</v>
      </c>
      <c r="C2164" s="8" t="s">
        <v>39</v>
      </c>
      <c r="D2164" s="10" t="s">
        <v>50</v>
      </c>
      <c r="E2164" s="10">
        <v>23</v>
      </c>
      <c r="F2164" s="10">
        <v>17</v>
      </c>
      <c r="G2164" s="10">
        <v>96</v>
      </c>
      <c r="H2164" s="10">
        <v>54</v>
      </c>
      <c r="I2164" s="10">
        <v>19</v>
      </c>
      <c r="J2164" s="10">
        <v>10</v>
      </c>
      <c r="K2164" s="9"/>
      <c r="L2164" s="9" t="s">
        <v>18</v>
      </c>
      <c r="M2164" s="9" t="str">
        <f>IF(טבלה14[[#This Row],[מספר סטודנטים בתואר 1]]&gt;500,"yes","no")</f>
        <v>no</v>
      </c>
      <c r="N2164" s="12">
        <f>טבלה14[[#This Row],[מספר סטודנטים בתואר 1]]/SUBTOTAL(109,טבלה14[מספר סטודנטים בתואר 1])</f>
        <v>3.3456005352960856E-4</v>
      </c>
      <c r="O2164" s="11">
        <f>IFERROR(((טבלה14[[#This Row],[מספר סטודנטים בתואר 1]]-טבלה14[[#This Row],[נשים תואר 1]])/טבלה14[[#This Row],[מספר סטודנטים בתואר 1]]),"")</f>
        <v>0.2608695652173913</v>
      </c>
      <c r="P2164" s="11">
        <f>IFERROR(טבלה14[[#This Row],[נשים תואר 1]]/טבלה14[[#This Row],[מספר סטודנטים בתואר 1]],"")</f>
        <v>0.73913043478260865</v>
      </c>
      <c r="Q216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16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64" s="13">
        <f>SUMIFS(T:T,D:D,"2007/08",B:B,B2164)-טבלה14[[#This Row],[דירוג]]</f>
        <v>-125</v>
      </c>
      <c r="T2164" s="9">
        <v>125</v>
      </c>
    </row>
    <row r="2165" spans="2:20" s="6" customFormat="1" ht="13.8" hidden="1" x14ac:dyDescent="0.3">
      <c r="B2165" s="7" t="s">
        <v>270</v>
      </c>
      <c r="C2165" s="8" t="s">
        <v>34</v>
      </c>
      <c r="D2165" s="9" t="s">
        <v>50</v>
      </c>
      <c r="E2165" s="10">
        <v>20</v>
      </c>
      <c r="F2165" s="10">
        <v>18</v>
      </c>
      <c r="G2165" s="10">
        <v>0</v>
      </c>
      <c r="H2165" s="10">
        <v>0</v>
      </c>
      <c r="I2165" s="10">
        <v>0</v>
      </c>
      <c r="J2165" s="10" t="s">
        <v>21</v>
      </c>
      <c r="K2165" s="9"/>
      <c r="L2165" s="9" t="s">
        <v>18</v>
      </c>
      <c r="M2165" s="9" t="str">
        <f>IF(טבלה14[[#This Row],[מספר סטודנטים בתואר 1]]&gt;500,"yes","no")</f>
        <v>no</v>
      </c>
      <c r="N2165" s="12">
        <f>טבלה14[[#This Row],[מספר סטודנטים בתואר 1]]/SUBTOTAL(109,טבלה14[מספר סטודנטים בתואר 1])</f>
        <v>2.9092178567792048E-4</v>
      </c>
      <c r="O2165" s="11">
        <f>IFERROR(((טבלה14[[#This Row],[מספר סטודנטים בתואר 1]]-טבלה14[[#This Row],[נשים תואר 1]])/טבלה14[[#This Row],[מספר סטודנטים בתואר 1]]),"")</f>
        <v>0.1</v>
      </c>
      <c r="P2165" s="11">
        <f>IFERROR(טבלה14[[#This Row],[נשים תואר 1]]/טבלה14[[#This Row],[מספר סטודנטים בתואר 1]],"")</f>
        <v>0.9</v>
      </c>
      <c r="Q216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16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65" s="13">
        <f>SUMIFS(T:T,D:D,"2007/08",B:B,B2165)-טבלה14[[#This Row],[דירוג]]</f>
        <v>-8</v>
      </c>
      <c r="T2165" s="9">
        <v>126</v>
      </c>
    </row>
    <row r="2166" spans="2:20" s="6" customFormat="1" ht="13.8" hidden="1" x14ac:dyDescent="0.3">
      <c r="B2166" s="7" t="s">
        <v>148</v>
      </c>
      <c r="C2166" s="8" t="s">
        <v>34</v>
      </c>
      <c r="D2166" s="10" t="s">
        <v>50</v>
      </c>
      <c r="E2166" s="10">
        <v>16</v>
      </c>
      <c r="F2166" s="10">
        <v>4</v>
      </c>
      <c r="G2166" s="10">
        <v>26</v>
      </c>
      <c r="H2166" s="10">
        <v>4</v>
      </c>
      <c r="I2166" s="10">
        <v>19</v>
      </c>
      <c r="J2166" s="10"/>
      <c r="K2166" s="9"/>
      <c r="L2166" s="9" t="s">
        <v>18</v>
      </c>
      <c r="M2166" s="9" t="str">
        <f>IF(טבלה14[[#This Row],[מספר סטודנטים בתואר 1]]&gt;500,"yes","no")</f>
        <v>no</v>
      </c>
      <c r="N2166" s="12">
        <f>טבלה14[[#This Row],[מספר סטודנטים בתואר 1]]/SUBTOTAL(109,טבלה14[מספר סטודנטים בתואר 1])</f>
        <v>2.3273742854233639E-4</v>
      </c>
      <c r="O2166" s="11">
        <f>IFERROR(((טבלה14[[#This Row],[מספר סטודנטים בתואר 1]]-טבלה14[[#This Row],[נשים תואר 1]])/טבלה14[[#This Row],[מספר סטודנטים בתואר 1]]),"")</f>
        <v>0.75</v>
      </c>
      <c r="P2166" s="11">
        <f>IFERROR(טבלה14[[#This Row],[נשים תואר 1]]/טבלה14[[#This Row],[מספר סטודנטים בתואר 1]],"")</f>
        <v>0.25</v>
      </c>
      <c r="Q216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66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166" s="13">
        <f>SUMIFS(T:T,D:D,"2007/08",B:B,B2166)-טבלה14[[#This Row],[דירוג]]</f>
        <v>-14</v>
      </c>
      <c r="T2166" s="9">
        <v>128</v>
      </c>
    </row>
    <row r="2167" spans="2:20" s="6" customFormat="1" ht="13.8" hidden="1" x14ac:dyDescent="0.3">
      <c r="B2167" s="7" t="s">
        <v>206</v>
      </c>
      <c r="C2167" s="8" t="s">
        <v>48</v>
      </c>
      <c r="D2167" s="9" t="s">
        <v>50</v>
      </c>
      <c r="E2167" s="10">
        <v>16</v>
      </c>
      <c r="F2167" s="10">
        <v>8</v>
      </c>
      <c r="G2167" s="10">
        <v>0</v>
      </c>
      <c r="H2167" s="10">
        <v>0</v>
      </c>
      <c r="I2167" s="10">
        <v>0</v>
      </c>
      <c r="J2167" s="10" t="s">
        <v>21</v>
      </c>
      <c r="K2167" s="9"/>
      <c r="L2167" s="9" t="s">
        <v>18</v>
      </c>
      <c r="M2167" s="9" t="str">
        <f>IF(טבלה14[[#This Row],[מספר סטודנטים בתואר 1]]&gt;500,"yes","no")</f>
        <v>no</v>
      </c>
      <c r="N2167" s="12">
        <f>טבלה14[[#This Row],[מספר סטודנטים בתואר 1]]/SUBTOTAL(109,טבלה14[מספר סטודנטים בתואר 1])</f>
        <v>2.3273742854233639E-4</v>
      </c>
      <c r="O2167" s="11">
        <f>IFERROR(((טבלה14[[#This Row],[מספר סטודנטים בתואר 1]]-טבלה14[[#This Row],[נשים תואר 1]])/טבלה14[[#This Row],[מספר סטודנטים בתואר 1]]),"")</f>
        <v>0.5</v>
      </c>
      <c r="P2167" s="11">
        <f>IFERROR(טבלה14[[#This Row],[נשים תואר 1]]/טבלה14[[#This Row],[מספר סטודנטים בתואר 1]],"")</f>
        <v>0.5</v>
      </c>
      <c r="Q216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6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67" s="13">
        <f>SUMIFS(T:T,D:D,"2007/08",B:B,B2167)-טבלה14[[#This Row],[דירוג]]</f>
        <v>-1</v>
      </c>
      <c r="T2167" s="9">
        <v>127</v>
      </c>
    </row>
    <row r="2168" spans="2:20" s="6" customFormat="1" ht="13.8" hidden="1" x14ac:dyDescent="0.3">
      <c r="B2168" s="7" t="s">
        <v>186</v>
      </c>
      <c r="C2168" s="8" t="s">
        <v>39</v>
      </c>
      <c r="D2168" s="10" t="s">
        <v>50</v>
      </c>
      <c r="E2168" s="10">
        <v>13</v>
      </c>
      <c r="F2168" s="10">
        <v>10</v>
      </c>
      <c r="G2168" s="10">
        <v>0</v>
      </c>
      <c r="H2168" s="10">
        <v>0</v>
      </c>
      <c r="I2168" s="10">
        <v>0</v>
      </c>
      <c r="J2168" s="10">
        <v>0</v>
      </c>
      <c r="K2168" s="9"/>
      <c r="L2168" s="9" t="s">
        <v>18</v>
      </c>
      <c r="M2168" s="9" t="str">
        <f>IF(טבלה14[[#This Row],[מספר סטודנטים בתואר 1]]&gt;500,"yes","no")</f>
        <v>no</v>
      </c>
      <c r="N2168" s="12">
        <f>טבלה14[[#This Row],[מספר סטודנטים בתואר 1]]/SUBTOTAL(109,טבלה14[מספר סטודנטים בתואר 1])</f>
        <v>1.8909916069064831E-4</v>
      </c>
      <c r="O2168" s="11">
        <f>IFERROR(((טבלה14[[#This Row],[מספר סטודנטים בתואר 1]]-טבלה14[[#This Row],[נשים תואר 1]])/טבלה14[[#This Row],[מספר סטודנטים בתואר 1]]),"")</f>
        <v>0.23076923076923078</v>
      </c>
      <c r="P2168" s="11">
        <f>IFERROR(טבלה14[[#This Row],[נשים תואר 1]]/טבלה14[[#This Row],[מספר סטודנטים בתואר 1]],"")</f>
        <v>0.76923076923076927</v>
      </c>
      <c r="Q216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16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68" s="13">
        <f>SUMIFS(T:T,D:D,"2007/08",B:B,B2168)-טבלה14[[#This Row],[דירוג]]</f>
        <v>-129</v>
      </c>
      <c r="T2168" s="9">
        <v>129</v>
      </c>
    </row>
    <row r="2169" spans="2:20" s="6" customFormat="1" ht="13.8" hidden="1" x14ac:dyDescent="0.3">
      <c r="B2169" s="7" t="s">
        <v>251</v>
      </c>
      <c r="C2169" s="8" t="s">
        <v>45</v>
      </c>
      <c r="D2169" s="9" t="s">
        <v>50</v>
      </c>
      <c r="E2169" s="10">
        <v>10</v>
      </c>
      <c r="F2169" s="10">
        <v>4</v>
      </c>
      <c r="G2169" s="10">
        <v>5</v>
      </c>
      <c r="H2169" s="10"/>
      <c r="I2169" s="10">
        <v>8</v>
      </c>
      <c r="J2169" s="10"/>
      <c r="K2169" s="9"/>
      <c r="L2169" s="9" t="s">
        <v>18</v>
      </c>
      <c r="M2169" s="9" t="str">
        <f>IF(טבלה14[[#This Row],[מספר סטודנטים בתואר 1]]&gt;500,"yes","no")</f>
        <v>no</v>
      </c>
      <c r="N2169" s="12">
        <f>טבלה14[[#This Row],[מספר סטודנטים בתואר 1]]/SUBTOTAL(109,טבלה14[מספר סטודנטים בתואר 1])</f>
        <v>1.4546089283896024E-4</v>
      </c>
      <c r="O2169" s="11">
        <f>IFERROR(((טבלה14[[#This Row],[מספר סטודנטים בתואר 1]]-טבלה14[[#This Row],[נשים תואר 1]])/טבלה14[[#This Row],[מספר סטודנטים בתואר 1]]),"")</f>
        <v>0.6</v>
      </c>
      <c r="P2169" s="11">
        <f>IFERROR(טבלה14[[#This Row],[נשים תואר 1]]/טבלה14[[#This Row],[מספר סטודנטים בתואר 1]],"")</f>
        <v>0.4</v>
      </c>
      <c r="Q216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6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69" s="13">
        <f>SUMIFS(T:T,D:D,"2007/08",B:B,B2169)-טבלה14[[#This Row],[דירוג]]</f>
        <v>-3</v>
      </c>
      <c r="T2169" s="9">
        <v>130</v>
      </c>
    </row>
    <row r="2170" spans="2:20" s="6" customFormat="1" ht="13.8" hidden="1" x14ac:dyDescent="0.3">
      <c r="B2170" s="7" t="s">
        <v>237</v>
      </c>
      <c r="C2170" s="8" t="s">
        <v>39</v>
      </c>
      <c r="D2170" s="10" t="s">
        <v>50</v>
      </c>
      <c r="E2170" s="10">
        <v>9</v>
      </c>
      <c r="F2170" s="10">
        <v>5</v>
      </c>
      <c r="G2170" s="10">
        <v>6</v>
      </c>
      <c r="H2170" s="10">
        <v>6</v>
      </c>
      <c r="I2170" s="10">
        <v>6</v>
      </c>
      <c r="J2170" s="10">
        <v>4</v>
      </c>
      <c r="K2170" s="9"/>
      <c r="L2170" s="9" t="s">
        <v>18</v>
      </c>
      <c r="M2170" s="9" t="str">
        <f>IF(טבלה14[[#This Row],[מספר סטודנטים בתואר 1]]&gt;500,"yes","no")</f>
        <v>no</v>
      </c>
      <c r="N2170" s="12">
        <f>טבלה14[[#This Row],[מספר סטודנטים בתואר 1]]/SUBTOTAL(109,טבלה14[מספר סטודנטים בתואר 1])</f>
        <v>1.3091480355506422E-4</v>
      </c>
      <c r="O2170" s="11">
        <f>IFERROR(((טבלה14[[#This Row],[מספר סטודנטים בתואר 1]]-טבלה14[[#This Row],[נשים תואר 1]])/טבלה14[[#This Row],[מספר סטודנטים בתואר 1]]),"")</f>
        <v>0.44444444444444442</v>
      </c>
      <c r="P2170" s="11">
        <f>IFERROR(טבלה14[[#This Row],[נשים תואר 1]]/טבלה14[[#This Row],[מספר סטודנטים בתואר 1]],"")</f>
        <v>0.55555555555555558</v>
      </c>
      <c r="Q217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7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70" s="13">
        <f>SUMIFS(T:T,D:D,"2007/08",B:B,B2170)-טבלה14[[#This Row],[דירוג]]</f>
        <v>-30</v>
      </c>
      <c r="T2170" s="9">
        <v>131</v>
      </c>
    </row>
    <row r="2171" spans="2:20" s="6" customFormat="1" ht="13.8" hidden="1" x14ac:dyDescent="0.3">
      <c r="B2171" s="7" t="s">
        <v>271</v>
      </c>
      <c r="C2171" s="8" t="s">
        <v>39</v>
      </c>
      <c r="D2171" s="9" t="s">
        <v>50</v>
      </c>
      <c r="E2171" s="10">
        <v>6</v>
      </c>
      <c r="F2171" s="10">
        <v>4</v>
      </c>
      <c r="G2171" s="10">
        <v>3</v>
      </c>
      <c r="H2171" s="10"/>
      <c r="I2171" s="10">
        <v>6</v>
      </c>
      <c r="J2171" s="10">
        <v>4</v>
      </c>
      <c r="K2171" s="9"/>
      <c r="L2171" s="9" t="s">
        <v>18</v>
      </c>
      <c r="M2171" s="9" t="str">
        <f>IF(טבלה14[[#This Row],[מספר סטודנטים בתואר 1]]&gt;500,"yes","no")</f>
        <v>no</v>
      </c>
      <c r="N2171" s="12">
        <f>טבלה14[[#This Row],[מספר סטודנטים בתואר 1]]/SUBTOTAL(109,טבלה14[מספר סטודנטים בתואר 1])</f>
        <v>8.7276535703376145E-5</v>
      </c>
      <c r="O2171" s="11">
        <f>IFERROR(((טבלה14[[#This Row],[מספר סטודנטים בתואר 1]]-טבלה14[[#This Row],[נשים תואר 1]])/טבלה14[[#This Row],[מספר סטודנטים בתואר 1]]),"")</f>
        <v>0.33333333333333331</v>
      </c>
      <c r="P2171" s="11">
        <f>IFERROR(טבלה14[[#This Row],[נשים תואר 1]]/טבלה14[[#This Row],[מספר סטודנטים בתואר 1]],"")</f>
        <v>0.66666666666666663</v>
      </c>
      <c r="Q217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17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171" s="13">
        <f>SUMIFS(T:T,D:D,"2007/08",B:B,B2171)-טבלה14[[#This Row],[דירוג]]</f>
        <v>-9</v>
      </c>
      <c r="T2171" s="9">
        <v>132</v>
      </c>
    </row>
    <row r="2172" spans="2:20" s="6" customFormat="1" ht="13.8" hidden="1" x14ac:dyDescent="0.3">
      <c r="B2172" s="7" t="s">
        <v>128</v>
      </c>
      <c r="C2172" s="8" t="s">
        <v>45</v>
      </c>
      <c r="D2172" s="10" t="s">
        <v>50</v>
      </c>
      <c r="E2172" s="10">
        <v>0</v>
      </c>
      <c r="F2172" s="10">
        <v>0</v>
      </c>
      <c r="G2172" s="10"/>
      <c r="H2172" s="10">
        <v>0</v>
      </c>
      <c r="I2172" s="10">
        <v>10</v>
      </c>
      <c r="J2172" s="10">
        <v>4</v>
      </c>
      <c r="K2172" s="9"/>
      <c r="L2172" s="9"/>
      <c r="M2172" s="9" t="str">
        <f>IF(טבלה14[[#This Row],[מספר סטודנטים בתואר 1]]&gt;500,"yes","no")</f>
        <v>no</v>
      </c>
      <c r="N2172" s="12">
        <f>טבלה14[[#This Row],[מספר סטודנטים בתואר 1]]/SUBTOTAL(109,טבלה14[מספר סטודנטים בתואר 1])</f>
        <v>0</v>
      </c>
      <c r="O2172" s="11" t="str">
        <f>IFERROR(((טבלה14[[#This Row],[מספר סטודנטים בתואר 1]]-טבלה14[[#This Row],[נשים תואר 1]])/טבלה14[[#This Row],[מספר סטודנטים בתואר 1]]),"")</f>
        <v/>
      </c>
      <c r="P2172" s="11" t="str">
        <f>IFERROR(טבלה14[[#This Row],[נשים תואר 1]]/טבלה14[[#This Row],[מספר סטודנטים בתואר 1]],"")</f>
        <v/>
      </c>
      <c r="Q217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17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172" s="13">
        <f>SUMIFS(T:T,D:D,"2007/08",B:B,B2172)-טבלה14[[#This Row],[דירוג]]</f>
        <v>-147</v>
      </c>
      <c r="T2172" s="9">
        <v>147</v>
      </c>
    </row>
    <row r="2173" spans="2:20" s="6" customFormat="1" ht="13.8" hidden="1" x14ac:dyDescent="0.3">
      <c r="B2173" s="7" t="s">
        <v>129</v>
      </c>
      <c r="C2173" s="8" t="s">
        <v>48</v>
      </c>
      <c r="D2173" s="9" t="s">
        <v>50</v>
      </c>
      <c r="E2173" s="10">
        <v>0</v>
      </c>
      <c r="F2173" s="10">
        <v>0</v>
      </c>
      <c r="G2173" s="10">
        <v>45</v>
      </c>
      <c r="H2173" s="10">
        <v>19</v>
      </c>
      <c r="I2173" s="10">
        <v>0</v>
      </c>
      <c r="J2173" s="10">
        <v>0</v>
      </c>
      <c r="K2173" s="9"/>
      <c r="L2173" s="9"/>
      <c r="M2173" s="9" t="str">
        <f>IF(טבלה14[[#This Row],[מספר סטודנטים בתואר 1]]&gt;500,"yes","no")</f>
        <v>no</v>
      </c>
      <c r="N2173" s="12">
        <f>טבלה14[[#This Row],[מספר סטודנטים בתואר 1]]/SUBTOTAL(109,טבלה14[מספר סטודנטים בתואר 1])</f>
        <v>0</v>
      </c>
      <c r="O2173" s="11" t="str">
        <f>IFERROR(((טבלה14[[#This Row],[מספר סטודנטים בתואר 1]]-טבלה14[[#This Row],[נשים תואר 1]])/טבלה14[[#This Row],[מספר סטודנטים בתואר 1]]),"")</f>
        <v/>
      </c>
      <c r="P2173" s="11" t="str">
        <f>IFERROR(טבלה14[[#This Row],[נשים תואר 1]]/טבלה14[[#This Row],[מספר סטודנטים בתואר 1]],"")</f>
        <v/>
      </c>
      <c r="Q217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17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173" s="13">
        <f>SUMIFS(T:T,D:D,"2007/08",B:B,B2173)-טבלה14[[#This Row],[דירוג]]</f>
        <v>-4</v>
      </c>
      <c r="T2173" s="9">
        <v>133</v>
      </c>
    </row>
    <row r="2174" spans="2:20" s="6" customFormat="1" ht="13.8" hidden="1" x14ac:dyDescent="0.3">
      <c r="B2174" s="7" t="s">
        <v>130</v>
      </c>
      <c r="C2174" s="8" t="s">
        <v>48</v>
      </c>
      <c r="D2174" s="10" t="s">
        <v>50</v>
      </c>
      <c r="E2174" s="10">
        <v>0</v>
      </c>
      <c r="F2174" s="10">
        <v>0</v>
      </c>
      <c r="G2174" s="10">
        <v>11</v>
      </c>
      <c r="H2174" s="10">
        <v>6</v>
      </c>
      <c r="I2174" s="10">
        <v>14</v>
      </c>
      <c r="J2174" s="10">
        <v>11</v>
      </c>
      <c r="K2174" s="9"/>
      <c r="L2174" s="9"/>
      <c r="M2174" s="9" t="str">
        <f>IF(טבלה14[[#This Row],[מספר סטודנטים בתואר 1]]&gt;500,"yes","no")</f>
        <v>no</v>
      </c>
      <c r="N2174" s="12">
        <f>טבלה14[[#This Row],[מספר סטודנטים בתואר 1]]/SUBTOTAL(109,טבלה14[מספר סטודנטים בתואר 1])</f>
        <v>0</v>
      </c>
      <c r="O2174" s="11" t="str">
        <f>IFERROR(((טבלה14[[#This Row],[מספר סטודנטים בתואר 1]]-טבלה14[[#This Row],[נשים תואר 1]])/טבלה14[[#This Row],[מספר סטודנטים בתואר 1]]),"")</f>
        <v/>
      </c>
      <c r="P2174" s="11" t="str">
        <f>IFERROR(טבלה14[[#This Row],[נשים תואר 1]]/טבלה14[[#This Row],[מספר סטודנטים בתואר 1]],"")</f>
        <v/>
      </c>
      <c r="Q217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17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174" s="13">
        <f>SUMIFS(T:T,D:D,"2007/08",B:B,B2174)-טבלה14[[#This Row],[דירוג]]</f>
        <v>-4</v>
      </c>
      <c r="T2174" s="9">
        <v>134</v>
      </c>
    </row>
    <row r="2175" spans="2:20" s="6" customFormat="1" ht="13.8" hidden="1" x14ac:dyDescent="0.3">
      <c r="B2175" s="7" t="s">
        <v>131</v>
      </c>
      <c r="C2175" s="8" t="s">
        <v>48</v>
      </c>
      <c r="D2175" s="9" t="s">
        <v>50</v>
      </c>
      <c r="E2175" s="10">
        <v>0</v>
      </c>
      <c r="F2175" s="10">
        <v>0</v>
      </c>
      <c r="G2175" s="10">
        <v>48</v>
      </c>
      <c r="H2175" s="10">
        <v>35</v>
      </c>
      <c r="I2175" s="10">
        <v>43</v>
      </c>
      <c r="J2175" s="10">
        <v>20</v>
      </c>
      <c r="K2175" s="9"/>
      <c r="L2175" s="9"/>
      <c r="M2175" s="9" t="str">
        <f>IF(טבלה14[[#This Row],[מספר סטודנטים בתואר 1]]&gt;500,"yes","no")</f>
        <v>no</v>
      </c>
      <c r="N2175" s="12">
        <f>טבלה14[[#This Row],[מספר סטודנטים בתואר 1]]/SUBTOTAL(109,טבלה14[מספר סטודנטים בתואר 1])</f>
        <v>0</v>
      </c>
      <c r="O2175" s="11" t="str">
        <f>IFERROR(((טבלה14[[#This Row],[מספר סטודנטים בתואר 1]]-טבלה14[[#This Row],[נשים תואר 1]])/טבלה14[[#This Row],[מספר סטודנטים בתואר 1]]),"")</f>
        <v/>
      </c>
      <c r="P2175" s="11" t="str">
        <f>IFERROR(טבלה14[[#This Row],[נשים תואר 1]]/טבלה14[[#This Row],[מספר סטודנטים בתואר 1]],"")</f>
        <v/>
      </c>
      <c r="Q217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17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175" s="13">
        <f>SUMIFS(T:T,D:D,"2007/08",B:B,B2175)-טבלה14[[#This Row],[דירוג]]</f>
        <v>-4</v>
      </c>
      <c r="T2175" s="9">
        <v>135</v>
      </c>
    </row>
    <row r="2176" spans="2:20" s="6" customFormat="1" ht="13.8" hidden="1" x14ac:dyDescent="0.3">
      <c r="B2176" s="7" t="s">
        <v>132</v>
      </c>
      <c r="C2176" s="8" t="s">
        <v>34</v>
      </c>
      <c r="D2176" s="10" t="s">
        <v>50</v>
      </c>
      <c r="E2176" s="10">
        <v>0</v>
      </c>
      <c r="F2176" s="10"/>
      <c r="G2176" s="10">
        <v>6</v>
      </c>
      <c r="H2176" s="10"/>
      <c r="I2176" s="10">
        <v>9</v>
      </c>
      <c r="J2176" s="10"/>
      <c r="K2176" s="9"/>
      <c r="L2176" s="9"/>
      <c r="M2176" s="9" t="str">
        <f>IF(טבלה14[[#This Row],[מספר סטודנטים בתואר 1]]&gt;500,"yes","no")</f>
        <v>no</v>
      </c>
      <c r="N2176" s="12">
        <f>טבלה14[[#This Row],[מספר סטודנטים בתואר 1]]/SUBTOTAL(109,טבלה14[מספר סטודנטים בתואר 1])</f>
        <v>0</v>
      </c>
      <c r="O2176" s="11" t="str">
        <f>IFERROR(((טבלה14[[#This Row],[מספר סטודנטים בתואר 1]]-טבלה14[[#This Row],[נשים תואר 1]])/טבלה14[[#This Row],[מספר סטודנטים בתואר 1]]),"")</f>
        <v/>
      </c>
      <c r="P2176" s="11" t="str">
        <f>IFERROR(טבלה14[[#This Row],[נשים תואר 1]]/טבלה14[[#This Row],[מספר סטודנטים בתואר 1]],"")</f>
        <v/>
      </c>
      <c r="Q217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17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176" s="13">
        <f>SUMIFS(T:T,D:D,"2007/08",B:B,B2176)-טבלה14[[#This Row],[דירוג]]</f>
        <v>-151</v>
      </c>
      <c r="T2176" s="9">
        <v>151</v>
      </c>
    </row>
    <row r="2177" spans="2:20" s="6" customFormat="1" ht="13.8" hidden="1" x14ac:dyDescent="0.3">
      <c r="B2177" s="7" t="s">
        <v>264</v>
      </c>
      <c r="C2177" s="8" t="s">
        <v>34</v>
      </c>
      <c r="D2177" s="9" t="s">
        <v>50</v>
      </c>
      <c r="E2177" s="10">
        <v>0</v>
      </c>
      <c r="F2177" s="10"/>
      <c r="G2177" s="10">
        <v>29</v>
      </c>
      <c r="H2177" s="10">
        <v>11</v>
      </c>
      <c r="I2177" s="10"/>
      <c r="J2177" s="10" t="s">
        <v>21</v>
      </c>
      <c r="K2177" s="9"/>
      <c r="L2177" s="9"/>
      <c r="M2177" s="9" t="str">
        <f>IF(טבלה14[[#This Row],[מספר סטודנטים בתואר 1]]&gt;500,"yes","no")</f>
        <v>no</v>
      </c>
      <c r="N2177" s="12">
        <f>טבלה14[[#This Row],[מספר סטודנטים בתואר 1]]/SUBTOTAL(109,טבלה14[מספר סטודנטים בתואר 1])</f>
        <v>0</v>
      </c>
      <c r="O2177" s="11" t="str">
        <f>IFERROR(((טבלה14[[#This Row],[מספר סטודנטים בתואר 1]]-טבלה14[[#This Row],[נשים תואר 1]])/טבלה14[[#This Row],[מספר סטודנטים בתואר 1]]),"")</f>
        <v/>
      </c>
      <c r="P2177" s="11" t="str">
        <f>IFERROR(טבלה14[[#This Row],[נשים תואר 1]]/טבלה14[[#This Row],[מספר סטודנטים בתואר 1]],"")</f>
        <v/>
      </c>
      <c r="Q217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17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177" s="13">
        <f>SUMIFS(T:T,D:D,"2007/08",B:B,B2177)-טבלה14[[#This Row],[דירוג]]</f>
        <v>-7</v>
      </c>
      <c r="T2177" s="9">
        <v>152</v>
      </c>
    </row>
    <row r="2178" spans="2:20" s="6" customFormat="1" ht="13.8" hidden="1" x14ac:dyDescent="0.3">
      <c r="B2178" s="7" t="s">
        <v>259</v>
      </c>
      <c r="C2178" s="8" t="s">
        <v>39</v>
      </c>
      <c r="D2178" s="10" t="s">
        <v>50</v>
      </c>
      <c r="E2178" s="10">
        <v>0</v>
      </c>
      <c r="F2178" s="10">
        <v>0</v>
      </c>
      <c r="G2178" s="10">
        <v>37</v>
      </c>
      <c r="H2178" s="10">
        <v>21</v>
      </c>
      <c r="I2178" s="10">
        <v>125</v>
      </c>
      <c r="J2178" s="10">
        <v>78</v>
      </c>
      <c r="K2178" s="9"/>
      <c r="L2178" s="9"/>
      <c r="M2178" s="9" t="str">
        <f>IF(טבלה14[[#This Row],[מספר סטודנטים בתואר 1]]&gt;500,"yes","no")</f>
        <v>no</v>
      </c>
      <c r="N2178" s="12">
        <f>טבלה14[[#This Row],[מספר סטודנטים בתואר 1]]/SUBTOTAL(109,טבלה14[מספר סטודנטים בתואר 1])</f>
        <v>0</v>
      </c>
      <c r="O2178" s="11" t="str">
        <f>IFERROR(((טבלה14[[#This Row],[מספר סטודנטים בתואר 1]]-טבלה14[[#This Row],[נשים תואר 1]])/טבלה14[[#This Row],[מספר סטודנטים בתואר 1]]),"")</f>
        <v/>
      </c>
      <c r="P2178" s="11" t="str">
        <f>IFERROR(טבלה14[[#This Row],[נשים תואר 1]]/טבלה14[[#This Row],[מספר סטודנטים בתואר 1]],"")</f>
        <v/>
      </c>
      <c r="Q217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17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178" s="13">
        <f>SUMIFS(T:T,D:D,"2007/08",B:B,B2178)-טבלה14[[#This Row],[דירוג]]</f>
        <v>-182</v>
      </c>
      <c r="T2178" s="9">
        <v>182</v>
      </c>
    </row>
    <row r="2179" spans="2:20" s="6" customFormat="1" ht="13.8" hidden="1" x14ac:dyDescent="0.3">
      <c r="B2179" s="7" t="s">
        <v>134</v>
      </c>
      <c r="C2179" s="8" t="s">
        <v>58</v>
      </c>
      <c r="D2179" s="9" t="s">
        <v>50</v>
      </c>
      <c r="E2179" s="10">
        <v>0</v>
      </c>
      <c r="F2179" s="10"/>
      <c r="G2179" s="10">
        <v>45</v>
      </c>
      <c r="H2179" s="10">
        <v>29</v>
      </c>
      <c r="I2179" s="10">
        <v>0</v>
      </c>
      <c r="J2179" s="10" t="s">
        <v>21</v>
      </c>
      <c r="K2179" s="9"/>
      <c r="L2179" s="9"/>
      <c r="M2179" s="9" t="str">
        <f>IF(טבלה14[[#This Row],[מספר סטודנטים בתואר 1]]&gt;500,"yes","no")</f>
        <v>no</v>
      </c>
      <c r="N2179" s="12">
        <f>טבלה14[[#This Row],[מספר סטודנטים בתואר 1]]/SUBTOTAL(109,טבלה14[מספר סטודנטים בתואר 1])</f>
        <v>0</v>
      </c>
      <c r="O2179" s="11" t="str">
        <f>IFERROR(((טבלה14[[#This Row],[מספר סטודנטים בתואר 1]]-טבלה14[[#This Row],[נשים תואר 1]])/טבלה14[[#This Row],[מספר סטודנטים בתואר 1]]),"")</f>
        <v/>
      </c>
      <c r="P2179" s="11" t="str">
        <f>IFERROR(טבלה14[[#This Row],[נשים תואר 1]]/טבלה14[[#This Row],[מספר סטודנטים בתואר 1]],"")</f>
        <v/>
      </c>
      <c r="Q217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17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179" s="13">
        <f>SUMIFS(T:T,D:D,"2007/08",B:B,B2179)-טבלה14[[#This Row],[דירוג]]</f>
        <v>-18</v>
      </c>
      <c r="T2179" s="9">
        <v>170</v>
      </c>
    </row>
    <row r="2180" spans="2:20" s="6" customFormat="1" ht="13.8" hidden="1" x14ac:dyDescent="0.3">
      <c r="B2180" s="7" t="s">
        <v>135</v>
      </c>
      <c r="C2180" s="8" t="s">
        <v>58</v>
      </c>
      <c r="D2180" s="10" t="s">
        <v>50</v>
      </c>
      <c r="E2180" s="10">
        <v>0</v>
      </c>
      <c r="F2180" s="10"/>
      <c r="G2180" s="10">
        <v>770</v>
      </c>
      <c r="H2180" s="10">
        <v>608</v>
      </c>
      <c r="I2180" s="10">
        <v>49</v>
      </c>
      <c r="J2180" s="10">
        <v>44</v>
      </c>
      <c r="K2180" s="9"/>
      <c r="L2180" s="9"/>
      <c r="M2180" s="9" t="str">
        <f>IF(טבלה14[[#This Row],[מספר סטודנטים בתואר 1]]&gt;500,"yes","no")</f>
        <v>no</v>
      </c>
      <c r="N2180" s="12">
        <f>טבלה14[[#This Row],[מספר סטודנטים בתואר 1]]/SUBTOTAL(109,טבלה14[מספר סטודנטים בתואר 1])</f>
        <v>0</v>
      </c>
      <c r="O2180" s="11" t="str">
        <f>IFERROR(((טבלה14[[#This Row],[מספר סטודנטים בתואר 1]]-טבלה14[[#This Row],[נשים תואר 1]])/טבלה14[[#This Row],[מספר סטודנטים בתואר 1]]),"")</f>
        <v/>
      </c>
      <c r="P2180" s="11" t="str">
        <f>IFERROR(טבלה14[[#This Row],[נשים תואר 1]]/טבלה14[[#This Row],[מספר סטודנטים בתואר 1]],"")</f>
        <v/>
      </c>
      <c r="Q218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18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180" s="13">
        <f>SUMIFS(T:T,D:D,"2007/08",B:B,B2180)-טבלה14[[#This Row],[דירוג]]</f>
        <v>-18</v>
      </c>
      <c r="T2180" s="9">
        <v>171</v>
      </c>
    </row>
    <row r="2181" spans="2:20" s="6" customFormat="1" ht="13.8" hidden="1" x14ac:dyDescent="0.3">
      <c r="B2181" s="7" t="s">
        <v>136</v>
      </c>
      <c r="C2181" s="8" t="s">
        <v>58</v>
      </c>
      <c r="D2181" s="9" t="s">
        <v>50</v>
      </c>
      <c r="E2181" s="10">
        <v>0</v>
      </c>
      <c r="F2181" s="10"/>
      <c r="G2181" s="10">
        <v>118</v>
      </c>
      <c r="H2181" s="10">
        <v>101</v>
      </c>
      <c r="I2181" s="10"/>
      <c r="J2181" s="10"/>
      <c r="K2181" s="9"/>
      <c r="L2181" s="9"/>
      <c r="M2181" s="9" t="str">
        <f>IF(טבלה14[[#This Row],[מספר סטודנטים בתואר 1]]&gt;500,"yes","no")</f>
        <v>no</v>
      </c>
      <c r="N2181" s="12">
        <f>טבלה14[[#This Row],[מספר סטודנטים בתואר 1]]/SUBTOTAL(109,טבלה14[מספר סטודנטים בתואר 1])</f>
        <v>0</v>
      </c>
      <c r="O2181" s="11" t="str">
        <f>IFERROR(((טבלה14[[#This Row],[מספר סטודנטים בתואר 1]]-טבלה14[[#This Row],[נשים תואר 1]])/טבלה14[[#This Row],[מספר סטודנטים בתואר 1]]),"")</f>
        <v/>
      </c>
      <c r="P2181" s="11" t="str">
        <f>IFERROR(טבלה14[[#This Row],[נשים תואר 1]]/טבלה14[[#This Row],[מספר סטודנטים בתואר 1]],"")</f>
        <v/>
      </c>
      <c r="Q218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18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181" s="13">
        <f>SUMIFS(T:T,D:D,"2007/08",B:B,B2181)-טבלה14[[#This Row],[דירוג]]</f>
        <v>-18</v>
      </c>
      <c r="T2181" s="9">
        <v>172</v>
      </c>
    </row>
    <row r="2182" spans="2:20" s="6" customFormat="1" ht="13.8" hidden="1" x14ac:dyDescent="0.3">
      <c r="B2182" s="7" t="s">
        <v>139</v>
      </c>
      <c r="C2182" s="8" t="s">
        <v>48</v>
      </c>
      <c r="D2182" s="10" t="s">
        <v>50</v>
      </c>
      <c r="E2182" s="10">
        <v>0</v>
      </c>
      <c r="F2182" s="10">
        <v>0</v>
      </c>
      <c r="G2182" s="10">
        <v>30</v>
      </c>
      <c r="H2182" s="10">
        <v>9</v>
      </c>
      <c r="I2182" s="10">
        <v>15</v>
      </c>
      <c r="J2182" s="10">
        <v>10</v>
      </c>
      <c r="K2182" s="9"/>
      <c r="L2182" s="9"/>
      <c r="M2182" s="9" t="str">
        <f>IF(טבלה14[[#This Row],[מספר סטודנטים בתואר 1]]&gt;500,"yes","no")</f>
        <v>no</v>
      </c>
      <c r="N2182" s="12">
        <f>טבלה14[[#This Row],[מספר סטודנטים בתואר 1]]/SUBTOTAL(109,טבלה14[מספר סטודנטים בתואר 1])</f>
        <v>0</v>
      </c>
      <c r="O2182" s="11" t="str">
        <f>IFERROR(((טבלה14[[#This Row],[מספר סטודנטים בתואר 1]]-טבלה14[[#This Row],[נשים תואר 1]])/טבלה14[[#This Row],[מספר סטודנטים בתואר 1]]),"")</f>
        <v/>
      </c>
      <c r="P2182" s="11" t="str">
        <f>IFERROR(טבלה14[[#This Row],[נשים תואר 1]]/טבלה14[[#This Row],[מספר סטודנטים בתואר 1]],"")</f>
        <v/>
      </c>
      <c r="Q218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18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182" s="13">
        <f>SUMIFS(T:T,D:D,"2007/08",B:B,B2182)-טבלה14[[#This Row],[דירוג]]</f>
        <v>-4</v>
      </c>
      <c r="T2182" s="9">
        <v>136</v>
      </c>
    </row>
    <row r="2183" spans="2:20" s="6" customFormat="1" ht="13.8" hidden="1" x14ac:dyDescent="0.3">
      <c r="B2183" s="7" t="s">
        <v>140</v>
      </c>
      <c r="C2183" s="8" t="s">
        <v>48</v>
      </c>
      <c r="D2183" s="9" t="s">
        <v>50</v>
      </c>
      <c r="E2183" s="10">
        <v>0</v>
      </c>
      <c r="F2183" s="10">
        <v>0</v>
      </c>
      <c r="G2183" s="10">
        <v>10</v>
      </c>
      <c r="H2183" s="10">
        <v>7</v>
      </c>
      <c r="I2183" s="10">
        <v>0</v>
      </c>
      <c r="J2183" s="10" t="s">
        <v>21</v>
      </c>
      <c r="K2183" s="9"/>
      <c r="L2183" s="9"/>
      <c r="M2183" s="9" t="str">
        <f>IF(טבלה14[[#This Row],[מספר סטודנטים בתואר 1]]&gt;500,"yes","no")</f>
        <v>no</v>
      </c>
      <c r="N2183" s="12">
        <f>טבלה14[[#This Row],[מספר סטודנטים בתואר 1]]/SUBTOTAL(109,טבלה14[מספר סטודנטים בתואר 1])</f>
        <v>0</v>
      </c>
      <c r="O2183" s="11" t="str">
        <f>IFERROR(((טבלה14[[#This Row],[מספר סטודנטים בתואר 1]]-טבלה14[[#This Row],[נשים תואר 1]])/טבלה14[[#This Row],[מספר סטודנטים בתואר 1]]),"")</f>
        <v/>
      </c>
      <c r="P2183" s="11" t="str">
        <f>IFERROR(טבלה14[[#This Row],[נשים תואר 1]]/טבלה14[[#This Row],[מספר סטודנטים בתואר 1]],"")</f>
        <v/>
      </c>
      <c r="Q218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18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183" s="13">
        <f>SUMIFS(T:T,D:D,"2007/08",B:B,B2183)-טבלה14[[#This Row],[דירוג]]</f>
        <v>-137</v>
      </c>
      <c r="T2183" s="9">
        <v>137</v>
      </c>
    </row>
    <row r="2184" spans="2:20" s="6" customFormat="1" ht="13.8" hidden="1" x14ac:dyDescent="0.3">
      <c r="B2184" s="7" t="s">
        <v>141</v>
      </c>
      <c r="C2184" s="8" t="s">
        <v>48</v>
      </c>
      <c r="D2184" s="10" t="s">
        <v>50</v>
      </c>
      <c r="E2184" s="10">
        <v>0</v>
      </c>
      <c r="F2184" s="10">
        <v>0</v>
      </c>
      <c r="G2184" s="10">
        <v>83</v>
      </c>
      <c r="H2184" s="10">
        <v>45</v>
      </c>
      <c r="I2184" s="10">
        <v>254</v>
      </c>
      <c r="J2184" s="10">
        <v>144</v>
      </c>
      <c r="K2184" s="9"/>
      <c r="L2184" s="9"/>
      <c r="M2184" s="9" t="str">
        <f>IF(טבלה14[[#This Row],[מספר סטודנטים בתואר 1]]&gt;500,"yes","no")</f>
        <v>no</v>
      </c>
      <c r="N2184" s="12">
        <f>טבלה14[[#This Row],[מספר סטודנטים בתואר 1]]/SUBTOTAL(109,טבלה14[מספר סטודנטים בתואר 1])</f>
        <v>0</v>
      </c>
      <c r="O2184" s="11" t="str">
        <f>IFERROR(((טבלה14[[#This Row],[מספר סטודנטים בתואר 1]]-טבלה14[[#This Row],[נשים תואר 1]])/טבלה14[[#This Row],[מספר סטודנטים בתואר 1]]),"")</f>
        <v/>
      </c>
      <c r="P2184" s="11" t="str">
        <f>IFERROR(טבלה14[[#This Row],[נשים תואר 1]]/טבלה14[[#This Row],[מספר סטודנטים בתואר 1]],"")</f>
        <v/>
      </c>
      <c r="Q218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18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184" s="13">
        <f>SUMIFS(T:T,D:D,"2007/08",B:B,B2184)-טבלה14[[#This Row],[דירוג]]</f>
        <v>-5</v>
      </c>
      <c r="T2184" s="9">
        <v>138</v>
      </c>
    </row>
    <row r="2185" spans="2:20" s="6" customFormat="1" ht="13.8" hidden="1" x14ac:dyDescent="0.3">
      <c r="B2185" s="7" t="s">
        <v>142</v>
      </c>
      <c r="C2185" s="8" t="s">
        <v>48</v>
      </c>
      <c r="D2185" s="9" t="s">
        <v>50</v>
      </c>
      <c r="E2185" s="10">
        <v>0</v>
      </c>
      <c r="F2185" s="10">
        <v>0</v>
      </c>
      <c r="G2185" s="10">
        <v>17</v>
      </c>
      <c r="H2185" s="10">
        <v>6</v>
      </c>
      <c r="I2185" s="10">
        <v>38</v>
      </c>
      <c r="J2185" s="10">
        <v>17</v>
      </c>
      <c r="K2185" s="9"/>
      <c r="L2185" s="9"/>
      <c r="M2185" s="9" t="str">
        <f>IF(טבלה14[[#This Row],[מספר סטודנטים בתואר 1]]&gt;500,"yes","no")</f>
        <v>no</v>
      </c>
      <c r="N2185" s="12">
        <f>טבלה14[[#This Row],[מספר סטודנטים בתואר 1]]/SUBTOTAL(109,טבלה14[מספר סטודנטים בתואר 1])</f>
        <v>0</v>
      </c>
      <c r="O2185" s="11" t="str">
        <f>IFERROR(((טבלה14[[#This Row],[מספר סטודנטים בתואר 1]]-טבלה14[[#This Row],[נשים תואר 1]])/טבלה14[[#This Row],[מספר סטודנטים בתואר 1]]),"")</f>
        <v/>
      </c>
      <c r="P2185" s="11" t="str">
        <f>IFERROR(טבלה14[[#This Row],[נשים תואר 1]]/טבלה14[[#This Row],[מספר סטודנטים בתואר 1]],"")</f>
        <v/>
      </c>
      <c r="Q218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18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185" s="13">
        <f>SUMIFS(T:T,D:D,"2007/08",B:B,B2185)-טבלה14[[#This Row],[דירוג]]</f>
        <v>-5</v>
      </c>
      <c r="T2185" s="9">
        <v>139</v>
      </c>
    </row>
    <row r="2186" spans="2:20" s="6" customFormat="1" ht="13.8" hidden="1" x14ac:dyDescent="0.3">
      <c r="B2186" s="7" t="s">
        <v>143</v>
      </c>
      <c r="C2186" s="8" t="s">
        <v>52</v>
      </c>
      <c r="D2186" s="10" t="s">
        <v>50</v>
      </c>
      <c r="E2186" s="10">
        <v>0</v>
      </c>
      <c r="F2186" s="10"/>
      <c r="G2186" s="10">
        <v>199</v>
      </c>
      <c r="H2186" s="10">
        <v>181</v>
      </c>
      <c r="I2186" s="10">
        <v>22</v>
      </c>
      <c r="J2186" s="10">
        <v>19</v>
      </c>
      <c r="K2186" s="9"/>
      <c r="L2186" s="9"/>
      <c r="M2186" s="9" t="str">
        <f>IF(טבלה14[[#This Row],[מספר סטודנטים בתואר 1]]&gt;500,"yes","no")</f>
        <v>no</v>
      </c>
      <c r="N2186" s="12">
        <f>טבלה14[[#This Row],[מספר סטודנטים בתואר 1]]/SUBTOTAL(109,טבלה14[מספר סטודנטים בתואר 1])</f>
        <v>0</v>
      </c>
      <c r="O2186" s="11" t="str">
        <f>IFERROR(((טבלה14[[#This Row],[מספר סטודנטים בתואר 1]]-טבלה14[[#This Row],[נשים תואר 1]])/טבלה14[[#This Row],[מספר סטודנטים בתואר 1]]),"")</f>
        <v/>
      </c>
      <c r="P2186" s="11" t="str">
        <f>IFERROR(טבלה14[[#This Row],[נשים תואר 1]]/טבלה14[[#This Row],[מספר סטודנטים בתואר 1]],"")</f>
        <v/>
      </c>
      <c r="Q218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18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186" s="13">
        <f>SUMIFS(T:T,D:D,"2007/08",B:B,B2186)-טבלה14[[#This Row],[דירוג]]</f>
        <v>-10</v>
      </c>
      <c r="T2186" s="9">
        <v>158</v>
      </c>
    </row>
    <row r="2187" spans="2:20" s="6" customFormat="1" ht="13.8" hidden="1" x14ac:dyDescent="0.3">
      <c r="B2187" s="7" t="s">
        <v>146</v>
      </c>
      <c r="C2187" s="8" t="s">
        <v>45</v>
      </c>
      <c r="D2187" s="9" t="s">
        <v>50</v>
      </c>
      <c r="E2187" s="10">
        <v>0</v>
      </c>
      <c r="F2187" s="10">
        <v>0</v>
      </c>
      <c r="G2187" s="10">
        <v>12</v>
      </c>
      <c r="H2187" s="10">
        <v>4</v>
      </c>
      <c r="I2187" s="10"/>
      <c r="J2187" s="10" t="s">
        <v>21</v>
      </c>
      <c r="K2187" s="9"/>
      <c r="L2187" s="9"/>
      <c r="M2187" s="9" t="str">
        <f>IF(טבלה14[[#This Row],[מספר סטודנטים בתואר 1]]&gt;500,"yes","no")</f>
        <v>no</v>
      </c>
      <c r="N2187" s="12">
        <f>טבלה14[[#This Row],[מספר סטודנטים בתואר 1]]/SUBTOTAL(109,טבלה14[מספר סטודנטים בתואר 1])</f>
        <v>0</v>
      </c>
      <c r="O2187" s="11" t="str">
        <f>IFERROR(((טבלה14[[#This Row],[מספר סטודנטים בתואר 1]]-טבלה14[[#This Row],[נשים תואר 1]])/טבלה14[[#This Row],[מספר סטודנטים בתואר 1]]),"")</f>
        <v/>
      </c>
      <c r="P2187" s="11" t="str">
        <f>IFERROR(טבלה14[[#This Row],[נשים תואר 1]]/טבלה14[[#This Row],[מספר סטודנטים בתואר 1]],"")</f>
        <v/>
      </c>
      <c r="Q218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18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187" s="13">
        <f>SUMIFS(T:T,D:D,"2007/08",B:B,B2187)-טבלה14[[#This Row],[דירוג]]</f>
        <v>-148</v>
      </c>
      <c r="T2187" s="9">
        <v>148</v>
      </c>
    </row>
    <row r="2188" spans="2:20" s="6" customFormat="1" ht="13.8" hidden="1" x14ac:dyDescent="0.3">
      <c r="B2188" s="7" t="s">
        <v>147</v>
      </c>
      <c r="C2188" s="8" t="s">
        <v>16</v>
      </c>
      <c r="D2188" s="10" t="s">
        <v>50</v>
      </c>
      <c r="E2188" s="10">
        <v>0</v>
      </c>
      <c r="F2188" s="10">
        <v>0</v>
      </c>
      <c r="G2188" s="10">
        <v>141</v>
      </c>
      <c r="H2188" s="10">
        <v>107</v>
      </c>
      <c r="I2188" s="10">
        <v>0</v>
      </c>
      <c r="J2188" s="10" t="s">
        <v>21</v>
      </c>
      <c r="K2188" s="9"/>
      <c r="L2188" s="9"/>
      <c r="M2188" s="9" t="str">
        <f>IF(טבלה14[[#This Row],[מספר סטודנטים בתואר 1]]&gt;500,"yes","no")</f>
        <v>no</v>
      </c>
      <c r="N2188" s="12">
        <f>טבלה14[[#This Row],[מספר סטודנטים בתואר 1]]/SUBTOTAL(109,טבלה14[מספר סטודנטים בתואר 1])</f>
        <v>0</v>
      </c>
      <c r="O2188" s="11" t="str">
        <f>IFERROR(((טבלה14[[#This Row],[מספר סטודנטים בתואר 1]]-טבלה14[[#This Row],[נשים תואר 1]])/טבלה14[[#This Row],[מספר סטודנטים בתואר 1]]),"")</f>
        <v/>
      </c>
      <c r="P2188" s="11" t="str">
        <f>IFERROR(טבלה14[[#This Row],[נשים תואר 1]]/טבלה14[[#This Row],[מספר סטודנטים בתואר 1]],"")</f>
        <v/>
      </c>
      <c r="Q218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18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188" s="13">
        <f>SUMIFS(T:T,D:D,"2007/08",B:B,B2188)-טבלה14[[#This Row],[דירוג]]</f>
        <v>-161</v>
      </c>
      <c r="T2188" s="9">
        <v>161</v>
      </c>
    </row>
    <row r="2189" spans="2:20" s="6" customFormat="1" ht="13.8" hidden="1" x14ac:dyDescent="0.3">
      <c r="B2189" s="7" t="s">
        <v>153</v>
      </c>
      <c r="C2189" s="8" t="s">
        <v>34</v>
      </c>
      <c r="D2189" s="9" t="s">
        <v>50</v>
      </c>
      <c r="E2189" s="10">
        <v>0</v>
      </c>
      <c r="F2189" s="10"/>
      <c r="G2189" s="10">
        <v>12</v>
      </c>
      <c r="H2189" s="10">
        <v>10</v>
      </c>
      <c r="I2189" s="10"/>
      <c r="J2189" s="10"/>
      <c r="K2189" s="9"/>
      <c r="L2189" s="9"/>
      <c r="M2189" s="9" t="str">
        <f>IF(טבלה14[[#This Row],[מספר סטודנטים בתואר 1]]&gt;500,"yes","no")</f>
        <v>no</v>
      </c>
      <c r="N2189" s="12">
        <f>טבלה14[[#This Row],[מספר סטודנטים בתואר 1]]/SUBTOTAL(109,טבלה14[מספר סטודנטים בתואר 1])</f>
        <v>0</v>
      </c>
      <c r="O2189" s="11" t="str">
        <f>IFERROR(((טבלה14[[#This Row],[מספר סטודנטים בתואר 1]]-טבלה14[[#This Row],[נשים תואר 1]])/טבלה14[[#This Row],[מספר סטודנטים בתואר 1]]),"")</f>
        <v/>
      </c>
      <c r="P2189" s="11" t="str">
        <f>IFERROR(טבלה14[[#This Row],[נשים תואר 1]]/טבלה14[[#This Row],[מספר סטודנטים בתואר 1]],"")</f>
        <v/>
      </c>
      <c r="Q218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18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189" s="13">
        <f>SUMIFS(T:T,D:D,"2007/08",B:B,B2189)-טבלה14[[#This Row],[דירוג]]</f>
        <v>-153</v>
      </c>
      <c r="T2189" s="9">
        <v>153</v>
      </c>
    </row>
    <row r="2190" spans="2:20" s="6" customFormat="1" ht="13.8" hidden="1" x14ac:dyDescent="0.3">
      <c r="B2190" s="7" t="s">
        <v>155</v>
      </c>
      <c r="C2190" s="8" t="s">
        <v>34</v>
      </c>
      <c r="D2190" s="10" t="s">
        <v>50</v>
      </c>
      <c r="E2190" s="10">
        <v>0</v>
      </c>
      <c r="F2190" s="10"/>
      <c r="G2190" s="10">
        <v>17</v>
      </c>
      <c r="H2190" s="10"/>
      <c r="I2190" s="10">
        <v>0</v>
      </c>
      <c r="J2190" s="10" t="s">
        <v>21</v>
      </c>
      <c r="K2190" s="9"/>
      <c r="L2190" s="9"/>
      <c r="M2190" s="9" t="str">
        <f>IF(טבלה14[[#This Row],[מספר סטודנטים בתואר 1]]&gt;500,"yes","no")</f>
        <v>no</v>
      </c>
      <c r="N2190" s="12">
        <f>טבלה14[[#This Row],[מספר סטודנטים בתואר 1]]/SUBTOTAL(109,טבלה14[מספר סטודנטים בתואר 1])</f>
        <v>0</v>
      </c>
      <c r="O2190" s="11" t="str">
        <f>IFERROR(((טבלה14[[#This Row],[מספר סטודנטים בתואר 1]]-טבלה14[[#This Row],[נשים תואר 1]])/טבלה14[[#This Row],[מספר סטודנטים בתואר 1]]),"")</f>
        <v/>
      </c>
      <c r="P2190" s="11" t="str">
        <f>IFERROR(טבלה14[[#This Row],[נשים תואר 1]]/טבלה14[[#This Row],[מספר סטודנטים בתואר 1]],"")</f>
        <v/>
      </c>
      <c r="Q219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19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190" s="13">
        <f>SUMIFS(T:T,D:D,"2007/08",B:B,B2190)-טבלה14[[#This Row],[דירוג]]</f>
        <v>-154</v>
      </c>
      <c r="T2190" s="9">
        <v>154</v>
      </c>
    </row>
    <row r="2191" spans="2:20" s="6" customFormat="1" ht="13.8" hidden="1" x14ac:dyDescent="0.3">
      <c r="B2191" s="7" t="s">
        <v>156</v>
      </c>
      <c r="C2191" s="8" t="s">
        <v>48</v>
      </c>
      <c r="D2191" s="9" t="s">
        <v>50</v>
      </c>
      <c r="E2191" s="10">
        <v>0</v>
      </c>
      <c r="F2191" s="10">
        <v>0</v>
      </c>
      <c r="G2191" s="10">
        <v>68</v>
      </c>
      <c r="H2191" s="10">
        <v>44</v>
      </c>
      <c r="I2191" s="10">
        <v>71</v>
      </c>
      <c r="J2191" s="10">
        <v>36</v>
      </c>
      <c r="K2191" s="9"/>
      <c r="L2191" s="9"/>
      <c r="M2191" s="9" t="str">
        <f>IF(טבלה14[[#This Row],[מספר סטודנטים בתואר 1]]&gt;500,"yes","no")</f>
        <v>no</v>
      </c>
      <c r="N2191" s="12">
        <f>טבלה14[[#This Row],[מספר סטודנטים בתואר 1]]/SUBTOTAL(109,טבלה14[מספר סטודנטים בתואר 1])</f>
        <v>0</v>
      </c>
      <c r="O2191" s="11" t="str">
        <f>IFERROR(((טבלה14[[#This Row],[מספר סטודנטים בתואר 1]]-טבלה14[[#This Row],[נשים תואר 1]])/טבלה14[[#This Row],[מספר סטודנטים בתואר 1]]),"")</f>
        <v/>
      </c>
      <c r="P2191" s="11" t="str">
        <f>IFERROR(טבלה14[[#This Row],[נשים תואר 1]]/טבלה14[[#This Row],[מספר סטודנטים בתואר 1]],"")</f>
        <v/>
      </c>
      <c r="Q219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19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191" s="13">
        <f>SUMIFS(T:T,D:D,"2007/08",B:B,B2191)-טבלה14[[#This Row],[דירוג]]</f>
        <v>-5</v>
      </c>
      <c r="T2191" s="9">
        <v>140</v>
      </c>
    </row>
    <row r="2192" spans="2:20" s="6" customFormat="1" ht="13.8" hidden="1" x14ac:dyDescent="0.3">
      <c r="B2192" s="7" t="s">
        <v>275</v>
      </c>
      <c r="C2192" s="8" t="s">
        <v>52</v>
      </c>
      <c r="D2192" s="10" t="s">
        <v>50</v>
      </c>
      <c r="E2192" s="10">
        <v>0</v>
      </c>
      <c r="F2192" s="10">
        <v>0</v>
      </c>
      <c r="G2192" s="10">
        <v>54</v>
      </c>
      <c r="H2192" s="10">
        <v>40</v>
      </c>
      <c r="I2192" s="10">
        <v>17</v>
      </c>
      <c r="J2192" s="10">
        <v>7</v>
      </c>
      <c r="K2192" s="9"/>
      <c r="L2192" s="9"/>
      <c r="M2192" s="9" t="str">
        <f>IF(טבלה14[[#This Row],[מספר סטודנטים בתואר 1]]&gt;500,"yes","no")</f>
        <v>no</v>
      </c>
      <c r="N2192" s="12">
        <f>טבלה14[[#This Row],[מספר סטודנטים בתואר 1]]/SUBTOTAL(109,טבלה14[מספר סטודנטים בתואר 1])</f>
        <v>0</v>
      </c>
      <c r="O2192" s="11" t="str">
        <f>IFERROR(((טבלה14[[#This Row],[מספר סטודנטים בתואר 1]]-טבלה14[[#This Row],[נשים תואר 1]])/טבלה14[[#This Row],[מספר סטודנטים בתואר 1]]),"")</f>
        <v/>
      </c>
      <c r="P2192" s="11" t="str">
        <f>IFERROR(טבלה14[[#This Row],[נשים תואר 1]]/טבלה14[[#This Row],[מספר סטודנטים בתואר 1]],"")</f>
        <v/>
      </c>
      <c r="Q219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19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192" s="13">
        <f>SUMIFS(T:T,D:D,"2007/08",B:B,B2192)-טבלה14[[#This Row],[דירוג]]</f>
        <v>-10</v>
      </c>
      <c r="T2192" s="9">
        <v>159</v>
      </c>
    </row>
    <row r="2193" spans="2:20" s="6" customFormat="1" ht="13.8" hidden="1" x14ac:dyDescent="0.3">
      <c r="B2193" s="7" t="s">
        <v>157</v>
      </c>
      <c r="C2193" s="8" t="s">
        <v>16</v>
      </c>
      <c r="D2193" s="9" t="s">
        <v>50</v>
      </c>
      <c r="E2193" s="10">
        <v>0</v>
      </c>
      <c r="F2193" s="10">
        <v>0</v>
      </c>
      <c r="G2193" s="10">
        <v>248</v>
      </c>
      <c r="H2193" s="10">
        <v>182</v>
      </c>
      <c r="I2193" s="10">
        <v>29</v>
      </c>
      <c r="J2193" s="10">
        <v>19</v>
      </c>
      <c r="K2193" s="9"/>
      <c r="L2193" s="9"/>
      <c r="M2193" s="9" t="str">
        <f>IF(טבלה14[[#This Row],[מספר סטודנטים בתואר 1]]&gt;500,"yes","no")</f>
        <v>no</v>
      </c>
      <c r="N2193" s="12">
        <f>טבלה14[[#This Row],[מספר סטודנטים בתואר 1]]/SUBTOTAL(109,טבלה14[מספר סטודנטים בתואר 1])</f>
        <v>0</v>
      </c>
      <c r="O2193" s="11" t="str">
        <f>IFERROR(((טבלה14[[#This Row],[מספר סטודנטים בתואר 1]]-טבלה14[[#This Row],[נשים תואר 1]])/טבלה14[[#This Row],[מספר סטודנטים בתואר 1]]),"")</f>
        <v/>
      </c>
      <c r="P2193" s="11" t="str">
        <f>IFERROR(טבלה14[[#This Row],[נשים תואר 1]]/טבלה14[[#This Row],[מספר סטודנטים בתואר 1]],"")</f>
        <v/>
      </c>
      <c r="Q219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19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193" s="13">
        <f>SUMIFS(T:T,D:D,"2007/08",B:B,B2193)-טבלה14[[#This Row],[דירוג]]</f>
        <v>-162</v>
      </c>
      <c r="T2193" s="9">
        <v>162</v>
      </c>
    </row>
    <row r="2194" spans="2:20" s="6" customFormat="1" ht="13.8" hidden="1" x14ac:dyDescent="0.3">
      <c r="B2194" s="7" t="s">
        <v>158</v>
      </c>
      <c r="C2194" s="8" t="s">
        <v>58</v>
      </c>
      <c r="D2194" s="10" t="s">
        <v>50</v>
      </c>
      <c r="E2194" s="10">
        <v>0</v>
      </c>
      <c r="F2194" s="10">
        <v>0</v>
      </c>
      <c r="G2194" s="10">
        <v>391</v>
      </c>
      <c r="H2194" s="10">
        <v>365</v>
      </c>
      <c r="I2194" s="10">
        <v>4</v>
      </c>
      <c r="J2194" s="10"/>
      <c r="K2194" s="9"/>
      <c r="L2194" s="9"/>
      <c r="M2194" s="9" t="str">
        <f>IF(טבלה14[[#This Row],[מספר סטודנטים בתואר 1]]&gt;500,"yes","no")</f>
        <v>no</v>
      </c>
      <c r="N2194" s="12">
        <f>טבלה14[[#This Row],[מספר סטודנטים בתואר 1]]/SUBTOTAL(109,טבלה14[מספר סטודנטים בתואר 1])</f>
        <v>0</v>
      </c>
      <c r="O2194" s="11" t="str">
        <f>IFERROR(((טבלה14[[#This Row],[מספר סטודנטים בתואר 1]]-טבלה14[[#This Row],[נשים תואר 1]])/טבלה14[[#This Row],[מספר סטודנטים בתואר 1]]),"")</f>
        <v/>
      </c>
      <c r="P2194" s="11" t="str">
        <f>IFERROR(טבלה14[[#This Row],[נשים תואר 1]]/טבלה14[[#This Row],[מספר סטודנטים בתואר 1]],"")</f>
        <v/>
      </c>
      <c r="Q219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19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194" s="13">
        <f>SUMIFS(T:T,D:D,"2007/08",B:B,B2194)-טבלה14[[#This Row],[דירוג]]</f>
        <v>-173</v>
      </c>
      <c r="T2194" s="9">
        <v>173</v>
      </c>
    </row>
    <row r="2195" spans="2:20" s="6" customFormat="1" ht="13.8" hidden="1" x14ac:dyDescent="0.3">
      <c r="B2195" s="7" t="s">
        <v>160</v>
      </c>
      <c r="C2195" s="8" t="s">
        <v>25</v>
      </c>
      <c r="D2195" s="9" t="s">
        <v>50</v>
      </c>
      <c r="E2195" s="10">
        <v>0</v>
      </c>
      <c r="F2195" s="10">
        <v>0</v>
      </c>
      <c r="G2195" s="10">
        <v>40</v>
      </c>
      <c r="H2195" s="10">
        <v>28</v>
      </c>
      <c r="I2195" s="10">
        <v>38</v>
      </c>
      <c r="J2195" s="10">
        <v>20</v>
      </c>
      <c r="K2195" s="9"/>
      <c r="L2195" s="9"/>
      <c r="M2195" s="9" t="str">
        <f>IF(טבלה14[[#This Row],[מספר סטודנטים בתואר 1]]&gt;500,"yes","no")</f>
        <v>no</v>
      </c>
      <c r="N2195" s="12">
        <f>טבלה14[[#This Row],[מספר סטודנטים בתואר 1]]/SUBTOTAL(109,טבלה14[מספר סטודנטים בתואר 1])</f>
        <v>0</v>
      </c>
      <c r="O2195" s="11" t="str">
        <f>IFERROR(((טבלה14[[#This Row],[מספר סטודנטים בתואר 1]]-טבלה14[[#This Row],[נשים תואר 1]])/טבלה14[[#This Row],[מספר סטודנטים בתואר 1]]),"")</f>
        <v/>
      </c>
      <c r="P2195" s="11" t="str">
        <f>IFERROR(טבלה14[[#This Row],[נשים תואר 1]]/טבלה14[[#This Row],[מספר סטודנטים בתואר 1]],"")</f>
        <v/>
      </c>
      <c r="Q219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19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195" s="13">
        <f>SUMIFS(T:T,D:D,"2007/08",B:B,B2195)-טבלה14[[#This Row],[דירוג]]</f>
        <v>-166</v>
      </c>
      <c r="T2195" s="9">
        <v>166</v>
      </c>
    </row>
    <row r="2196" spans="2:20" s="6" customFormat="1" ht="13.8" hidden="1" x14ac:dyDescent="0.3">
      <c r="B2196" s="7" t="s">
        <v>161</v>
      </c>
      <c r="C2196" s="8" t="s">
        <v>16</v>
      </c>
      <c r="D2196" s="10" t="s">
        <v>50</v>
      </c>
      <c r="E2196" s="10">
        <v>0</v>
      </c>
      <c r="F2196" s="10">
        <v>0</v>
      </c>
      <c r="G2196" s="10">
        <v>72</v>
      </c>
      <c r="H2196" s="10">
        <v>32</v>
      </c>
      <c r="I2196" s="10">
        <v>0</v>
      </c>
      <c r="J2196" s="10" t="s">
        <v>21</v>
      </c>
      <c r="K2196" s="9"/>
      <c r="L2196" s="9"/>
      <c r="M2196" s="9" t="str">
        <f>IF(טבלה14[[#This Row],[מספר סטודנטים בתואר 1]]&gt;500,"yes","no")</f>
        <v>no</v>
      </c>
      <c r="N2196" s="12">
        <f>טבלה14[[#This Row],[מספר סטודנטים בתואר 1]]/SUBTOTAL(109,טבלה14[מספר סטודנטים בתואר 1])</f>
        <v>0</v>
      </c>
      <c r="O2196" s="11" t="str">
        <f>IFERROR(((טבלה14[[#This Row],[מספר סטודנטים בתואר 1]]-טבלה14[[#This Row],[נשים תואר 1]])/טבלה14[[#This Row],[מספר סטודנטים בתואר 1]]),"")</f>
        <v/>
      </c>
      <c r="P2196" s="11" t="str">
        <f>IFERROR(טבלה14[[#This Row],[נשים תואר 1]]/טבלה14[[#This Row],[מספר סטודנטים בתואר 1]],"")</f>
        <v/>
      </c>
      <c r="Q219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19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196" s="13">
        <f>SUMIFS(T:T,D:D,"2007/08",B:B,B2196)-טבלה14[[#This Row],[דירוג]]</f>
        <v>-163</v>
      </c>
      <c r="T2196" s="9">
        <v>163</v>
      </c>
    </row>
    <row r="2197" spans="2:20" s="6" customFormat="1" ht="13.8" hidden="1" x14ac:dyDescent="0.3">
      <c r="B2197" s="7" t="s">
        <v>163</v>
      </c>
      <c r="C2197" s="8" t="s">
        <v>48</v>
      </c>
      <c r="D2197" s="9" t="s">
        <v>50</v>
      </c>
      <c r="E2197" s="10">
        <v>0</v>
      </c>
      <c r="F2197" s="10">
        <v>0</v>
      </c>
      <c r="G2197" s="10">
        <v>85</v>
      </c>
      <c r="H2197" s="10">
        <v>39</v>
      </c>
      <c r="I2197" s="10">
        <v>90</v>
      </c>
      <c r="J2197" s="10">
        <v>35</v>
      </c>
      <c r="K2197" s="9"/>
      <c r="L2197" s="9"/>
      <c r="M2197" s="9" t="str">
        <f>IF(טבלה14[[#This Row],[מספר סטודנטים בתואר 1]]&gt;500,"yes","no")</f>
        <v>no</v>
      </c>
      <c r="N2197" s="12">
        <f>טבלה14[[#This Row],[מספר סטודנטים בתואר 1]]/SUBTOTAL(109,טבלה14[מספר סטודנטים בתואר 1])</f>
        <v>0</v>
      </c>
      <c r="O2197" s="11" t="str">
        <f>IFERROR(((טבלה14[[#This Row],[מספר סטודנטים בתואר 1]]-טבלה14[[#This Row],[נשים תואר 1]])/טבלה14[[#This Row],[מספר סטודנטים בתואר 1]]),"")</f>
        <v/>
      </c>
      <c r="P2197" s="11" t="str">
        <f>IFERROR(טבלה14[[#This Row],[נשים תואר 1]]/טבלה14[[#This Row],[מספר סטודנטים בתואר 1]],"")</f>
        <v/>
      </c>
      <c r="Q219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19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197" s="13">
        <f>SUMIFS(T:T,D:D,"2007/08",B:B,B2197)-טבלה14[[#This Row],[דירוג]]</f>
        <v>-5</v>
      </c>
      <c r="T2197" s="9">
        <v>141</v>
      </c>
    </row>
    <row r="2198" spans="2:20" s="6" customFormat="1" ht="13.8" hidden="1" x14ac:dyDescent="0.3">
      <c r="B2198" s="7" t="s">
        <v>254</v>
      </c>
      <c r="C2198" s="8" t="s">
        <v>58</v>
      </c>
      <c r="D2198" s="10" t="s">
        <v>50</v>
      </c>
      <c r="E2198" s="10">
        <v>0</v>
      </c>
      <c r="F2198" s="10" t="s">
        <v>274</v>
      </c>
      <c r="G2198" s="10">
        <v>206</v>
      </c>
      <c r="H2198" s="10">
        <v>174</v>
      </c>
      <c r="I2198" s="10">
        <v>14</v>
      </c>
      <c r="J2198" s="10">
        <v>10</v>
      </c>
      <c r="K2198" s="9"/>
      <c r="L2198" s="9"/>
      <c r="M2198" s="9" t="str">
        <f>IF(טבלה14[[#This Row],[מספר סטודנטים בתואר 1]]&gt;500,"yes","no")</f>
        <v>no</v>
      </c>
      <c r="N2198" s="12">
        <f>טבלה14[[#This Row],[מספר סטודנטים בתואר 1]]/SUBTOTAL(109,טבלה14[מספר סטודנטים בתואר 1])</f>
        <v>0</v>
      </c>
      <c r="O2198" s="11" t="str">
        <f>IFERROR(((טבלה14[[#This Row],[מספר סטודנטים בתואר 1]]-טבלה14[[#This Row],[נשים תואר 1]])/טבלה14[[#This Row],[מספר סטודנטים בתואר 1]]),"")</f>
        <v/>
      </c>
      <c r="P2198" s="11" t="str">
        <f>IFERROR(טבלה14[[#This Row],[נשים תואר 1]]/טבלה14[[#This Row],[מספר סטודנטים בתואר 1]],"")</f>
        <v/>
      </c>
      <c r="Q219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19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198" s="13">
        <f>SUMIFS(T:T,D:D,"2007/08",B:B,B2198)-טבלה14[[#This Row],[דירוג]]</f>
        <v>-19</v>
      </c>
      <c r="T2198" s="9">
        <v>174</v>
      </c>
    </row>
    <row r="2199" spans="2:20" s="6" customFormat="1" ht="13.8" hidden="1" x14ac:dyDescent="0.3">
      <c r="B2199" s="7" t="s">
        <v>166</v>
      </c>
      <c r="C2199" s="8" t="s">
        <v>16</v>
      </c>
      <c r="D2199" s="9" t="s">
        <v>50</v>
      </c>
      <c r="E2199" s="10">
        <v>0</v>
      </c>
      <c r="F2199" s="10">
        <v>0</v>
      </c>
      <c r="G2199" s="10">
        <v>149</v>
      </c>
      <c r="H2199" s="10">
        <v>146</v>
      </c>
      <c r="I2199" s="10">
        <v>0</v>
      </c>
      <c r="J2199" s="10" t="s">
        <v>21</v>
      </c>
      <c r="K2199" s="9"/>
      <c r="L2199" s="9"/>
      <c r="M2199" s="9" t="str">
        <f>IF(טבלה14[[#This Row],[מספר סטודנטים בתואר 1]]&gt;500,"yes","no")</f>
        <v>no</v>
      </c>
      <c r="N2199" s="12">
        <f>טבלה14[[#This Row],[מספר סטודנטים בתואר 1]]/SUBTOTAL(109,טבלה14[מספר סטודנטים בתואר 1])</f>
        <v>0</v>
      </c>
      <c r="O2199" s="11" t="str">
        <f>IFERROR(((טבלה14[[#This Row],[מספר סטודנטים בתואר 1]]-טבלה14[[#This Row],[נשים תואר 1]])/טבלה14[[#This Row],[מספר סטודנטים בתואר 1]]),"")</f>
        <v/>
      </c>
      <c r="P2199" s="11" t="str">
        <f>IFERROR(טבלה14[[#This Row],[נשים תואר 1]]/טבלה14[[#This Row],[מספר סטודנטים בתואר 1]],"")</f>
        <v/>
      </c>
      <c r="Q219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19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199" s="13">
        <f>SUMIFS(T:T,D:D,"2007/08",B:B,B2199)-טבלה14[[#This Row],[דירוג]]</f>
        <v>-164</v>
      </c>
      <c r="T2199" s="9">
        <v>164</v>
      </c>
    </row>
    <row r="2200" spans="2:20" s="6" customFormat="1" ht="13.8" hidden="1" x14ac:dyDescent="0.3">
      <c r="B2200" s="7" t="s">
        <v>118</v>
      </c>
      <c r="C2200" s="8" t="s">
        <v>69</v>
      </c>
      <c r="D2200" s="10" t="s">
        <v>50</v>
      </c>
      <c r="E2200" s="10">
        <v>0</v>
      </c>
      <c r="F2200" s="10"/>
      <c r="G2200" s="10">
        <v>203</v>
      </c>
      <c r="H2200" s="10">
        <v>191</v>
      </c>
      <c r="I2200" s="10">
        <v>9</v>
      </c>
      <c r="J2200" s="10">
        <v>6</v>
      </c>
      <c r="K2200" s="9"/>
      <c r="L2200" s="9"/>
      <c r="M2200" s="9" t="str">
        <f>IF(טבלה14[[#This Row],[מספר סטודנטים בתואר 1]]&gt;500,"yes","no")</f>
        <v>no</v>
      </c>
      <c r="N2200" s="12">
        <f>טבלה14[[#This Row],[מספר סטודנטים בתואר 1]]/SUBTOTAL(109,טבלה14[מספר סטודנטים בתואר 1])</f>
        <v>0</v>
      </c>
      <c r="O2200" s="11" t="str">
        <f>IFERROR(((טבלה14[[#This Row],[מספר סטודנטים בתואר 1]]-טבלה14[[#This Row],[נשים תואר 1]])/טבלה14[[#This Row],[מספר סטודנטים בתואר 1]]),"")</f>
        <v/>
      </c>
      <c r="P2200" s="11" t="str">
        <f>IFERROR(טבלה14[[#This Row],[נשים תואר 1]]/טבלה14[[#This Row],[מספר סטודנטים בתואר 1]],"")</f>
        <v/>
      </c>
      <c r="Q220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20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200" s="13">
        <f>SUMIFS(T:T,D:D,"2007/08",B:B,B2200)-טבלה14[[#This Row],[דירוג]]</f>
        <v>-19</v>
      </c>
      <c r="T2200" s="9">
        <v>175</v>
      </c>
    </row>
    <row r="2201" spans="2:20" s="6" customFormat="1" ht="13.8" hidden="1" x14ac:dyDescent="0.3">
      <c r="B2201" s="7" t="s">
        <v>169</v>
      </c>
      <c r="C2201" s="8" t="s">
        <v>39</v>
      </c>
      <c r="D2201" s="9" t="s">
        <v>50</v>
      </c>
      <c r="E2201" s="10">
        <v>0</v>
      </c>
      <c r="F2201" s="10">
        <v>0</v>
      </c>
      <c r="G2201" s="10">
        <v>51</v>
      </c>
      <c r="H2201" s="10">
        <v>35</v>
      </c>
      <c r="I2201" s="10">
        <v>6</v>
      </c>
      <c r="J2201" s="10">
        <v>3</v>
      </c>
      <c r="K2201" s="9"/>
      <c r="L2201" s="9"/>
      <c r="M2201" s="9" t="str">
        <f>IF(טבלה14[[#This Row],[מספר סטודנטים בתואר 1]]&gt;500,"yes","no")</f>
        <v>no</v>
      </c>
      <c r="N2201" s="12">
        <f>טבלה14[[#This Row],[מספר סטודנטים בתואר 1]]/SUBTOTAL(109,טבלה14[מספר סטודנטים בתואר 1])</f>
        <v>0</v>
      </c>
      <c r="O2201" s="11" t="str">
        <f>IFERROR(((טבלה14[[#This Row],[מספר סטודנטים בתואר 1]]-טבלה14[[#This Row],[נשים תואר 1]])/טבלה14[[#This Row],[מספר סטודנטים בתואר 1]]),"")</f>
        <v/>
      </c>
      <c r="P2201" s="11" t="str">
        <f>IFERROR(טבלה14[[#This Row],[נשים תואר 1]]/טבלה14[[#This Row],[מספר סטודנטים בתואר 1]],"")</f>
        <v/>
      </c>
      <c r="Q220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20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201" s="13">
        <f>SUMIFS(T:T,D:D,"2007/08",B:B,B2201)-טבלה14[[#This Row],[דירוג]]</f>
        <v>-183</v>
      </c>
      <c r="T2201" s="9">
        <v>183</v>
      </c>
    </row>
    <row r="2202" spans="2:20" s="6" customFormat="1" ht="13.8" hidden="1" x14ac:dyDescent="0.3">
      <c r="B2202" s="7" t="s">
        <v>170</v>
      </c>
      <c r="C2202" s="8" t="s">
        <v>16</v>
      </c>
      <c r="D2202" s="10" t="s">
        <v>50</v>
      </c>
      <c r="E2202" s="10">
        <v>0</v>
      </c>
      <c r="F2202" s="10">
        <v>0</v>
      </c>
      <c r="G2202" s="10">
        <v>94</v>
      </c>
      <c r="H2202" s="10">
        <v>42</v>
      </c>
      <c r="I2202" s="10">
        <v>18</v>
      </c>
      <c r="J2202" s="10">
        <v>12</v>
      </c>
      <c r="K2202" s="9"/>
      <c r="L2202" s="9"/>
      <c r="M2202" s="9" t="str">
        <f>IF(טבלה14[[#This Row],[מספר סטודנטים בתואר 1]]&gt;500,"yes","no")</f>
        <v>no</v>
      </c>
      <c r="N2202" s="12">
        <f>טבלה14[[#This Row],[מספר סטודנטים בתואר 1]]/SUBTOTAL(109,טבלה14[מספר סטודנטים בתואר 1])</f>
        <v>0</v>
      </c>
      <c r="O2202" s="11" t="str">
        <f>IFERROR(((טבלה14[[#This Row],[מספר סטודנטים בתואר 1]]-טבלה14[[#This Row],[נשים תואר 1]])/טבלה14[[#This Row],[מספר סטודנטים בתואר 1]]),"")</f>
        <v/>
      </c>
      <c r="P2202" s="11" t="str">
        <f>IFERROR(טבלה14[[#This Row],[נשים תואר 1]]/טבלה14[[#This Row],[מספר סטודנטים בתואר 1]],"")</f>
        <v/>
      </c>
      <c r="Q220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20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202" s="13">
        <f>SUMIFS(T:T,D:D,"2007/08",B:B,B2202)-טבלה14[[#This Row],[דירוג]]</f>
        <v>-14</v>
      </c>
      <c r="T2202" s="9">
        <v>165</v>
      </c>
    </row>
    <row r="2203" spans="2:20" s="6" customFormat="1" ht="13.8" hidden="1" x14ac:dyDescent="0.3">
      <c r="B2203" s="7" t="s">
        <v>172</v>
      </c>
      <c r="C2203" s="8" t="s">
        <v>69</v>
      </c>
      <c r="D2203" s="9" t="s">
        <v>50</v>
      </c>
      <c r="E2203" s="10">
        <v>0</v>
      </c>
      <c r="F2203" s="10">
        <v>0</v>
      </c>
      <c r="G2203" s="10">
        <v>207</v>
      </c>
      <c r="H2203" s="10">
        <v>157</v>
      </c>
      <c r="I2203" s="10">
        <v>36</v>
      </c>
      <c r="J2203" s="10">
        <v>21</v>
      </c>
      <c r="K2203" s="9"/>
      <c r="L2203" s="9"/>
      <c r="M2203" s="9" t="str">
        <f>IF(טבלה14[[#This Row],[מספר סטודנטים בתואר 1]]&gt;500,"yes","no")</f>
        <v>no</v>
      </c>
      <c r="N2203" s="12">
        <f>טבלה14[[#This Row],[מספר סטודנטים בתואר 1]]/SUBTOTAL(109,טבלה14[מספר סטודנטים בתואר 1])</f>
        <v>0</v>
      </c>
      <c r="O2203" s="11" t="str">
        <f>IFERROR(((טבלה14[[#This Row],[מספר סטודנטים בתואר 1]]-טבלה14[[#This Row],[נשים תואר 1]])/טבלה14[[#This Row],[מספר סטודנטים בתואר 1]]),"")</f>
        <v/>
      </c>
      <c r="P2203" s="11" t="str">
        <f>IFERROR(טבלה14[[#This Row],[נשים תואר 1]]/טבלה14[[#This Row],[מספר סטודנטים בתואר 1]],"")</f>
        <v/>
      </c>
      <c r="Q220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20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203" s="13">
        <f>SUMIFS(T:T,D:D,"2007/08",B:B,B2203)-טבלה14[[#This Row],[דירוג]]</f>
        <v>-19</v>
      </c>
      <c r="T2203" s="9">
        <v>176</v>
      </c>
    </row>
    <row r="2204" spans="2:20" s="6" customFormat="1" ht="13.8" hidden="1" x14ac:dyDescent="0.3">
      <c r="B2204" s="7" t="s">
        <v>261</v>
      </c>
      <c r="C2204" s="8" t="s">
        <v>69</v>
      </c>
      <c r="D2204" s="10" t="s">
        <v>50</v>
      </c>
      <c r="E2204" s="10">
        <v>0</v>
      </c>
      <c r="F2204" s="10">
        <v>0</v>
      </c>
      <c r="G2204" s="10">
        <v>21</v>
      </c>
      <c r="H2204" s="10">
        <v>8</v>
      </c>
      <c r="I2204" s="10">
        <v>9</v>
      </c>
      <c r="J2204" s="10">
        <v>5</v>
      </c>
      <c r="K2204" s="9"/>
      <c r="L2204" s="9"/>
      <c r="M2204" s="9" t="str">
        <f>IF(טבלה14[[#This Row],[מספר סטודנטים בתואר 1]]&gt;500,"yes","no")</f>
        <v>no</v>
      </c>
      <c r="N2204" s="12">
        <f>טבלה14[[#This Row],[מספר סטודנטים בתואר 1]]/SUBTOTAL(109,טבלה14[מספר סטודנטים בתואר 1])</f>
        <v>0</v>
      </c>
      <c r="O2204" s="11" t="str">
        <f>IFERROR(((טבלה14[[#This Row],[מספר סטודנטים בתואר 1]]-טבלה14[[#This Row],[נשים תואר 1]])/טבלה14[[#This Row],[מספר סטודנטים בתואר 1]]),"")</f>
        <v/>
      </c>
      <c r="P2204" s="11" t="str">
        <f>IFERROR(טבלה14[[#This Row],[נשים תואר 1]]/טבלה14[[#This Row],[מספר סטודנטים בתואר 1]],"")</f>
        <v/>
      </c>
      <c r="Q220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20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204" s="13">
        <f>SUMIFS(T:T,D:D,"2007/08",B:B,B2204)-טבלה14[[#This Row],[דירוג]]</f>
        <v>-19</v>
      </c>
      <c r="T2204" s="9">
        <v>177</v>
      </c>
    </row>
    <row r="2205" spans="2:20" s="6" customFormat="1" ht="13.8" hidden="1" x14ac:dyDescent="0.3">
      <c r="B2205" s="7" t="s">
        <v>265</v>
      </c>
      <c r="C2205" s="8" t="s">
        <v>69</v>
      </c>
      <c r="D2205" s="9" t="s">
        <v>50</v>
      </c>
      <c r="E2205" s="10">
        <v>0</v>
      </c>
      <c r="F2205" s="10">
        <v>0</v>
      </c>
      <c r="G2205" s="10">
        <v>54</v>
      </c>
      <c r="H2205" s="10">
        <v>14</v>
      </c>
      <c r="I2205" s="10">
        <v>12</v>
      </c>
      <c r="J2205" s="10"/>
      <c r="K2205" s="9"/>
      <c r="L2205" s="9"/>
      <c r="M2205" s="9" t="str">
        <f>IF(טבלה14[[#This Row],[מספר סטודנטים בתואר 1]]&gt;500,"yes","no")</f>
        <v>no</v>
      </c>
      <c r="N2205" s="12">
        <f>טבלה14[[#This Row],[מספר סטודנטים בתואר 1]]/SUBTOTAL(109,טבלה14[מספר סטודנטים בתואר 1])</f>
        <v>0</v>
      </c>
      <c r="O2205" s="11" t="str">
        <f>IFERROR(((טבלה14[[#This Row],[מספר סטודנטים בתואר 1]]-טבלה14[[#This Row],[נשים תואר 1]])/טבלה14[[#This Row],[מספר סטודנטים בתואר 1]]),"")</f>
        <v/>
      </c>
      <c r="P2205" s="11" t="str">
        <f>IFERROR(טבלה14[[#This Row],[נשים תואר 1]]/טבלה14[[#This Row],[מספר סטודנטים בתואר 1]],"")</f>
        <v/>
      </c>
      <c r="Q220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20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205" s="13">
        <f>SUMIFS(T:T,D:D,"2007/08",B:B,B2205)-טבלה14[[#This Row],[דירוג]]</f>
        <v>-19</v>
      </c>
      <c r="T2205" s="9">
        <v>178</v>
      </c>
    </row>
    <row r="2206" spans="2:20" s="6" customFormat="1" ht="13.8" hidden="1" x14ac:dyDescent="0.3">
      <c r="B2206" s="7" t="s">
        <v>120</v>
      </c>
      <c r="C2206" s="8" t="s">
        <v>69</v>
      </c>
      <c r="D2206" s="10" t="s">
        <v>50</v>
      </c>
      <c r="E2206" s="10">
        <v>0</v>
      </c>
      <c r="F2206" s="10">
        <v>0</v>
      </c>
      <c r="G2206" s="10">
        <v>60</v>
      </c>
      <c r="H2206" s="10">
        <v>20</v>
      </c>
      <c r="I2206" s="10">
        <v>6</v>
      </c>
      <c r="J2206" s="10"/>
      <c r="K2206" s="9"/>
      <c r="L2206" s="9"/>
      <c r="M2206" s="9" t="str">
        <f>IF(טבלה14[[#This Row],[מספר סטודנטים בתואר 1]]&gt;500,"yes","no")</f>
        <v>no</v>
      </c>
      <c r="N2206" s="12">
        <f>טבלה14[[#This Row],[מספר סטודנטים בתואר 1]]/SUBTOTAL(109,טבלה14[מספר סטודנטים בתואר 1])</f>
        <v>0</v>
      </c>
      <c r="O2206" s="11" t="str">
        <f>IFERROR(((טבלה14[[#This Row],[מספר סטודנטים בתואר 1]]-טבלה14[[#This Row],[נשים תואר 1]])/טבלה14[[#This Row],[מספר סטודנטים בתואר 1]]),"")</f>
        <v/>
      </c>
      <c r="P2206" s="11" t="str">
        <f>IFERROR(טבלה14[[#This Row],[נשים תואר 1]]/טבלה14[[#This Row],[מספר סטודנטים בתואר 1]],"")</f>
        <v/>
      </c>
      <c r="Q220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20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206" s="13">
        <f>SUMIFS(T:T,D:D,"2007/08",B:B,B2206)-טבלה14[[#This Row],[דירוג]]</f>
        <v>-19</v>
      </c>
      <c r="T2206" s="9">
        <v>179</v>
      </c>
    </row>
    <row r="2207" spans="2:20" s="6" customFormat="1" ht="13.8" hidden="1" x14ac:dyDescent="0.3">
      <c r="B2207" s="7" t="s">
        <v>244</v>
      </c>
      <c r="C2207" s="8" t="s">
        <v>39</v>
      </c>
      <c r="D2207" s="9" t="s">
        <v>50</v>
      </c>
      <c r="E2207" s="10">
        <v>0</v>
      </c>
      <c r="F2207" s="10">
        <v>0</v>
      </c>
      <c r="G2207" s="10">
        <v>56</v>
      </c>
      <c r="H2207" s="10">
        <v>51</v>
      </c>
      <c r="I2207" s="10">
        <v>88</v>
      </c>
      <c r="J2207" s="10">
        <v>51</v>
      </c>
      <c r="K2207" s="9"/>
      <c r="L2207" s="9"/>
      <c r="M2207" s="9" t="str">
        <f>IF(טבלה14[[#This Row],[מספר סטודנטים בתואר 1]]&gt;500,"yes","no")</f>
        <v>no</v>
      </c>
      <c r="N2207" s="12">
        <f>טבלה14[[#This Row],[מספר סטודנטים בתואר 1]]/SUBTOTAL(109,טבלה14[מספר סטודנטים בתואר 1])</f>
        <v>0</v>
      </c>
      <c r="O2207" s="11" t="str">
        <f>IFERROR(((טבלה14[[#This Row],[מספר סטודנטים בתואר 1]]-טבלה14[[#This Row],[נשים תואר 1]])/טבלה14[[#This Row],[מספר סטודנטים בתואר 1]]),"")</f>
        <v/>
      </c>
      <c r="P2207" s="11" t="str">
        <f>IFERROR(טבלה14[[#This Row],[נשים תואר 1]]/טבלה14[[#This Row],[מספר סטודנטים בתואר 1]],"")</f>
        <v/>
      </c>
      <c r="Q220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20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207" s="13">
        <f>SUMIFS(T:T,D:D,"2007/08",B:B,B2207)-טבלה14[[#This Row],[דירוג]]</f>
        <v>-184</v>
      </c>
      <c r="T2207" s="9">
        <v>184</v>
      </c>
    </row>
    <row r="2208" spans="2:20" s="6" customFormat="1" ht="13.8" hidden="1" x14ac:dyDescent="0.3">
      <c r="B2208" s="7" t="s">
        <v>174</v>
      </c>
      <c r="C2208" s="8" t="s">
        <v>39</v>
      </c>
      <c r="D2208" s="10" t="s">
        <v>50</v>
      </c>
      <c r="E2208" s="10">
        <v>0</v>
      </c>
      <c r="F2208" s="10">
        <v>0</v>
      </c>
      <c r="G2208" s="10">
        <v>42</v>
      </c>
      <c r="H2208" s="10">
        <v>34</v>
      </c>
      <c r="I2208" s="10">
        <v>0</v>
      </c>
      <c r="J2208" s="10">
        <v>0</v>
      </c>
      <c r="K2208" s="9"/>
      <c r="L2208" s="9"/>
      <c r="M2208" s="9" t="str">
        <f>IF(טבלה14[[#This Row],[מספר סטודנטים בתואר 1]]&gt;500,"yes","no")</f>
        <v>no</v>
      </c>
      <c r="N2208" s="12">
        <f>טבלה14[[#This Row],[מספר סטודנטים בתואר 1]]/SUBTOTAL(109,טבלה14[מספר סטודנטים בתואר 1])</f>
        <v>0</v>
      </c>
      <c r="O2208" s="11" t="str">
        <f>IFERROR(((טבלה14[[#This Row],[מספר סטודנטים בתואר 1]]-טבלה14[[#This Row],[נשים תואר 1]])/טבלה14[[#This Row],[מספר סטודנטים בתואר 1]]),"")</f>
        <v/>
      </c>
      <c r="P2208" s="11" t="str">
        <f>IFERROR(טבלה14[[#This Row],[נשים תואר 1]]/טבלה14[[#This Row],[מספר סטודנטים בתואר 1]],"")</f>
        <v/>
      </c>
      <c r="Q220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20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208" s="13">
        <f>SUMIFS(T:T,D:D,"2007/08",B:B,B2208)-טבלה14[[#This Row],[דירוג]]</f>
        <v>-185</v>
      </c>
      <c r="T2208" s="9">
        <v>185</v>
      </c>
    </row>
    <row r="2209" spans="2:20" s="6" customFormat="1" ht="13.8" hidden="1" x14ac:dyDescent="0.3">
      <c r="B2209" s="7" t="s">
        <v>175</v>
      </c>
      <c r="C2209" s="8" t="s">
        <v>48</v>
      </c>
      <c r="D2209" s="9" t="s">
        <v>50</v>
      </c>
      <c r="E2209" s="10">
        <v>0</v>
      </c>
      <c r="F2209" s="10">
        <v>0</v>
      </c>
      <c r="G2209" s="10">
        <v>30</v>
      </c>
      <c r="H2209" s="10">
        <v>13</v>
      </c>
      <c r="I2209" s="10">
        <v>37</v>
      </c>
      <c r="J2209" s="10">
        <v>15</v>
      </c>
      <c r="K2209" s="9"/>
      <c r="L2209" s="9"/>
      <c r="M2209" s="9" t="str">
        <f>IF(טבלה14[[#This Row],[מספר סטודנטים בתואר 1]]&gt;500,"yes","no")</f>
        <v>no</v>
      </c>
      <c r="N2209" s="12">
        <f>טבלה14[[#This Row],[מספר סטודנטים בתואר 1]]/SUBTOTAL(109,טבלה14[מספר סטודנטים בתואר 1])</f>
        <v>0</v>
      </c>
      <c r="O2209" s="11" t="str">
        <f>IFERROR(((טבלה14[[#This Row],[מספר סטודנטים בתואר 1]]-טבלה14[[#This Row],[נשים תואר 1]])/טבלה14[[#This Row],[מספר סטודנטים בתואר 1]]),"")</f>
        <v/>
      </c>
      <c r="P2209" s="11" t="str">
        <f>IFERROR(טבלה14[[#This Row],[נשים תואר 1]]/טבלה14[[#This Row],[מספר סטודנטים בתואר 1]],"")</f>
        <v/>
      </c>
      <c r="Q220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20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209" s="13">
        <f>SUMIFS(T:T,D:D,"2007/08",B:B,B2209)-טבלה14[[#This Row],[דירוג]]</f>
        <v>-5</v>
      </c>
      <c r="T2209" s="9">
        <v>142</v>
      </c>
    </row>
    <row r="2210" spans="2:20" s="6" customFormat="1" ht="13.8" hidden="1" x14ac:dyDescent="0.3">
      <c r="B2210" s="7" t="s">
        <v>176</v>
      </c>
      <c r="C2210" s="8" t="s">
        <v>48</v>
      </c>
      <c r="D2210" s="10" t="s">
        <v>50</v>
      </c>
      <c r="E2210" s="10">
        <v>0</v>
      </c>
      <c r="F2210" s="10">
        <v>0</v>
      </c>
      <c r="G2210" s="10">
        <v>126</v>
      </c>
      <c r="H2210" s="10">
        <v>80</v>
      </c>
      <c r="I2210" s="10">
        <v>402</v>
      </c>
      <c r="J2210" s="10">
        <v>235</v>
      </c>
      <c r="K2210" s="9"/>
      <c r="L2210" s="9"/>
      <c r="M2210" s="9" t="str">
        <f>IF(טבלה14[[#This Row],[מספר סטודנטים בתואר 1]]&gt;500,"yes","no")</f>
        <v>no</v>
      </c>
      <c r="N2210" s="12">
        <f>טבלה14[[#This Row],[מספר סטודנטים בתואר 1]]/SUBTOTAL(109,טבלה14[מספר סטודנטים בתואר 1])</f>
        <v>0</v>
      </c>
      <c r="O2210" s="11" t="str">
        <f>IFERROR(((טבלה14[[#This Row],[מספר סטודנטים בתואר 1]]-טבלה14[[#This Row],[נשים תואר 1]])/טבלה14[[#This Row],[מספר סטודנטים בתואר 1]]),"")</f>
        <v/>
      </c>
      <c r="P2210" s="11" t="str">
        <f>IFERROR(טבלה14[[#This Row],[נשים תואר 1]]/טבלה14[[#This Row],[מספר סטודנטים בתואר 1]],"")</f>
        <v/>
      </c>
      <c r="Q221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21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210" s="13">
        <f>SUMIFS(T:T,D:D,"2007/08",B:B,B2210)-טבלה14[[#This Row],[דירוג]]</f>
        <v>-5</v>
      </c>
      <c r="T2210" s="9">
        <v>143</v>
      </c>
    </row>
    <row r="2211" spans="2:20" s="6" customFormat="1" ht="13.8" hidden="1" x14ac:dyDescent="0.3">
      <c r="B2211" s="7" t="s">
        <v>258</v>
      </c>
      <c r="C2211" s="8" t="s">
        <v>34</v>
      </c>
      <c r="D2211" s="9" t="s">
        <v>50</v>
      </c>
      <c r="E2211" s="10">
        <v>0</v>
      </c>
      <c r="F2211" s="10"/>
      <c r="G2211" s="10">
        <v>138</v>
      </c>
      <c r="H2211" s="10">
        <v>25</v>
      </c>
      <c r="I2211" s="10">
        <v>25</v>
      </c>
      <c r="J2211" s="10">
        <v>8</v>
      </c>
      <c r="K2211" s="9"/>
      <c r="L2211" s="9"/>
      <c r="M2211" s="9" t="str">
        <f>IF(טבלה14[[#This Row],[מספר סטודנטים בתואר 1]]&gt;500,"yes","no")</f>
        <v>no</v>
      </c>
      <c r="N2211" s="12">
        <f>טבלה14[[#This Row],[מספר סטודנטים בתואר 1]]/SUBTOTAL(109,טבלה14[מספר סטודנטים בתואר 1])</f>
        <v>0</v>
      </c>
      <c r="O2211" s="11" t="str">
        <f>IFERROR(((טבלה14[[#This Row],[מספר סטודנטים בתואר 1]]-טבלה14[[#This Row],[נשים תואר 1]])/טבלה14[[#This Row],[מספר סטודנטים בתואר 1]]),"")</f>
        <v/>
      </c>
      <c r="P2211" s="11" t="str">
        <f>IFERROR(טבלה14[[#This Row],[נשים תואר 1]]/טבלה14[[#This Row],[מספר סטודנטים בתואר 1]],"")</f>
        <v/>
      </c>
      <c r="Q221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21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211" s="13">
        <f>SUMIFS(T:T,D:D,"2007/08",B:B,B2211)-טבלה14[[#This Row],[דירוג]]</f>
        <v>-9</v>
      </c>
      <c r="T2211" s="9">
        <v>155</v>
      </c>
    </row>
    <row r="2212" spans="2:20" s="6" customFormat="1" ht="13.8" hidden="1" x14ac:dyDescent="0.3">
      <c r="B2212" s="7" t="s">
        <v>178</v>
      </c>
      <c r="C2212" s="8" t="s">
        <v>69</v>
      </c>
      <c r="D2212" s="10" t="s">
        <v>50</v>
      </c>
      <c r="E2212" s="10">
        <v>0</v>
      </c>
      <c r="F2212" s="10">
        <v>0</v>
      </c>
      <c r="G2212" s="10">
        <v>635</v>
      </c>
      <c r="H2212" s="10">
        <v>396</v>
      </c>
      <c r="I2212" s="10">
        <v>28</v>
      </c>
      <c r="J2212" s="10">
        <v>16</v>
      </c>
      <c r="K2212" s="9"/>
      <c r="L2212" s="9"/>
      <c r="M2212" s="9" t="str">
        <f>IF(טבלה14[[#This Row],[מספר סטודנטים בתואר 1]]&gt;500,"yes","no")</f>
        <v>no</v>
      </c>
      <c r="N2212" s="12">
        <f>טבלה14[[#This Row],[מספר סטודנטים בתואר 1]]/SUBTOTAL(109,טבלה14[מספר סטודנטים בתואר 1])</f>
        <v>0</v>
      </c>
      <c r="O2212" s="11" t="str">
        <f>IFERROR(((טבלה14[[#This Row],[מספר סטודנטים בתואר 1]]-טבלה14[[#This Row],[נשים תואר 1]])/טבלה14[[#This Row],[מספר סטודנטים בתואר 1]]),"")</f>
        <v/>
      </c>
      <c r="P2212" s="11" t="str">
        <f>IFERROR(טבלה14[[#This Row],[נשים תואר 1]]/טבלה14[[#This Row],[מספר סטודנטים בתואר 1]],"")</f>
        <v/>
      </c>
      <c r="Q221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21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212" s="13">
        <f>SUMIFS(T:T,D:D,"2007/08",B:B,B2212)-טבלה14[[#This Row],[דירוג]]</f>
        <v>-19</v>
      </c>
      <c r="T2212" s="9">
        <v>180</v>
      </c>
    </row>
    <row r="2213" spans="2:20" s="6" customFormat="1" ht="13.8" hidden="1" x14ac:dyDescent="0.3">
      <c r="B2213" s="7" t="s">
        <v>179</v>
      </c>
      <c r="C2213" s="8" t="s">
        <v>48</v>
      </c>
      <c r="D2213" s="9" t="s">
        <v>50</v>
      </c>
      <c r="E2213" s="10">
        <v>0</v>
      </c>
      <c r="F2213" s="10">
        <v>0</v>
      </c>
      <c r="G2213" s="10">
        <v>21</v>
      </c>
      <c r="H2213" s="10">
        <v>18</v>
      </c>
      <c r="I2213" s="10">
        <v>32</v>
      </c>
      <c r="J2213" s="10">
        <v>22</v>
      </c>
      <c r="K2213" s="9"/>
      <c r="L2213" s="9"/>
      <c r="M2213" s="9" t="str">
        <f>IF(טבלה14[[#This Row],[מספר סטודנטים בתואר 1]]&gt;500,"yes","no")</f>
        <v>no</v>
      </c>
      <c r="N2213" s="12">
        <f>טבלה14[[#This Row],[מספר סטודנטים בתואר 1]]/SUBTOTAL(109,טבלה14[מספר סטודנטים בתואר 1])</f>
        <v>0</v>
      </c>
      <c r="O2213" s="11" t="str">
        <f>IFERROR(((טבלה14[[#This Row],[מספר סטודנטים בתואר 1]]-טבלה14[[#This Row],[נשים תואר 1]])/טבלה14[[#This Row],[מספר סטודנטים בתואר 1]]),"")</f>
        <v/>
      </c>
      <c r="P2213" s="11" t="str">
        <f>IFERROR(טבלה14[[#This Row],[נשים תואר 1]]/טבלה14[[#This Row],[מספר סטודנטים בתואר 1]],"")</f>
        <v/>
      </c>
      <c r="Q221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21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213" s="13">
        <f>SUMIFS(T:T,D:D,"2007/08",B:B,B2213)-טבלה14[[#This Row],[דירוג]]</f>
        <v>-5</v>
      </c>
      <c r="T2213" s="9">
        <v>144</v>
      </c>
    </row>
    <row r="2214" spans="2:20" s="6" customFormat="1" ht="13.8" hidden="1" x14ac:dyDescent="0.3">
      <c r="B2214" s="7" t="s">
        <v>181</v>
      </c>
      <c r="C2214" s="8" t="s">
        <v>34</v>
      </c>
      <c r="D2214" s="10" t="s">
        <v>50</v>
      </c>
      <c r="E2214" s="10">
        <v>0</v>
      </c>
      <c r="F2214" s="10"/>
      <c r="G2214" s="10">
        <v>25</v>
      </c>
      <c r="H2214" s="10">
        <v>3</v>
      </c>
      <c r="I2214" s="10"/>
      <c r="J2214" s="10" t="s">
        <v>21</v>
      </c>
      <c r="K2214" s="9"/>
      <c r="L2214" s="9"/>
      <c r="M2214" s="9" t="str">
        <f>IF(טבלה14[[#This Row],[מספר סטודנטים בתואר 1]]&gt;500,"yes","no")</f>
        <v>no</v>
      </c>
      <c r="N2214" s="12">
        <f>טבלה14[[#This Row],[מספר סטודנטים בתואר 1]]/SUBTOTAL(109,טבלה14[מספר סטודנטים בתואר 1])</f>
        <v>0</v>
      </c>
      <c r="O2214" s="11" t="str">
        <f>IFERROR(((טבלה14[[#This Row],[מספר סטודנטים בתואר 1]]-טבלה14[[#This Row],[נשים תואר 1]])/טבלה14[[#This Row],[מספר סטודנטים בתואר 1]]),"")</f>
        <v/>
      </c>
      <c r="P2214" s="11" t="str">
        <f>IFERROR(טבלה14[[#This Row],[נשים תואר 1]]/טבלה14[[#This Row],[מספר סטודנטים בתואר 1]],"")</f>
        <v/>
      </c>
      <c r="Q221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21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214" s="13">
        <f>SUMIFS(T:T,D:D,"2007/08",B:B,B2214)-טבלה14[[#This Row],[דירוג]]</f>
        <v>-156</v>
      </c>
      <c r="T2214" s="9">
        <v>156</v>
      </c>
    </row>
    <row r="2215" spans="2:20" s="6" customFormat="1" ht="13.8" hidden="1" x14ac:dyDescent="0.3">
      <c r="B2215" s="7" t="s">
        <v>182</v>
      </c>
      <c r="C2215" s="8" t="s">
        <v>69</v>
      </c>
      <c r="D2215" s="9" t="s">
        <v>50</v>
      </c>
      <c r="E2215" s="10">
        <v>0</v>
      </c>
      <c r="F2215" s="10">
        <v>0</v>
      </c>
      <c r="G2215" s="10">
        <v>126</v>
      </c>
      <c r="H2215" s="10">
        <v>55</v>
      </c>
      <c r="I2215" s="10">
        <v>9</v>
      </c>
      <c r="J2215" s="10">
        <v>6</v>
      </c>
      <c r="K2215" s="9"/>
      <c r="L2215" s="9"/>
      <c r="M2215" s="9" t="str">
        <f>IF(טבלה14[[#This Row],[מספר סטודנטים בתואר 1]]&gt;500,"yes","no")</f>
        <v>no</v>
      </c>
      <c r="N2215" s="12">
        <f>טבלה14[[#This Row],[מספר סטודנטים בתואר 1]]/SUBTOTAL(109,טבלה14[מספר סטודנטים בתואר 1])</f>
        <v>0</v>
      </c>
      <c r="O2215" s="11" t="str">
        <f>IFERROR(((טבלה14[[#This Row],[מספר סטודנטים בתואר 1]]-טבלה14[[#This Row],[נשים תואר 1]])/טבלה14[[#This Row],[מספר סטודנטים בתואר 1]]),"")</f>
        <v/>
      </c>
      <c r="P2215" s="11" t="str">
        <f>IFERROR(טבלה14[[#This Row],[נשים תואר 1]]/טבלה14[[#This Row],[מספר סטודנטים בתואר 1]],"")</f>
        <v/>
      </c>
      <c r="Q221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21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215" s="13">
        <f>SUMIFS(T:T,D:D,"2007/08",B:B,B2215)-טבלה14[[#This Row],[דירוג]]</f>
        <v>-18</v>
      </c>
      <c r="T2215" s="9">
        <v>181</v>
      </c>
    </row>
    <row r="2216" spans="2:20" s="6" customFormat="1" ht="13.8" hidden="1" x14ac:dyDescent="0.3">
      <c r="B2216" s="7" t="s">
        <v>184</v>
      </c>
      <c r="C2216" s="8" t="s">
        <v>45</v>
      </c>
      <c r="D2216" s="10" t="s">
        <v>50</v>
      </c>
      <c r="E2216" s="10">
        <v>0</v>
      </c>
      <c r="F2216" s="10" t="s">
        <v>274</v>
      </c>
      <c r="G2216" s="10">
        <v>33</v>
      </c>
      <c r="H2216" s="10">
        <v>13</v>
      </c>
      <c r="I2216" s="10">
        <v>29</v>
      </c>
      <c r="J2216" s="10">
        <v>11</v>
      </c>
      <c r="K2216" s="9"/>
      <c r="L2216" s="9"/>
      <c r="M2216" s="9" t="str">
        <f>IF(טבלה14[[#This Row],[מספר סטודנטים בתואר 1]]&gt;500,"yes","no")</f>
        <v>no</v>
      </c>
      <c r="N2216" s="12">
        <f>טבלה14[[#This Row],[מספר סטודנטים בתואר 1]]/SUBTOTAL(109,טבלה14[מספר סטודנטים בתואר 1])</f>
        <v>0</v>
      </c>
      <c r="O2216" s="11" t="str">
        <f>IFERROR(((טבלה14[[#This Row],[מספר סטודנטים בתואר 1]]-טבלה14[[#This Row],[נשים תואר 1]])/טבלה14[[#This Row],[מספר סטודנטים בתואר 1]]),"")</f>
        <v/>
      </c>
      <c r="P2216" s="11" t="str">
        <f>IFERROR(טבלה14[[#This Row],[נשים תואר 1]]/טבלה14[[#This Row],[מספר סטודנטים בתואר 1]],"")</f>
        <v/>
      </c>
      <c r="Q221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21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216" s="13">
        <f>SUMIFS(T:T,D:D,"2007/08",B:B,B2216)-טבלה14[[#This Row],[דירוג]]</f>
        <v>-7</v>
      </c>
      <c r="T2216" s="9">
        <v>149</v>
      </c>
    </row>
    <row r="2217" spans="2:20" s="6" customFormat="1" ht="13.8" hidden="1" x14ac:dyDescent="0.3">
      <c r="B2217" s="7" t="s">
        <v>185</v>
      </c>
      <c r="C2217" s="8" t="s">
        <v>34</v>
      </c>
      <c r="D2217" s="9" t="s">
        <v>50</v>
      </c>
      <c r="E2217" s="10">
        <v>0</v>
      </c>
      <c r="F2217" s="10" t="s">
        <v>274</v>
      </c>
      <c r="G2217" s="10">
        <v>50</v>
      </c>
      <c r="H2217" s="10">
        <v>34</v>
      </c>
      <c r="I2217" s="10">
        <v>0</v>
      </c>
      <c r="J2217" s="10" t="s">
        <v>21</v>
      </c>
      <c r="K2217" s="9"/>
      <c r="L2217" s="9"/>
      <c r="M2217" s="9" t="str">
        <f>IF(טבלה14[[#This Row],[מספר סטודנטים בתואר 1]]&gt;500,"yes","no")</f>
        <v>no</v>
      </c>
      <c r="N2217" s="12">
        <f>טבלה14[[#This Row],[מספר סטודנטים בתואר 1]]/SUBTOTAL(109,טבלה14[מספר סטודנטים בתואר 1])</f>
        <v>0</v>
      </c>
      <c r="O2217" s="11" t="str">
        <f>IFERROR(((טבלה14[[#This Row],[מספר סטודנטים בתואר 1]]-טבלה14[[#This Row],[נשים תואר 1]])/טבלה14[[#This Row],[מספר סטודנטים בתואר 1]]),"")</f>
        <v/>
      </c>
      <c r="P2217" s="11" t="str">
        <f>IFERROR(טבלה14[[#This Row],[נשים תואר 1]]/טבלה14[[#This Row],[מספר סטודנטים בתואר 1]],"")</f>
        <v/>
      </c>
      <c r="Q221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21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217" s="13">
        <f>SUMIFS(T:T,D:D,"2007/08",B:B,B2217)-טבלה14[[#This Row],[דירוג]]</f>
        <v>-10</v>
      </c>
      <c r="T2217" s="9">
        <v>157</v>
      </c>
    </row>
    <row r="2218" spans="2:20" s="6" customFormat="1" ht="13.8" hidden="1" x14ac:dyDescent="0.3">
      <c r="B2218" s="7" t="s">
        <v>187</v>
      </c>
      <c r="C2218" s="8" t="s">
        <v>48</v>
      </c>
      <c r="D2218" s="10" t="s">
        <v>50</v>
      </c>
      <c r="E2218" s="10">
        <v>0</v>
      </c>
      <c r="F2218" s="10">
        <v>0</v>
      </c>
      <c r="G2218" s="10">
        <v>23</v>
      </c>
      <c r="H2218" s="10">
        <v>9</v>
      </c>
      <c r="I2218" s="10">
        <v>26</v>
      </c>
      <c r="J2218" s="10">
        <v>15</v>
      </c>
      <c r="K2218" s="9"/>
      <c r="L2218" s="9"/>
      <c r="M2218" s="9" t="str">
        <f>IF(טבלה14[[#This Row],[מספר סטודנטים בתואר 1]]&gt;500,"yes","no")</f>
        <v>no</v>
      </c>
      <c r="N2218" s="12">
        <f>טבלה14[[#This Row],[מספר סטודנטים בתואר 1]]/SUBTOTAL(109,טבלה14[מספר סטודנטים בתואר 1])</f>
        <v>0</v>
      </c>
      <c r="O2218" s="11" t="str">
        <f>IFERROR(((טבלה14[[#This Row],[מספר סטודנטים בתואר 1]]-טבלה14[[#This Row],[נשים תואר 1]])/טבלה14[[#This Row],[מספר סטודנטים בתואר 1]]),"")</f>
        <v/>
      </c>
      <c r="P2218" s="11" t="str">
        <f>IFERROR(טבלה14[[#This Row],[נשים תואר 1]]/טבלה14[[#This Row],[מספר סטודנטים בתואר 1]],"")</f>
        <v/>
      </c>
      <c r="Q221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21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218" s="13">
        <f>SUMIFS(T:T,D:D,"2007/08",B:B,B2218)-טבלה14[[#This Row],[דירוג]]</f>
        <v>-5</v>
      </c>
      <c r="T2218" s="9">
        <v>145</v>
      </c>
    </row>
    <row r="2219" spans="2:20" s="6" customFormat="1" ht="13.8" hidden="1" x14ac:dyDescent="0.3">
      <c r="B2219" s="7" t="s">
        <v>188</v>
      </c>
      <c r="C2219" s="8" t="s">
        <v>45</v>
      </c>
      <c r="D2219" s="9" t="s">
        <v>50</v>
      </c>
      <c r="E2219" s="10">
        <v>0</v>
      </c>
      <c r="F2219" s="10" t="s">
        <v>274</v>
      </c>
      <c r="G2219" s="10">
        <v>30</v>
      </c>
      <c r="H2219" s="10">
        <v>12</v>
      </c>
      <c r="I2219" s="10">
        <v>35</v>
      </c>
      <c r="J2219" s="10">
        <v>4</v>
      </c>
      <c r="K2219" s="9"/>
      <c r="L2219" s="9"/>
      <c r="M2219" s="9" t="str">
        <f>IF(טבלה14[[#This Row],[מספר סטודנטים בתואר 1]]&gt;500,"yes","no")</f>
        <v>no</v>
      </c>
      <c r="N2219" s="12">
        <f>טבלה14[[#This Row],[מספר סטודנטים בתואר 1]]/SUBTOTAL(109,טבלה14[מספר סטודנטים בתואר 1])</f>
        <v>0</v>
      </c>
      <c r="O2219" s="11" t="str">
        <f>IFERROR(((טבלה14[[#This Row],[מספר סטודנטים בתואר 1]]-טבלה14[[#This Row],[נשים תואר 1]])/טבלה14[[#This Row],[מספר סטודנטים בתואר 1]]),"")</f>
        <v/>
      </c>
      <c r="P2219" s="11" t="str">
        <f>IFERROR(טבלה14[[#This Row],[נשים תואר 1]]/טבלה14[[#This Row],[מספר סטודנטים בתואר 1]],"")</f>
        <v/>
      </c>
      <c r="Q221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21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219" s="13">
        <f>SUMIFS(T:T,D:D,"2007/08",B:B,B2219)-טבלה14[[#This Row],[דירוג]]</f>
        <v>-7</v>
      </c>
      <c r="T2219" s="9">
        <v>150</v>
      </c>
    </row>
    <row r="2220" spans="2:20" s="6" customFormat="1" ht="13.8" hidden="1" x14ac:dyDescent="0.3">
      <c r="B2220" s="7" t="s">
        <v>189</v>
      </c>
      <c r="C2220" s="8" t="s">
        <v>25</v>
      </c>
      <c r="D2220" s="10" t="s">
        <v>50</v>
      </c>
      <c r="E2220" s="10">
        <v>0</v>
      </c>
      <c r="F2220" s="10">
        <v>0</v>
      </c>
      <c r="G2220" s="10">
        <v>99</v>
      </c>
      <c r="H2220" s="10">
        <v>45</v>
      </c>
      <c r="I2220" s="10">
        <v>54</v>
      </c>
      <c r="J2220" s="10">
        <v>25</v>
      </c>
      <c r="K2220" s="9"/>
      <c r="L2220" s="9"/>
      <c r="M2220" s="9" t="str">
        <f>IF(טבלה14[[#This Row],[מספר סטודנטים בתואר 1]]&gt;500,"yes","no")</f>
        <v>no</v>
      </c>
      <c r="N2220" s="12">
        <f>טבלה14[[#This Row],[מספר סטודנטים בתואר 1]]/SUBTOTAL(109,טבלה14[מספר סטודנטים בתואר 1])</f>
        <v>0</v>
      </c>
      <c r="O2220" s="11" t="str">
        <f>IFERROR(((טבלה14[[#This Row],[מספר סטודנטים בתואר 1]]-טבלה14[[#This Row],[נשים תואר 1]])/טבלה14[[#This Row],[מספר סטודנטים בתואר 1]]),"")</f>
        <v/>
      </c>
      <c r="P2220" s="11" t="str">
        <f>IFERROR(טבלה14[[#This Row],[נשים תואר 1]]/טבלה14[[#This Row],[מספר סטודנטים בתואר 1]],"")</f>
        <v/>
      </c>
      <c r="Q222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22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220" s="13">
        <f>SUMIFS(T:T,D:D,"2007/08",B:B,B2220)-טבלה14[[#This Row],[דירוג]]</f>
        <v>-167</v>
      </c>
      <c r="T2220" s="9">
        <v>167</v>
      </c>
    </row>
    <row r="2221" spans="2:20" s="6" customFormat="1" ht="13.8" hidden="1" x14ac:dyDescent="0.3">
      <c r="B2221" s="7" t="s">
        <v>189</v>
      </c>
      <c r="C2221" s="8" t="s">
        <v>25</v>
      </c>
      <c r="D2221" s="9" t="s">
        <v>50</v>
      </c>
      <c r="E2221" s="10">
        <v>0</v>
      </c>
      <c r="F2221" s="10">
        <v>0</v>
      </c>
      <c r="G2221" s="10">
        <v>39</v>
      </c>
      <c r="H2221" s="10">
        <v>13</v>
      </c>
      <c r="I2221" s="10">
        <v>0</v>
      </c>
      <c r="J2221" s="10">
        <v>0</v>
      </c>
      <c r="K2221" s="9"/>
      <c r="L2221" s="9"/>
      <c r="M2221" s="9" t="str">
        <f>IF(טבלה14[[#This Row],[מספר סטודנטים בתואר 1]]&gt;500,"yes","no")</f>
        <v>no</v>
      </c>
      <c r="N2221" s="12">
        <f>טבלה14[[#This Row],[מספר סטודנטים בתואר 1]]/SUBTOTAL(109,טבלה14[מספר סטודנטים בתואר 1])</f>
        <v>0</v>
      </c>
      <c r="O2221" s="11" t="str">
        <f>IFERROR(((טבלה14[[#This Row],[מספר סטודנטים בתואר 1]]-טבלה14[[#This Row],[נשים תואר 1]])/טבלה14[[#This Row],[מספר סטודנטים בתואר 1]]),"")</f>
        <v/>
      </c>
      <c r="P2221" s="11" t="str">
        <f>IFERROR(טבלה14[[#This Row],[נשים תואר 1]]/טבלה14[[#This Row],[מספר סטודנטים בתואר 1]],"")</f>
        <v/>
      </c>
      <c r="Q222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22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221" s="13">
        <f>SUMIFS(T:T,D:D,"2007/08",B:B,B2221)-טבלה14[[#This Row],[דירוג]]</f>
        <v>-168</v>
      </c>
      <c r="T2221" s="9">
        <v>168</v>
      </c>
    </row>
    <row r="2222" spans="2:20" s="6" customFormat="1" ht="13.8" hidden="1" x14ac:dyDescent="0.3">
      <c r="B2222" s="7" t="s">
        <v>191</v>
      </c>
      <c r="C2222" s="8" t="s">
        <v>52</v>
      </c>
      <c r="D2222" s="10" t="s">
        <v>50</v>
      </c>
      <c r="E2222" s="10">
        <v>0</v>
      </c>
      <c r="F2222" s="10">
        <v>0</v>
      </c>
      <c r="G2222" s="10">
        <v>68</v>
      </c>
      <c r="H2222" s="10">
        <v>52</v>
      </c>
      <c r="I2222" s="10">
        <v>0</v>
      </c>
      <c r="J2222" s="10">
        <v>0</v>
      </c>
      <c r="K2222" s="9"/>
      <c r="L2222" s="9"/>
      <c r="M2222" s="9" t="str">
        <f>IF(טבלה14[[#This Row],[מספר סטודנטים בתואר 1]]&gt;500,"yes","no")</f>
        <v>no</v>
      </c>
      <c r="N2222" s="12">
        <f>טבלה14[[#This Row],[מספר סטודנטים בתואר 1]]/SUBTOTAL(109,טבלה14[מספר סטודנטים בתואר 1])</f>
        <v>0</v>
      </c>
      <c r="O2222" s="11" t="str">
        <f>IFERROR(((טבלה14[[#This Row],[מספר סטודנטים בתואר 1]]-טבלה14[[#This Row],[נשים תואר 1]])/טבלה14[[#This Row],[מספר סטודנטים בתואר 1]]),"")</f>
        <v/>
      </c>
      <c r="P2222" s="11" t="str">
        <f>IFERROR(טבלה14[[#This Row],[נשים תואר 1]]/טבלה14[[#This Row],[מספר סטודנטים בתואר 1]],"")</f>
        <v/>
      </c>
      <c r="Q222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22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222" s="13">
        <f>SUMIFS(T:T,D:D,"2007/08",B:B,B2222)-טבלה14[[#This Row],[דירוג]]</f>
        <v>-10</v>
      </c>
      <c r="T2222" s="9">
        <v>160</v>
      </c>
    </row>
    <row r="2223" spans="2:20" s="6" customFormat="1" ht="13.8" hidden="1" x14ac:dyDescent="0.3">
      <c r="B2223" s="7" t="s">
        <v>192</v>
      </c>
      <c r="C2223" s="8" t="s">
        <v>48</v>
      </c>
      <c r="D2223" s="9" t="s">
        <v>50</v>
      </c>
      <c r="E2223" s="10">
        <v>0</v>
      </c>
      <c r="F2223" s="10">
        <v>0</v>
      </c>
      <c r="G2223" s="10">
        <v>232</v>
      </c>
      <c r="H2223" s="10">
        <v>157</v>
      </c>
      <c r="I2223" s="10">
        <v>8</v>
      </c>
      <c r="J2223" s="10">
        <v>6</v>
      </c>
      <c r="K2223" s="9"/>
      <c r="L2223" s="9"/>
      <c r="M2223" s="9" t="str">
        <f>IF(טבלה14[[#This Row],[מספר סטודנטים בתואר 1]]&gt;500,"yes","no")</f>
        <v>no</v>
      </c>
      <c r="N2223" s="12">
        <f>טבלה14[[#This Row],[מספר סטודנטים בתואר 1]]/SUBTOTAL(109,טבלה14[מספר סטודנטים בתואר 1])</f>
        <v>0</v>
      </c>
      <c r="O2223" s="11" t="str">
        <f>IFERROR(((טבלה14[[#This Row],[מספר סטודנטים בתואר 1]]-טבלה14[[#This Row],[נשים תואר 1]])/טבלה14[[#This Row],[מספר סטודנטים בתואר 1]]),"")</f>
        <v/>
      </c>
      <c r="P2223" s="11" t="str">
        <f>IFERROR(טבלה14[[#This Row],[נשים תואר 1]]/טבלה14[[#This Row],[מספר סטודנטים בתואר 1]],"")</f>
        <v/>
      </c>
      <c r="Q222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22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223" s="13">
        <f>SUMIFS(T:T,D:D,"2007/08",B:B,B2223)-טבלה14[[#This Row],[דירוג]]</f>
        <v>-5</v>
      </c>
      <c r="T2223" s="9">
        <v>146</v>
      </c>
    </row>
    <row r="2224" spans="2:20" s="6" customFormat="1" ht="13.8" hidden="1" x14ac:dyDescent="0.3">
      <c r="B2224" s="7" t="s">
        <v>194</v>
      </c>
      <c r="C2224" s="8" t="s">
        <v>39</v>
      </c>
      <c r="D2224" s="10" t="s">
        <v>50</v>
      </c>
      <c r="E2224" s="10">
        <v>0</v>
      </c>
      <c r="F2224" s="10">
        <v>0</v>
      </c>
      <c r="G2224" s="10">
        <v>31</v>
      </c>
      <c r="H2224" s="10">
        <v>22</v>
      </c>
      <c r="I2224" s="10">
        <v>0</v>
      </c>
      <c r="J2224" s="10">
        <v>0</v>
      </c>
      <c r="K2224" s="9"/>
      <c r="L2224" s="9"/>
      <c r="M2224" s="9" t="str">
        <f>IF(טבלה14[[#This Row],[מספר סטודנטים בתואר 1]]&gt;500,"yes","no")</f>
        <v>no</v>
      </c>
      <c r="N2224" s="12">
        <f>טבלה14[[#This Row],[מספר סטודנטים בתואר 1]]/SUBTOTAL(109,טבלה14[מספר סטודנטים בתואר 1])</f>
        <v>0</v>
      </c>
      <c r="O2224" s="11" t="str">
        <f>IFERROR(((טבלה14[[#This Row],[מספר סטודנטים בתואר 1]]-טבלה14[[#This Row],[נשים תואר 1]])/טבלה14[[#This Row],[מספר סטודנטים בתואר 1]]),"")</f>
        <v/>
      </c>
      <c r="P2224" s="11" t="str">
        <f>IFERROR(טבלה14[[#This Row],[נשים תואר 1]]/טבלה14[[#This Row],[מספר סטודנטים בתואר 1]],"")</f>
        <v/>
      </c>
      <c r="Q222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22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224" s="13">
        <f>SUMIFS(T:T,D:D,"2007/08",B:B,B2224)-טבלה14[[#This Row],[דירוג]]</f>
        <v>-186</v>
      </c>
      <c r="T2224" s="9">
        <v>186</v>
      </c>
    </row>
    <row r="2225" spans="2:20" s="6" customFormat="1" ht="13.8" hidden="1" x14ac:dyDescent="0.3">
      <c r="B2225" s="7" t="s">
        <v>195</v>
      </c>
      <c r="C2225" s="8" t="s">
        <v>25</v>
      </c>
      <c r="D2225" s="9" t="s">
        <v>50</v>
      </c>
      <c r="E2225" s="10">
        <v>0</v>
      </c>
      <c r="F2225" s="10">
        <v>0</v>
      </c>
      <c r="G2225" s="10">
        <v>53</v>
      </c>
      <c r="H2225" s="10">
        <v>17</v>
      </c>
      <c r="I2225" s="10">
        <v>22</v>
      </c>
      <c r="J2225" s="10">
        <v>9</v>
      </c>
      <c r="K2225" s="9"/>
      <c r="L2225" s="9"/>
      <c r="M2225" s="9" t="str">
        <f>IF(טבלה14[[#This Row],[מספר סטודנטים בתואר 1]]&gt;500,"yes","no")</f>
        <v>no</v>
      </c>
      <c r="N2225" s="12">
        <f>טבלה14[[#This Row],[מספר סטודנטים בתואר 1]]/SUBTOTAL(109,טבלה14[מספר סטודנטים בתואר 1])</f>
        <v>0</v>
      </c>
      <c r="O2225" s="11" t="str">
        <f>IFERROR(((טבלה14[[#This Row],[מספר סטודנטים בתואר 1]]-טבלה14[[#This Row],[נשים תואר 1]])/טבלה14[[#This Row],[מספר סטודנטים בתואר 1]]),"")</f>
        <v/>
      </c>
      <c r="P2225" s="11" t="str">
        <f>IFERROR(טבלה14[[#This Row],[נשים תואר 1]]/טבלה14[[#This Row],[מספר סטודנטים בתואר 1]],"")</f>
        <v/>
      </c>
      <c r="Q222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22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225" s="13">
        <f>SUMIFS(T:T,D:D,"2007/08",B:B,B2225)-טבלה14[[#This Row],[דירוג]]</f>
        <v>-169</v>
      </c>
      <c r="T2225" s="9">
        <v>169</v>
      </c>
    </row>
    <row r="2226" spans="2:20" s="6" customFormat="1" ht="13.8" hidden="1" x14ac:dyDescent="0.3">
      <c r="B2226" s="7" t="s">
        <v>196</v>
      </c>
      <c r="C2226" s="8" t="s">
        <v>39</v>
      </c>
      <c r="D2226" s="10" t="s">
        <v>50</v>
      </c>
      <c r="E2226" s="10">
        <v>0</v>
      </c>
      <c r="F2226" s="10">
        <v>0</v>
      </c>
      <c r="G2226" s="10">
        <v>62</v>
      </c>
      <c r="H2226" s="10">
        <v>52</v>
      </c>
      <c r="I2226" s="10">
        <v>5</v>
      </c>
      <c r="J2226" s="10">
        <v>4</v>
      </c>
      <c r="K2226" s="9"/>
      <c r="L2226" s="9"/>
      <c r="M2226" s="9" t="str">
        <f>IF(טבלה14[[#This Row],[מספר סטודנטים בתואר 1]]&gt;500,"yes","no")</f>
        <v>no</v>
      </c>
      <c r="N2226" s="12">
        <f>טבלה14[[#This Row],[מספר סטודנטים בתואר 1]]/SUBTOTAL(109,טבלה14[מספר סטודנטים בתואר 1])</f>
        <v>0</v>
      </c>
      <c r="O2226" s="11" t="str">
        <f>IFERROR(((טבלה14[[#This Row],[מספר סטודנטים בתואר 1]]-טבלה14[[#This Row],[נשים תואר 1]])/טבלה14[[#This Row],[מספר סטודנטים בתואר 1]]),"")</f>
        <v/>
      </c>
      <c r="P2226" s="11" t="str">
        <f>IFERROR(טבלה14[[#This Row],[נשים תואר 1]]/טבלה14[[#This Row],[מספר סטודנטים בתואר 1]],"")</f>
        <v/>
      </c>
      <c r="Q222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22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226" s="13">
        <f>SUMIFS(T:T,D:D,"2007/08",B:B,B2226)-טבלה14[[#This Row],[דירוג]]</f>
        <v>-187</v>
      </c>
      <c r="T2226" s="9">
        <v>187</v>
      </c>
    </row>
    <row r="2227" spans="2:20" s="6" customFormat="1" ht="13.8" hidden="1" x14ac:dyDescent="0.3">
      <c r="B2227" s="7" t="s">
        <v>137</v>
      </c>
      <c r="C2227" s="8" t="s">
        <v>34</v>
      </c>
      <c r="D2227" s="9" t="s">
        <v>50</v>
      </c>
      <c r="E2227" s="10"/>
      <c r="F2227" s="10"/>
      <c r="G2227" s="10">
        <v>15</v>
      </c>
      <c r="H2227" s="10">
        <v>3</v>
      </c>
      <c r="I2227" s="10">
        <v>3</v>
      </c>
      <c r="J2227" s="10" t="s">
        <v>21</v>
      </c>
      <c r="K2227" s="9"/>
      <c r="L2227" s="9"/>
      <c r="M2227" s="9" t="str">
        <f>IF(טבלה14[[#This Row],[מספר סטודנטים בתואר 1]]&gt;500,"yes","no")</f>
        <v>no</v>
      </c>
      <c r="N2227" s="12">
        <f>טבלה14[[#This Row],[מספר סטודנטים בתואר 1]]/SUBTOTAL(109,טבלה14[מספר סטודנטים בתואר 1])</f>
        <v>0</v>
      </c>
      <c r="O2227" s="11" t="str">
        <f>IFERROR(((טבלה14[[#This Row],[מספר סטודנטים בתואר 1]]-טבלה14[[#This Row],[נשים תואר 1]])/טבלה14[[#This Row],[מספר סטודנטים בתואר 1]]),"")</f>
        <v/>
      </c>
      <c r="P2227" s="11" t="str">
        <f>IFERROR(טבלה14[[#This Row],[נשים תואר 1]]/טבלה14[[#This Row],[מספר סטודנטים בתואר 1]],"")</f>
        <v/>
      </c>
      <c r="Q222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22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227" s="13">
        <f>SUMIFS(T:T,D:D,"2007/08",B:B,B2227)-טבלה14[[#This Row],[דירוג]]</f>
        <v>-188</v>
      </c>
      <c r="T2227" s="9">
        <v>188</v>
      </c>
    </row>
    <row r="2228" spans="2:20" s="6" customFormat="1" ht="13.8" hidden="1" x14ac:dyDescent="0.3">
      <c r="B2228" s="7" t="s">
        <v>149</v>
      </c>
      <c r="C2228" s="8" t="s">
        <v>34</v>
      </c>
      <c r="D2228" s="10" t="s">
        <v>50</v>
      </c>
      <c r="E2228" s="10"/>
      <c r="F2228" s="10"/>
      <c r="G2228" s="10">
        <v>11</v>
      </c>
      <c r="H2228" s="10"/>
      <c r="I2228" s="10">
        <v>3</v>
      </c>
      <c r="J2228" s="10"/>
      <c r="K2228" s="9"/>
      <c r="L2228" s="9"/>
      <c r="M2228" s="9" t="str">
        <f>IF(טבלה14[[#This Row],[מספר סטודנטים בתואר 1]]&gt;500,"yes","no")</f>
        <v>no</v>
      </c>
      <c r="N2228" s="12">
        <f>טבלה14[[#This Row],[מספר סטודנטים בתואר 1]]/SUBTOTAL(109,טבלה14[מספר סטודנטים בתואר 1])</f>
        <v>0</v>
      </c>
      <c r="O2228" s="11" t="str">
        <f>IFERROR(((טבלה14[[#This Row],[מספר סטודנטים בתואר 1]]-טבלה14[[#This Row],[נשים תואר 1]])/טבלה14[[#This Row],[מספר סטודנטים בתואר 1]]),"")</f>
        <v/>
      </c>
      <c r="P2228" s="11" t="str">
        <f>IFERROR(טבלה14[[#This Row],[נשים תואר 1]]/טבלה14[[#This Row],[מספר סטודנטים בתואר 1]],"")</f>
        <v/>
      </c>
      <c r="Q222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22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228" s="13">
        <f>SUMIFS(T:T,D:D,"2007/08",B:B,B2228)-טבלה14[[#This Row],[דירוג]]</f>
        <v>-189</v>
      </c>
      <c r="T2228" s="9">
        <v>189</v>
      </c>
    </row>
    <row r="2229" spans="2:20" s="6" customFormat="1" ht="13.8" hidden="1" x14ac:dyDescent="0.3">
      <c r="B2229" s="7" t="s">
        <v>86</v>
      </c>
      <c r="C2229" s="8" t="s">
        <v>69</v>
      </c>
      <c r="D2229" s="10" t="s">
        <v>26</v>
      </c>
      <c r="E2229" s="10">
        <v>661</v>
      </c>
      <c r="F2229" s="10">
        <v>283</v>
      </c>
      <c r="G2229" s="10">
        <v>29</v>
      </c>
      <c r="H2229" s="10">
        <v>8</v>
      </c>
      <c r="I2229" s="10"/>
      <c r="J2229" s="10" t="s">
        <v>21</v>
      </c>
      <c r="K2229" s="9"/>
      <c r="L2229" s="9" t="s">
        <v>18</v>
      </c>
      <c r="M2229" s="9" t="str">
        <f>IF(טבלה14[[#This Row],[מספר סטודנטים בתואר 1]]&gt;500,"yes","no")</f>
        <v>yes</v>
      </c>
      <c r="N2229" s="12">
        <f>טבלה14[[#This Row],[מספר סטודנטים בתואר 1]]/SUBTOTAL(109,טבלה14[מספר סטודנטים בתואר 1])</f>
        <v>9.6149650166552723E-3</v>
      </c>
      <c r="O2229" s="11">
        <f>IFERROR(((טבלה14[[#This Row],[מספר סטודנטים בתואר 1]]-טבלה14[[#This Row],[נשים תואר 1]])/טבלה14[[#This Row],[מספר סטודנטים בתואר 1]]),"")</f>
        <v>0.57186081694402424</v>
      </c>
      <c r="P2229" s="11">
        <f>IFERROR(טבלה14[[#This Row],[נשים תואר 1]]/טבלה14[[#This Row],[מספר סטודנטים בתואר 1]],"")</f>
        <v>0.42813918305597581</v>
      </c>
      <c r="Q222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2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29" s="13">
        <f>SUMIFS(T:T,D:D,"2007/08",B:B,B2229)-טבלה14[[#This Row],[דירוג]]</f>
        <v>6</v>
      </c>
      <c r="T2229" s="9">
        <v>41</v>
      </c>
    </row>
    <row r="2230" spans="2:20" s="6" customFormat="1" ht="13.8" hidden="1" x14ac:dyDescent="0.3">
      <c r="B2230" s="7" t="s">
        <v>90</v>
      </c>
      <c r="C2230" s="8" t="s">
        <v>56</v>
      </c>
      <c r="D2230" s="9" t="s">
        <v>49</v>
      </c>
      <c r="E2230" s="10">
        <v>685</v>
      </c>
      <c r="F2230" s="10">
        <v>309</v>
      </c>
      <c r="G2230" s="10">
        <v>195</v>
      </c>
      <c r="H2230" s="10">
        <v>107</v>
      </c>
      <c r="I2230" s="10">
        <v>15</v>
      </c>
      <c r="J2230" s="10">
        <v>7</v>
      </c>
      <c r="K2230" s="9"/>
      <c r="L2230" s="9" t="s">
        <v>18</v>
      </c>
      <c r="M2230" s="9" t="str">
        <f>IF(טבלה14[[#This Row],[מספר סטודנטים בתואר 1]]&gt;500,"yes","no")</f>
        <v>yes</v>
      </c>
      <c r="N2230" s="12">
        <f>טבלה14[[#This Row],[מספר סטודנטים בתואר 1]]/SUBTOTAL(109,טבלה14[מספר סטודנטים בתואר 1])</f>
        <v>9.9640711594687764E-3</v>
      </c>
      <c r="O2230" s="11">
        <f>IFERROR(((טבלה14[[#This Row],[מספר סטודנטים בתואר 1]]-טבלה14[[#This Row],[נשים תואר 1]])/טבלה14[[#This Row],[מספר סטודנטים בתואר 1]]),"")</f>
        <v>0.54890510948905114</v>
      </c>
      <c r="P2230" s="11">
        <f>IFERROR(טבלה14[[#This Row],[נשים תואר 1]]/טבלה14[[#This Row],[מספר סטודנטים בתואר 1]],"")</f>
        <v>0.45109489051094892</v>
      </c>
      <c r="Q223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3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30" s="13">
        <f>SUMIFS(T:T,D:D,"2007/08",B:B,B2230)-טבלה14[[#This Row],[דירוג]]</f>
        <v>6</v>
      </c>
      <c r="T2230" s="9">
        <v>34</v>
      </c>
    </row>
    <row r="2231" spans="2:20" s="6" customFormat="1" ht="13.8" hidden="1" x14ac:dyDescent="0.3">
      <c r="B2231" s="7" t="s">
        <v>80</v>
      </c>
      <c r="C2231" s="8" t="s">
        <v>34</v>
      </c>
      <c r="D2231" s="10" t="s">
        <v>26</v>
      </c>
      <c r="E2231" s="10">
        <v>761</v>
      </c>
      <c r="F2231" s="10">
        <v>531</v>
      </c>
      <c r="G2231" s="10">
        <v>162</v>
      </c>
      <c r="H2231" s="10">
        <v>70</v>
      </c>
      <c r="I2231" s="10">
        <v>88</v>
      </c>
      <c r="J2231" s="10">
        <v>48</v>
      </c>
      <c r="K2231" s="9"/>
      <c r="L2231" s="9" t="s">
        <v>18</v>
      </c>
      <c r="M2231" s="9" t="str">
        <f>IF(טבלה14[[#This Row],[מספר סטודנטים בתואר 1]]&gt;500,"yes","no")</f>
        <v>yes</v>
      </c>
      <c r="N2231" s="12">
        <f>טבלה14[[#This Row],[מספר סטודנטים בתואר 1]]/SUBTOTAL(109,טבלה14[מספר סטודנטים בתואר 1])</f>
        <v>1.1069573945044875E-2</v>
      </c>
      <c r="O2231" s="11">
        <f>IFERROR(((טבלה14[[#This Row],[מספר סטודנטים בתואר 1]]-טבלה14[[#This Row],[נשים תואר 1]])/טבלה14[[#This Row],[מספר סטודנטים בתואר 1]]),"")</f>
        <v>0.30223390275952694</v>
      </c>
      <c r="P2231" s="11">
        <f>IFERROR(טבלה14[[#This Row],[נשים תואר 1]]/טבלה14[[#This Row],[מספר סטודנטים בתואר 1]],"")</f>
        <v>0.69776609724047312</v>
      </c>
      <c r="Q223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3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31" s="13">
        <f>SUMIFS(T:T,D:D,"2007/08",B:B,B2231)-טבלה14[[#This Row],[דירוג]]</f>
        <v>6</v>
      </c>
      <c r="T2231" s="9">
        <v>33</v>
      </c>
    </row>
    <row r="2232" spans="2:20" s="6" customFormat="1" ht="13.8" hidden="1" x14ac:dyDescent="0.3">
      <c r="B2232" s="7" t="s">
        <v>83</v>
      </c>
      <c r="C2232" s="8" t="s">
        <v>58</v>
      </c>
      <c r="D2232" s="9" t="s">
        <v>26</v>
      </c>
      <c r="E2232" s="10">
        <v>846</v>
      </c>
      <c r="F2232" s="10">
        <v>565</v>
      </c>
      <c r="G2232" s="10">
        <v>158</v>
      </c>
      <c r="H2232" s="10">
        <v>120</v>
      </c>
      <c r="I2232" s="10">
        <v>8</v>
      </c>
      <c r="J2232" s="10">
        <v>4</v>
      </c>
      <c r="K2232" s="9"/>
      <c r="L2232" s="9" t="s">
        <v>18</v>
      </c>
      <c r="M2232" s="9" t="str">
        <f>IF(טבלה14[[#This Row],[מספר סטודנטים בתואר 1]]&gt;500,"yes","no")</f>
        <v>yes</v>
      </c>
      <c r="N2232" s="12">
        <f>טבלה14[[#This Row],[מספר סטודנטים בתואר 1]]/SUBTOTAL(109,טבלה14[מספר סטודנטים בתואר 1])</f>
        <v>1.2305991534176037E-2</v>
      </c>
      <c r="O2232" s="11">
        <f>IFERROR(((טבלה14[[#This Row],[מספר סטודנטים בתואר 1]]-טבלה14[[#This Row],[נשים תואר 1]])/טבלה14[[#This Row],[מספר סטודנטים בתואר 1]]),"")</f>
        <v>0.3321513002364066</v>
      </c>
      <c r="P2232" s="11">
        <f>IFERROR(טבלה14[[#This Row],[נשים תואר 1]]/טבלה14[[#This Row],[מספר סטודנטים בתואר 1]],"")</f>
        <v>0.6678486997635934</v>
      </c>
      <c r="Q223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3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32" s="13">
        <f>SUMIFS(T:T,D:D,"2007/08",B:B,B2232)-טבלה14[[#This Row],[דירוג]]</f>
        <v>6</v>
      </c>
      <c r="T2232" s="9">
        <v>30</v>
      </c>
    </row>
    <row r="2233" spans="2:20" s="6" customFormat="1" ht="13.8" hidden="1" x14ac:dyDescent="0.3">
      <c r="B2233" s="7" t="s">
        <v>106</v>
      </c>
      <c r="C2233" s="8" t="s">
        <v>28</v>
      </c>
      <c r="D2233" s="9" t="s">
        <v>32</v>
      </c>
      <c r="E2233" s="10">
        <v>94</v>
      </c>
      <c r="F2233" s="10">
        <v>34</v>
      </c>
      <c r="G2233" s="10">
        <v>0</v>
      </c>
      <c r="H2233" s="10">
        <v>0</v>
      </c>
      <c r="I2233" s="10">
        <v>47</v>
      </c>
      <c r="J2233" s="10">
        <v>13</v>
      </c>
      <c r="K2233" s="9"/>
      <c r="L2233" s="9" t="s">
        <v>18</v>
      </c>
      <c r="M2233" s="9" t="str">
        <f>IF(טבלה14[[#This Row],[מספר סטודנטים בתואר 1]]&gt;500,"yes","no")</f>
        <v>no</v>
      </c>
      <c r="N2233" s="12">
        <f>טבלה14[[#This Row],[מספר סטודנטים בתואר 1]]/SUBTOTAL(109,טבלה14[מספר סטודנטים בתואר 1])</f>
        <v>1.3673323926862264E-3</v>
      </c>
      <c r="O2233" s="11">
        <f>IFERROR(((טבלה14[[#This Row],[מספר סטודנטים בתואר 1]]-טבלה14[[#This Row],[נשים תואר 1]])/טבלה14[[#This Row],[מספר סטודנטים בתואר 1]]),"")</f>
        <v>0.63829787234042556</v>
      </c>
      <c r="P2233" s="11">
        <f>IFERROR(טבלה14[[#This Row],[נשים תואר 1]]/טבלה14[[#This Row],[מספר סטודנטים בתואר 1]],"")</f>
        <v>0.36170212765957449</v>
      </c>
      <c r="Q223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3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33" s="13">
        <f>SUMIFS(T:T,D:D,"2007/08",B:B,B2233)-טבלה14[[#This Row],[דירוג]]</f>
        <v>-10</v>
      </c>
      <c r="T2233" s="9">
        <v>107</v>
      </c>
    </row>
    <row r="2234" spans="2:20" s="6" customFormat="1" ht="13.8" hidden="1" x14ac:dyDescent="0.3">
      <c r="B2234" s="7" t="s">
        <v>83</v>
      </c>
      <c r="C2234" s="8" t="s">
        <v>58</v>
      </c>
      <c r="D2234" s="10" t="s">
        <v>17</v>
      </c>
      <c r="E2234" s="10">
        <v>868</v>
      </c>
      <c r="F2234" s="10">
        <v>588</v>
      </c>
      <c r="G2234" s="10">
        <v>157</v>
      </c>
      <c r="H2234" s="10">
        <v>107</v>
      </c>
      <c r="I2234" s="10">
        <v>10</v>
      </c>
      <c r="J2234" s="10">
        <v>6</v>
      </c>
      <c r="K2234" s="9"/>
      <c r="L2234" s="9" t="s">
        <v>18</v>
      </c>
      <c r="M2234" s="9" t="str">
        <f>IF(טבלה14[[#This Row],[מספר סטודנטים בתואר 1]]&gt;500,"yes","no")</f>
        <v>yes</v>
      </c>
      <c r="N2234" s="12">
        <f>טבלה14[[#This Row],[מספר סטודנטים בתואר 1]]/SUBTOTAL(109,טבלה14[מספר סטודנטים בתואר 1])</f>
        <v>1.2626005498421749E-2</v>
      </c>
      <c r="O2234" s="11">
        <f>IFERROR(((טבלה14[[#This Row],[מספר סטודנטים בתואר 1]]-טבלה14[[#This Row],[נשים תואר 1]])/טבלה14[[#This Row],[מספר סטודנטים בתואר 1]]),"")</f>
        <v>0.32258064516129031</v>
      </c>
      <c r="P2234" s="11">
        <f>IFERROR(טבלה14[[#This Row],[נשים תואר 1]]/טבלה14[[#This Row],[מספר סטודנטים בתואר 1]],"")</f>
        <v>0.67741935483870963</v>
      </c>
      <c r="Q223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3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34" s="13">
        <f>SUMIFS(T:T,D:D,"2007/08",B:B,B2234)-טבלה14[[#This Row],[דירוג]]</f>
        <v>6</v>
      </c>
      <c r="T2234" s="9">
        <v>30</v>
      </c>
    </row>
    <row r="2235" spans="2:20" s="6" customFormat="1" ht="13.8" hidden="1" x14ac:dyDescent="0.3">
      <c r="B2235" s="7" t="s">
        <v>83</v>
      </c>
      <c r="C2235" s="8" t="s">
        <v>58</v>
      </c>
      <c r="D2235" s="9" t="s">
        <v>23</v>
      </c>
      <c r="E2235" s="10">
        <v>904</v>
      </c>
      <c r="F2235" s="10">
        <v>630</v>
      </c>
      <c r="G2235" s="10">
        <v>144</v>
      </c>
      <c r="H2235" s="10">
        <v>94</v>
      </c>
      <c r="I2235" s="10">
        <v>8</v>
      </c>
      <c r="J2235" s="10">
        <v>5</v>
      </c>
      <c r="K2235" s="9"/>
      <c r="L2235" s="9" t="s">
        <v>18</v>
      </c>
      <c r="M2235" s="9" t="str">
        <f>IF(טבלה14[[#This Row],[מספר סטודנטים בתואר 1]]&gt;500,"yes","no")</f>
        <v>yes</v>
      </c>
      <c r="N2235" s="12">
        <f>טבלה14[[#This Row],[מספר סטודנטים בתואר 1]]/SUBTOTAL(109,טבלה14[מספר סטודנטים בתואר 1])</f>
        <v>1.3149664712642006E-2</v>
      </c>
      <c r="O2235" s="11">
        <f>IFERROR(((טבלה14[[#This Row],[מספר סטודנטים בתואר 1]]-טבלה14[[#This Row],[נשים תואר 1]])/טבלה14[[#This Row],[מספר סטודנטים בתואר 1]]),"")</f>
        <v>0.30309734513274339</v>
      </c>
      <c r="P2235" s="11">
        <f>IFERROR(טבלה14[[#This Row],[נשים תואר 1]]/טבלה14[[#This Row],[מספר סטודנטים בתואר 1]],"")</f>
        <v>0.69690265486725667</v>
      </c>
      <c r="Q223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3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35" s="13">
        <f>SUMIFS(T:T,D:D,"2007/08",B:B,B2235)-טבלה14[[#This Row],[דירוג]]</f>
        <v>6</v>
      </c>
      <c r="T2235" s="9">
        <v>30</v>
      </c>
    </row>
    <row r="2236" spans="2:20" s="6" customFormat="1" ht="13.8" hidden="1" x14ac:dyDescent="0.3">
      <c r="B2236" s="7" t="s">
        <v>229</v>
      </c>
      <c r="C2236" s="8" t="s">
        <v>56</v>
      </c>
      <c r="D2236" s="10" t="s">
        <v>29</v>
      </c>
      <c r="E2236" s="10">
        <v>47</v>
      </c>
      <c r="F2236" s="10">
        <v>46</v>
      </c>
      <c r="G2236" s="10"/>
      <c r="H2236" s="10"/>
      <c r="I2236" s="10">
        <v>27</v>
      </c>
      <c r="J2236" s="10">
        <v>23</v>
      </c>
      <c r="K2236" s="9"/>
      <c r="L2236" s="9" t="s">
        <v>18</v>
      </c>
      <c r="M2236" s="9" t="str">
        <f>IF(טבלה14[[#This Row],[מספר סטודנטים בתואר 1]]&gt;500,"yes","no")</f>
        <v>no</v>
      </c>
      <c r="N2236" s="12">
        <f>טבלה14[[#This Row],[מספר סטודנטים בתואר 1]]/SUBTOTAL(109,טבלה14[מספר סטודנטים בתואר 1])</f>
        <v>6.8366619634311319E-4</v>
      </c>
      <c r="O2236" s="11">
        <f>IFERROR(((טבלה14[[#This Row],[מספר סטודנטים בתואר 1]]-טבלה14[[#This Row],[נשים תואר 1]])/טבלה14[[#This Row],[מספר סטודנטים בתואר 1]]),"")</f>
        <v>2.1276595744680851E-2</v>
      </c>
      <c r="P2236" s="11">
        <f>IFERROR(טבלה14[[#This Row],[נשים תואר 1]]/טבלה14[[#This Row],[מספר סטודנטים בתואר 1]],"")</f>
        <v>0.97872340425531912</v>
      </c>
      <c r="Q223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23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36" s="13">
        <f>SUMIFS(T:T,D:D,"2007/08",B:B,B2236)-טבלה14[[#This Row],[דירוג]]</f>
        <v>-122</v>
      </c>
      <c r="T2236" s="9">
        <v>122</v>
      </c>
    </row>
    <row r="2237" spans="2:20" s="6" customFormat="1" ht="13.8" hidden="1" x14ac:dyDescent="0.3">
      <c r="B2237" s="7" t="s">
        <v>30</v>
      </c>
      <c r="C2237" s="8" t="s">
        <v>16</v>
      </c>
      <c r="D2237" s="10" t="s">
        <v>42</v>
      </c>
      <c r="E2237" s="10">
        <v>971</v>
      </c>
      <c r="F2237" s="10">
        <v>402</v>
      </c>
      <c r="G2237" s="10">
        <v>424</v>
      </c>
      <c r="H2237" s="10">
        <v>194</v>
      </c>
      <c r="I2237" s="10">
        <v>100</v>
      </c>
      <c r="J2237" s="10">
        <v>38</v>
      </c>
      <c r="K2237" s="9"/>
      <c r="L2237" s="9" t="s">
        <v>18</v>
      </c>
      <c r="M2237" s="9" t="str">
        <f>IF(טבלה14[[#This Row],[מספר סטודנטים בתואר 1]]&gt;500,"yes","no")</f>
        <v>yes</v>
      </c>
      <c r="N2237" s="12">
        <f>טבלה14[[#This Row],[מספר סטודנטים בתואר 1]]/SUBTOTAL(109,טבלה14[מספר סטודנטים בתואר 1])</f>
        <v>1.4124252694663039E-2</v>
      </c>
      <c r="O2237" s="11">
        <f>IFERROR(((טבלה14[[#This Row],[מספר סטודנטים בתואר 1]]-טבלה14[[#This Row],[נשים תואר 1]])/טבלה14[[#This Row],[מספר סטודנטים בתואר 1]]),"")</f>
        <v>0.58599382080329554</v>
      </c>
      <c r="P2237" s="11">
        <f>IFERROR(טבלה14[[#This Row],[נשים תואר 1]]/טבלה14[[#This Row],[מספר סטודנטים בתואר 1]],"")</f>
        <v>0.4140061791967044</v>
      </c>
      <c r="Q223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3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37" s="13">
        <f>SUMIFS(T:T,D:D,"2007/08",B:B,B2237)-טבלה14[[#This Row],[דירוג]]</f>
        <v>6</v>
      </c>
      <c r="T2237" s="9">
        <v>24</v>
      </c>
    </row>
    <row r="2238" spans="2:20" s="6" customFormat="1" ht="13.8" hidden="1" x14ac:dyDescent="0.3">
      <c r="B2238" s="7" t="s">
        <v>77</v>
      </c>
      <c r="C2238" s="8" t="s">
        <v>34</v>
      </c>
      <c r="D2238" s="10" t="s">
        <v>17</v>
      </c>
      <c r="E2238" s="10">
        <v>1254</v>
      </c>
      <c r="F2238" s="10">
        <v>254</v>
      </c>
      <c r="G2238" s="10"/>
      <c r="H2238" s="10"/>
      <c r="I2238" s="10">
        <v>70</v>
      </c>
      <c r="J2238" s="10">
        <v>24</v>
      </c>
      <c r="K2238" s="9"/>
      <c r="L2238" s="9" t="s">
        <v>18</v>
      </c>
      <c r="M2238" s="9" t="str">
        <f>IF(טבלה14[[#This Row],[מספר סטודנטים בתואר 1]]&gt;500,"yes","no")</f>
        <v>yes</v>
      </c>
      <c r="N2238" s="12">
        <f>טבלה14[[#This Row],[מספר סטודנטים בתואר 1]]/SUBTOTAL(109,טבלה14[מספר סטודנטים בתואר 1])</f>
        <v>1.8240795962005615E-2</v>
      </c>
      <c r="O2238" s="11">
        <f>IFERROR(((טבלה14[[#This Row],[מספר סטודנטים בתואר 1]]-טבלה14[[#This Row],[נשים תואר 1]])/טבלה14[[#This Row],[מספר סטודנטים בתואר 1]]),"")</f>
        <v>0.79744816586921852</v>
      </c>
      <c r="P2238" s="11">
        <f>IFERROR(טבלה14[[#This Row],[נשים תואר 1]]/טבלה14[[#This Row],[מספר סטודנטים בתואר 1]],"")</f>
        <v>0.20255183413078151</v>
      </c>
      <c r="Q223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38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238" s="13">
        <f>SUMIFS(T:T,D:D,"2007/08",B:B,B2238)-טבלה14[[#This Row],[דירוג]]</f>
        <v>6</v>
      </c>
      <c r="T2238" s="9">
        <v>22</v>
      </c>
    </row>
    <row r="2239" spans="2:20" s="6" customFormat="1" ht="13.8" hidden="1" x14ac:dyDescent="0.3">
      <c r="B2239" s="7" t="s">
        <v>70</v>
      </c>
      <c r="C2239" s="8" t="s">
        <v>16</v>
      </c>
      <c r="D2239" s="9" t="s">
        <v>31</v>
      </c>
      <c r="E2239" s="10">
        <v>1584</v>
      </c>
      <c r="F2239" s="10">
        <v>1133</v>
      </c>
      <c r="G2239" s="10">
        <v>142</v>
      </c>
      <c r="H2239" s="10">
        <v>109</v>
      </c>
      <c r="I2239" s="10">
        <v>93</v>
      </c>
      <c r="J2239" s="10">
        <v>68</v>
      </c>
      <c r="K2239" s="9"/>
      <c r="L2239" s="9" t="s">
        <v>18</v>
      </c>
      <c r="M2239" s="9" t="str">
        <f>IF(טבלה14[[#This Row],[מספר סטודנטים בתואר 1]]&gt;500,"yes","no")</f>
        <v>yes</v>
      </c>
      <c r="N2239" s="12">
        <f>טבלה14[[#This Row],[מספר סטודנטים בתואר 1]]/SUBTOTAL(109,טבלה14[מספר סטודנטים בתואר 1])</f>
        <v>2.3041005425691301E-2</v>
      </c>
      <c r="O2239" s="11">
        <f>IFERROR(((טבלה14[[#This Row],[מספר סטודנטים בתואר 1]]-טבלה14[[#This Row],[נשים תואר 1]])/טבלה14[[#This Row],[מספר סטודנטים בתואר 1]]),"")</f>
        <v>0.28472222222222221</v>
      </c>
      <c r="P2239" s="11">
        <f>IFERROR(טבלה14[[#This Row],[נשים תואר 1]]/טבלה14[[#This Row],[מספר סטודנטים בתואר 1]],"")</f>
        <v>0.71527777777777779</v>
      </c>
      <c r="Q223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23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39" s="13">
        <f>SUMIFS(T:T,D:D,"2007/08",B:B,B2239)-טבלה14[[#This Row],[דירוג]]</f>
        <v>6</v>
      </c>
      <c r="T2239" s="9">
        <v>18</v>
      </c>
    </row>
    <row r="2240" spans="2:20" s="6" customFormat="1" ht="13.8" hidden="1" x14ac:dyDescent="0.3">
      <c r="B2240" s="7" t="s">
        <v>70</v>
      </c>
      <c r="C2240" s="8" t="s">
        <v>16</v>
      </c>
      <c r="D2240" s="9" t="s">
        <v>26</v>
      </c>
      <c r="E2240" s="10">
        <v>1541</v>
      </c>
      <c r="F2240" s="10">
        <v>1120</v>
      </c>
      <c r="G2240" s="10">
        <v>160</v>
      </c>
      <c r="H2240" s="10">
        <v>117</v>
      </c>
      <c r="I2240" s="10">
        <v>95</v>
      </c>
      <c r="J2240" s="10">
        <v>59</v>
      </c>
      <c r="K2240" s="9"/>
      <c r="L2240" s="9" t="s">
        <v>18</v>
      </c>
      <c r="M2240" s="9" t="str">
        <f>IF(טבלה14[[#This Row],[מספר סטודנטים בתואר 1]]&gt;500,"yes","no")</f>
        <v>yes</v>
      </c>
      <c r="N2240" s="12">
        <f>טבלה14[[#This Row],[מספר סטודנטים בתואר 1]]/SUBTOTAL(109,טבלה14[מספר סטודנטים בתואר 1])</f>
        <v>2.2415523586483774E-2</v>
      </c>
      <c r="O2240" s="11">
        <f>IFERROR(((טבלה14[[#This Row],[מספר סטודנטים בתואר 1]]-טבלה14[[#This Row],[נשים תואר 1]])/טבלה14[[#This Row],[מספר סטודנטים בתואר 1]]),"")</f>
        <v>0.27319922128487995</v>
      </c>
      <c r="P2240" s="11">
        <f>IFERROR(טבלה14[[#This Row],[נשים תואר 1]]/טבלה14[[#This Row],[מספר סטודנטים בתואר 1]],"")</f>
        <v>0.72680077871512005</v>
      </c>
      <c r="Q224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24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40" s="13">
        <f>SUMIFS(T:T,D:D,"2007/08",B:B,B2240)-טבלה14[[#This Row],[דירוג]]</f>
        <v>6</v>
      </c>
      <c r="T2240" s="9">
        <v>18</v>
      </c>
    </row>
    <row r="2241" spans="2:20" s="6" customFormat="1" ht="13.8" hidden="1" x14ac:dyDescent="0.3">
      <c r="B2241" s="7" t="s">
        <v>71</v>
      </c>
      <c r="C2241" s="8" t="s">
        <v>72</v>
      </c>
      <c r="D2241" s="9" t="s">
        <v>22</v>
      </c>
      <c r="E2241" s="10">
        <v>1596</v>
      </c>
      <c r="F2241" s="10">
        <v>868</v>
      </c>
      <c r="G2241" s="10">
        <v>2676</v>
      </c>
      <c r="H2241" s="10">
        <v>1373</v>
      </c>
      <c r="I2241" s="10"/>
      <c r="J2241" s="10" t="s">
        <v>21</v>
      </c>
      <c r="K2241" s="9"/>
      <c r="L2241" s="9" t="s">
        <v>18</v>
      </c>
      <c r="M2241" s="9" t="str">
        <f>IF(טבלה14[[#This Row],[מספר סטודנטים בתואר 1]]&gt;500,"yes","no")</f>
        <v>yes</v>
      </c>
      <c r="N2241" s="12">
        <f>טבלה14[[#This Row],[מספר סטודנטים בתואר 1]]/SUBTOTAL(109,טבלה14[מספר סטודנטים בתואר 1])</f>
        <v>2.3215558497098054E-2</v>
      </c>
      <c r="O2241" s="11">
        <f>IFERROR(((טבלה14[[#This Row],[מספר סטודנטים בתואר 1]]-טבלה14[[#This Row],[נשים תואר 1]])/טבלה14[[#This Row],[מספר סטודנטים בתואר 1]]),"")</f>
        <v>0.45614035087719296</v>
      </c>
      <c r="P2241" s="11">
        <f>IFERROR(טבלה14[[#This Row],[נשים תואר 1]]/טבלה14[[#This Row],[מספר סטודנטים בתואר 1]],"")</f>
        <v>0.54385964912280704</v>
      </c>
      <c r="Q224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4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41" s="13">
        <f>SUMIFS(T:T,D:D,"2007/08",B:B,B2241)-טבלה14[[#This Row],[דירוג]]</f>
        <v>6</v>
      </c>
      <c r="T2241" s="9">
        <v>16</v>
      </c>
    </row>
    <row r="2242" spans="2:20" s="6" customFormat="1" ht="13.8" hidden="1" x14ac:dyDescent="0.3">
      <c r="B2242" s="7" t="s">
        <v>68</v>
      </c>
      <c r="C2242" s="8" t="s">
        <v>69</v>
      </c>
      <c r="D2242" s="10" t="s">
        <v>26</v>
      </c>
      <c r="E2242" s="10">
        <v>1794</v>
      </c>
      <c r="F2242" s="10">
        <v>1031</v>
      </c>
      <c r="G2242" s="10">
        <v>204</v>
      </c>
      <c r="H2242" s="10">
        <v>88</v>
      </c>
      <c r="I2242" s="10">
        <v>73</v>
      </c>
      <c r="J2242" s="10">
        <v>42</v>
      </c>
      <c r="K2242" s="9"/>
      <c r="L2242" s="9" t="s">
        <v>18</v>
      </c>
      <c r="M2242" s="9" t="str">
        <f>IF(טבלה14[[#This Row],[מספר סטודנטים בתואר 1]]&gt;500,"yes","no")</f>
        <v>yes</v>
      </c>
      <c r="N2242" s="12">
        <f>טבלה14[[#This Row],[מספר סטודנטים בתואר 1]]/SUBTOTAL(109,טבלה14[מספר סטודנטים בתואר 1])</f>
        <v>2.6095684175309469E-2</v>
      </c>
      <c r="O2242" s="11">
        <f>IFERROR(((טבלה14[[#This Row],[מספר סטודנטים בתואר 1]]-טבלה14[[#This Row],[נשים תואר 1]])/טבלה14[[#This Row],[מספר סטודנטים בתואר 1]]),"")</f>
        <v>0.4253065774804905</v>
      </c>
      <c r="P2242" s="11">
        <f>IFERROR(טבלה14[[#This Row],[נשים תואר 1]]/טבלה14[[#This Row],[מספר סטודנטים בתואר 1]],"")</f>
        <v>0.5746934225195095</v>
      </c>
      <c r="Q224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4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42" s="13">
        <f>SUMIFS(T:T,D:D,"2007/08",B:B,B2242)-טבלה14[[#This Row],[דירוג]]</f>
        <v>6</v>
      </c>
      <c r="T2242" s="9">
        <v>15</v>
      </c>
    </row>
    <row r="2243" spans="2:20" s="6" customFormat="1" ht="13.8" hidden="1" x14ac:dyDescent="0.3">
      <c r="B2243" s="7" t="s">
        <v>68</v>
      </c>
      <c r="C2243" s="8" t="s">
        <v>69</v>
      </c>
      <c r="D2243" s="10" t="s">
        <v>22</v>
      </c>
      <c r="E2243" s="10">
        <v>1708</v>
      </c>
      <c r="F2243" s="10">
        <v>944</v>
      </c>
      <c r="G2243" s="10">
        <v>363</v>
      </c>
      <c r="H2243" s="10">
        <v>199</v>
      </c>
      <c r="I2243" s="10">
        <v>75</v>
      </c>
      <c r="J2243" s="10">
        <v>40</v>
      </c>
      <c r="K2243" s="9"/>
      <c r="L2243" s="9" t="s">
        <v>18</v>
      </c>
      <c r="M2243" s="9" t="str">
        <f>IF(טבלה14[[#This Row],[מספר סטודנטים בתואר 1]]&gt;500,"yes","no")</f>
        <v>yes</v>
      </c>
      <c r="N2243" s="12">
        <f>טבלה14[[#This Row],[מספר סטודנטים בתואר 1]]/SUBTOTAL(109,טבלה14[מספר סטודנטים בתואר 1])</f>
        <v>2.4844720496894408E-2</v>
      </c>
      <c r="O2243" s="11">
        <f>IFERROR(((טבלה14[[#This Row],[מספר סטודנטים בתואר 1]]-טבלה14[[#This Row],[נשים תואר 1]])/טבלה14[[#This Row],[מספר סטודנטים בתואר 1]]),"")</f>
        <v>0.44730679156908665</v>
      </c>
      <c r="P2243" s="11">
        <f>IFERROR(טבלה14[[#This Row],[נשים תואר 1]]/טבלה14[[#This Row],[מספר סטודנטים בתואר 1]],"")</f>
        <v>0.5526932084309133</v>
      </c>
      <c r="Q224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4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43" s="13">
        <f>SUMIFS(T:T,D:D,"2007/08",B:B,B2243)-טבלה14[[#This Row],[דירוג]]</f>
        <v>6</v>
      </c>
      <c r="T2243" s="9">
        <v>15</v>
      </c>
    </row>
    <row r="2244" spans="2:20" s="6" customFormat="1" ht="13.8" hidden="1" x14ac:dyDescent="0.3">
      <c r="B2244" s="7" t="s">
        <v>68</v>
      </c>
      <c r="C2244" s="8" t="s">
        <v>69</v>
      </c>
      <c r="D2244" s="10" t="s">
        <v>23</v>
      </c>
      <c r="E2244" s="10">
        <v>1834</v>
      </c>
      <c r="F2244" s="10">
        <v>961</v>
      </c>
      <c r="G2244" s="10">
        <v>418</v>
      </c>
      <c r="H2244" s="10">
        <v>231</v>
      </c>
      <c r="I2244" s="10">
        <v>68</v>
      </c>
      <c r="J2244" s="10">
        <v>35</v>
      </c>
      <c r="K2244" s="9"/>
      <c r="L2244" s="9" t="s">
        <v>18</v>
      </c>
      <c r="M2244" s="9" t="str">
        <f>IF(טבלה14[[#This Row],[מספר סטודנטים בתואר 1]]&gt;500,"yes","no")</f>
        <v>yes</v>
      </c>
      <c r="N2244" s="12">
        <f>טבלה14[[#This Row],[מספר סטודנטים בתואר 1]]/SUBTOTAL(109,טבלה14[מספר סטודנטים בתואר 1])</f>
        <v>2.6677527746665309E-2</v>
      </c>
      <c r="O2244" s="11">
        <f>IFERROR(((טבלה14[[#This Row],[מספר סטודנטים בתואר 1]]-טבלה14[[#This Row],[נשים תואר 1]])/טבלה14[[#This Row],[מספר סטודנטים בתואר 1]]),"")</f>
        <v>0.47600872410032713</v>
      </c>
      <c r="P2244" s="11">
        <f>IFERROR(טבלה14[[#This Row],[נשים תואר 1]]/טבלה14[[#This Row],[מספר סטודנטים בתואר 1]],"")</f>
        <v>0.52399127589967287</v>
      </c>
      <c r="Q224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4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44" s="13">
        <f>SUMIFS(T:T,D:D,"2007/08",B:B,B2244)-טבלה14[[#This Row],[דירוג]]</f>
        <v>6</v>
      </c>
      <c r="T2244" s="9">
        <v>15</v>
      </c>
    </row>
    <row r="2245" spans="2:20" s="6" customFormat="1" ht="13.8" hidden="1" x14ac:dyDescent="0.3">
      <c r="B2245" s="7" t="s">
        <v>106</v>
      </c>
      <c r="C2245" s="8" t="s">
        <v>28</v>
      </c>
      <c r="D2245" s="9" t="s">
        <v>50</v>
      </c>
      <c r="E2245" s="10">
        <v>91</v>
      </c>
      <c r="F2245" s="10">
        <v>34</v>
      </c>
      <c r="G2245" s="10">
        <v>0</v>
      </c>
      <c r="H2245" s="10">
        <v>0</v>
      </c>
      <c r="I2245" s="10">
        <v>37</v>
      </c>
      <c r="J2245" s="10">
        <v>9</v>
      </c>
      <c r="K2245" s="9"/>
      <c r="L2245" s="9" t="s">
        <v>18</v>
      </c>
      <c r="M2245" s="9" t="str">
        <f>IF(טבלה14[[#This Row],[מספר סטודנטים בתואר 1]]&gt;500,"yes","no")</f>
        <v>no</v>
      </c>
      <c r="N2245" s="12">
        <f>טבלה14[[#This Row],[מספר סטודנטים בתואר 1]]/SUBTOTAL(109,טבלה14[מספר סטודנטים בתואר 1])</f>
        <v>1.3236941248345381E-3</v>
      </c>
      <c r="O2245" s="11">
        <f>IFERROR(((טבלה14[[#This Row],[מספר סטודנטים בתואר 1]]-טבלה14[[#This Row],[נשים תואר 1]])/טבלה14[[#This Row],[מספר סטודנטים בתואר 1]]),"")</f>
        <v>0.62637362637362637</v>
      </c>
      <c r="P2245" s="11">
        <f>IFERROR(טבלה14[[#This Row],[נשים תואר 1]]/טבלה14[[#This Row],[מספר סטודנטים בתואר 1]],"")</f>
        <v>0.37362637362637363</v>
      </c>
      <c r="Q224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4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45" s="13">
        <f>SUMIFS(T:T,D:D,"2007/08",B:B,B2245)-טבלה14[[#This Row],[דירוג]]</f>
        <v>-11</v>
      </c>
      <c r="T2245" s="9">
        <v>108</v>
      </c>
    </row>
    <row r="2246" spans="2:20" s="6" customFormat="1" ht="13.8" hidden="1" x14ac:dyDescent="0.3">
      <c r="B2246" s="7" t="s">
        <v>61</v>
      </c>
      <c r="C2246" s="8" t="s">
        <v>34</v>
      </c>
      <c r="D2246" s="10" t="s">
        <v>31</v>
      </c>
      <c r="E2246" s="10">
        <v>2494</v>
      </c>
      <c r="F2246" s="10">
        <v>434</v>
      </c>
      <c r="G2246" s="10">
        <v>338</v>
      </c>
      <c r="H2246" s="10">
        <v>59</v>
      </c>
      <c r="I2246" s="10">
        <v>153</v>
      </c>
      <c r="J2246" s="10">
        <v>26</v>
      </c>
      <c r="K2246" s="9" t="s">
        <v>18</v>
      </c>
      <c r="L2246" s="9" t="s">
        <v>18</v>
      </c>
      <c r="M2246" s="9" t="str">
        <f>IF(טבלה14[[#This Row],[מספר סטודנטים בתואר 1]]&gt;500,"yes","no")</f>
        <v>yes</v>
      </c>
      <c r="N2246" s="12">
        <f>טבלה14[[#This Row],[מספר סטודנטים בתואר 1]]/SUBTOTAL(109,טבלה14[מספר סטודנטים בתואר 1])</f>
        <v>3.6277946674036686E-2</v>
      </c>
      <c r="O2246" s="11">
        <f>IFERROR(((טבלה14[[#This Row],[מספר סטודנטים בתואר 1]]-טבלה14[[#This Row],[נשים תואר 1]])/טבלה14[[#This Row],[מספר סטודנטים בתואר 1]]),"")</f>
        <v>0.82598235765838013</v>
      </c>
      <c r="P2246" s="11">
        <f>IFERROR(טבלה14[[#This Row],[נשים תואר 1]]/טבלה14[[#This Row],[מספר סטודנטים בתואר 1]],"")</f>
        <v>0.1740176423416199</v>
      </c>
      <c r="Q224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46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246" s="13">
        <f>SUMIFS(T:T,D:D,"2007/08",B:B,B2246)-טבלה14[[#This Row],[דירוג]]</f>
        <v>6</v>
      </c>
      <c r="T2246" s="9">
        <v>9</v>
      </c>
    </row>
    <row r="2247" spans="2:20" s="6" customFormat="1" ht="13.8" hidden="1" x14ac:dyDescent="0.3">
      <c r="B2247" s="7" t="s">
        <v>61</v>
      </c>
      <c r="C2247" s="8" t="s">
        <v>34</v>
      </c>
      <c r="D2247" s="10" t="s">
        <v>26</v>
      </c>
      <c r="E2247" s="10">
        <v>2537</v>
      </c>
      <c r="F2247" s="10">
        <v>441</v>
      </c>
      <c r="G2247" s="10">
        <v>355</v>
      </c>
      <c r="H2247" s="10">
        <v>48</v>
      </c>
      <c r="I2247" s="10">
        <v>160</v>
      </c>
      <c r="J2247" s="10">
        <v>23</v>
      </c>
      <c r="K2247" s="9" t="s">
        <v>18</v>
      </c>
      <c r="L2247" s="9" t="s">
        <v>18</v>
      </c>
      <c r="M2247" s="9" t="str">
        <f>IF(טבלה14[[#This Row],[מספר סטודנטים בתואר 1]]&gt;500,"yes","no")</f>
        <v>yes</v>
      </c>
      <c r="N2247" s="12">
        <f>טבלה14[[#This Row],[מספר סטודנטים בתואר 1]]/SUBTOTAL(109,טבלה14[מספר סטודנטים בתואר 1])</f>
        <v>3.6903428513244213E-2</v>
      </c>
      <c r="O2247" s="11">
        <f>IFERROR(((טבלה14[[#This Row],[מספר סטודנטים בתואר 1]]-טבלה14[[#This Row],[נשים תואר 1]])/טבלה14[[#This Row],[מספר סטודנטים בתואר 1]]),"")</f>
        <v>0.82617264485612929</v>
      </c>
      <c r="P2247" s="11">
        <f>IFERROR(טבלה14[[#This Row],[נשים תואר 1]]/טבלה14[[#This Row],[מספר סטודנטים בתואר 1]],"")</f>
        <v>0.17382735514387071</v>
      </c>
      <c r="Q224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47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247" s="13">
        <f>SUMIFS(T:T,D:D,"2007/08",B:B,B2247)-טבלה14[[#This Row],[דירוג]]</f>
        <v>6</v>
      </c>
      <c r="T2247" s="9">
        <v>9</v>
      </c>
    </row>
    <row r="2248" spans="2:20" s="6" customFormat="1" ht="13.8" hidden="1" x14ac:dyDescent="0.3">
      <c r="B2248" s="7" t="s">
        <v>61</v>
      </c>
      <c r="C2248" s="8" t="s">
        <v>34</v>
      </c>
      <c r="D2248" s="10" t="s">
        <v>37</v>
      </c>
      <c r="E2248" s="10">
        <v>2559</v>
      </c>
      <c r="F2248" s="10">
        <v>394</v>
      </c>
      <c r="G2248" s="10">
        <v>372</v>
      </c>
      <c r="H2248" s="10">
        <v>49</v>
      </c>
      <c r="I2248" s="10">
        <v>169</v>
      </c>
      <c r="J2248" s="10">
        <v>23</v>
      </c>
      <c r="K2248" s="9" t="s">
        <v>18</v>
      </c>
      <c r="L2248" s="9" t="s">
        <v>18</v>
      </c>
      <c r="M2248" s="9" t="str">
        <f>IF(טבלה14[[#This Row],[מספר סטודנטים בתואר 1]]&gt;500,"yes","no")</f>
        <v>yes</v>
      </c>
      <c r="N2248" s="12">
        <f>טבלה14[[#This Row],[מספר סטודנטים בתואר 1]]/SUBTOTAL(109,טבלה14[מספר סטודנטים בתואר 1])</f>
        <v>3.7223442477489925E-2</v>
      </c>
      <c r="O2248" s="11">
        <f>IFERROR(((טבלה14[[#This Row],[מספר סטודנטים בתואר 1]]-טבלה14[[#This Row],[נשים תואר 1]])/טבלה14[[#This Row],[מספר סטודנטים בתואר 1]]),"")</f>
        <v>0.84603360687768658</v>
      </c>
      <c r="P2248" s="11">
        <f>IFERROR(טבלה14[[#This Row],[נשים תואר 1]]/טבלה14[[#This Row],[מספר סטודנטים בתואר 1]],"")</f>
        <v>0.15396639312231342</v>
      </c>
      <c r="Q224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48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248" s="13">
        <f>SUMIFS(T:T,D:D,"2007/08",B:B,B2248)-טבלה14[[#This Row],[דירוג]]</f>
        <v>6</v>
      </c>
      <c r="T2248" s="9">
        <v>9</v>
      </c>
    </row>
    <row r="2249" spans="2:20" s="6" customFormat="1" ht="13.8" hidden="1" x14ac:dyDescent="0.3">
      <c r="B2249" s="7" t="s">
        <v>235</v>
      </c>
      <c r="C2249" s="8" t="s">
        <v>45</v>
      </c>
      <c r="D2249" s="9" t="s">
        <v>29</v>
      </c>
      <c r="E2249" s="10">
        <v>43</v>
      </c>
      <c r="F2249" s="10">
        <v>14</v>
      </c>
      <c r="G2249" s="10">
        <v>20</v>
      </c>
      <c r="H2249" s="10">
        <v>7</v>
      </c>
      <c r="I2249" s="10">
        <v>42</v>
      </c>
      <c r="J2249" s="10">
        <v>14</v>
      </c>
      <c r="K2249" s="9"/>
      <c r="L2249" s="9" t="s">
        <v>18</v>
      </c>
      <c r="M2249" s="9" t="str">
        <f>IF(טבלה14[[#This Row],[מספר סטודנטים בתואר 1]]&gt;500,"yes","no")</f>
        <v>no</v>
      </c>
      <c r="N2249" s="12">
        <f>טבלה14[[#This Row],[מספר סטודנטים בתואר 1]]/SUBTOTAL(109,טבלה14[מספר סטודנטים בתואר 1])</f>
        <v>6.254818392075291E-4</v>
      </c>
      <c r="O2249" s="11">
        <f>IFERROR(((טבלה14[[#This Row],[מספר סטודנטים בתואר 1]]-טבלה14[[#This Row],[נשים תואר 1]])/טבלה14[[#This Row],[מספר סטודנטים בתואר 1]]),"")</f>
        <v>0.67441860465116277</v>
      </c>
      <c r="P2249" s="11">
        <f>IFERROR(טבלה14[[#This Row],[נשים תואר 1]]/טבלה14[[#This Row],[מספר סטודנטים בתואר 1]],"")</f>
        <v>0.32558139534883723</v>
      </c>
      <c r="Q224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4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49" s="13">
        <f>SUMIFS(T:T,D:D,"2007/08",B:B,B2249)-טבלה14[[#This Row],[דירוג]]</f>
        <v>-123</v>
      </c>
      <c r="T2249" s="9">
        <v>123</v>
      </c>
    </row>
    <row r="2250" spans="2:20" s="6" customFormat="1" ht="13.8" hidden="1" x14ac:dyDescent="0.3">
      <c r="B2250" s="7" t="s">
        <v>36</v>
      </c>
      <c r="C2250" s="8" t="s">
        <v>16</v>
      </c>
      <c r="D2250" s="10" t="s">
        <v>31</v>
      </c>
      <c r="E2250" s="10">
        <v>4190</v>
      </c>
      <c r="F2250" s="10">
        <v>3240</v>
      </c>
      <c r="G2250" s="10">
        <v>672</v>
      </c>
      <c r="H2250" s="10">
        <v>488</v>
      </c>
      <c r="I2250" s="10">
        <v>469</v>
      </c>
      <c r="J2250" s="10">
        <v>327</v>
      </c>
      <c r="K2250" s="9" t="s">
        <v>18</v>
      </c>
      <c r="L2250" s="9" t="s">
        <v>18</v>
      </c>
      <c r="M2250" s="9" t="str">
        <f>IF(טבלה14[[#This Row],[מספר סטודנטים בתואר 1]]&gt;500,"yes","no")</f>
        <v>yes</v>
      </c>
      <c r="N2250" s="12">
        <f>טבלה14[[#This Row],[מספר סטודנטים בתואר 1]]/SUBTOTAL(109,טבלה14[מספר סטודנטים בתואר 1])</f>
        <v>6.0948114099524345E-2</v>
      </c>
      <c r="O2250" s="11">
        <f>IFERROR(((טבלה14[[#This Row],[מספר סטודנטים בתואר 1]]-טבלה14[[#This Row],[נשים תואר 1]])/טבלה14[[#This Row],[מספר סטודנטים בתואר 1]]),"")</f>
        <v>0.22673031026252982</v>
      </c>
      <c r="P2250" s="11">
        <f>IFERROR(טבלה14[[#This Row],[נשים תואר 1]]/טבלה14[[#This Row],[מספר סטודנטים בתואר 1]],"")</f>
        <v>0.77326968973747012</v>
      </c>
      <c r="Q225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25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50" s="13">
        <f>SUMIFS(T:T,D:D,"2007/08",B:B,B2250)-טבלה14[[#This Row],[דירוג]]</f>
        <v>6</v>
      </c>
      <c r="T2250" s="9">
        <v>3</v>
      </c>
    </row>
    <row r="2251" spans="2:20" s="6" customFormat="1" ht="13.8" hidden="1" x14ac:dyDescent="0.3">
      <c r="B2251" s="7" t="s">
        <v>36</v>
      </c>
      <c r="C2251" s="8" t="s">
        <v>16</v>
      </c>
      <c r="D2251" s="10" t="s">
        <v>26</v>
      </c>
      <c r="E2251" s="10">
        <v>4011</v>
      </c>
      <c r="F2251" s="10">
        <v>3095</v>
      </c>
      <c r="G2251" s="10">
        <v>665</v>
      </c>
      <c r="H2251" s="10">
        <v>478</v>
      </c>
      <c r="I2251" s="10">
        <v>495</v>
      </c>
      <c r="J2251" s="10">
        <v>344</v>
      </c>
      <c r="K2251" s="9" t="s">
        <v>18</v>
      </c>
      <c r="L2251" s="9" t="s">
        <v>18</v>
      </c>
      <c r="M2251" s="9" t="str">
        <f>IF(טבלה14[[#This Row],[מספר סטודנטים בתואר 1]]&gt;500,"yes","no")</f>
        <v>yes</v>
      </c>
      <c r="N2251" s="12">
        <f>טבלה14[[#This Row],[מספר סטודנטים בתואר 1]]/SUBTOTAL(109,טבלה14[מספר סטודנטים בתואר 1])</f>
        <v>5.8344364117706951E-2</v>
      </c>
      <c r="O2251" s="11">
        <f>IFERROR(((טבלה14[[#This Row],[מספר סטודנטים בתואר 1]]-טבלה14[[#This Row],[נשים תואר 1]])/טבלה14[[#This Row],[מספר סטודנטים בתואר 1]]),"")</f>
        <v>0.22837197706307655</v>
      </c>
      <c r="P2251" s="11">
        <f>IFERROR(טבלה14[[#This Row],[נשים תואר 1]]/טבלה14[[#This Row],[מספר סטודנטים בתואר 1]],"")</f>
        <v>0.77162802293692345</v>
      </c>
      <c r="Q225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25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51" s="13">
        <f>SUMIFS(T:T,D:D,"2007/08",B:B,B2251)-טבלה14[[#This Row],[דירוג]]</f>
        <v>6</v>
      </c>
      <c r="T2251" s="9">
        <v>3</v>
      </c>
    </row>
    <row r="2252" spans="2:20" s="6" customFormat="1" ht="13.8" hidden="1" x14ac:dyDescent="0.3">
      <c r="B2252" s="7" t="s">
        <v>36</v>
      </c>
      <c r="C2252" s="8" t="s">
        <v>16</v>
      </c>
      <c r="D2252" s="10" t="s">
        <v>37</v>
      </c>
      <c r="E2252" s="10">
        <v>3968</v>
      </c>
      <c r="F2252" s="10">
        <v>3061</v>
      </c>
      <c r="G2252" s="10">
        <v>665</v>
      </c>
      <c r="H2252" s="10">
        <v>481</v>
      </c>
      <c r="I2252" s="10">
        <v>473</v>
      </c>
      <c r="J2252" s="10">
        <v>326</v>
      </c>
      <c r="K2252" s="9" t="s">
        <v>18</v>
      </c>
      <c r="L2252" s="9" t="s">
        <v>18</v>
      </c>
      <c r="M2252" s="9" t="str">
        <f>IF(טבלה14[[#This Row],[מספר סטודנטים בתואר 1]]&gt;500,"yes","no")</f>
        <v>yes</v>
      </c>
      <c r="N2252" s="12">
        <f>טבלה14[[#This Row],[מספר סטודנטים בתואר 1]]/SUBTOTAL(109,טבלה14[מספר סטודנטים בתואר 1])</f>
        <v>5.7718882278499424E-2</v>
      </c>
      <c r="O2252" s="11">
        <f>IFERROR(((טבלה14[[#This Row],[מספר סטודנטים בתואר 1]]-טבלה14[[#This Row],[נשים תואר 1]])/טבלה14[[#This Row],[מספר סטודנטים בתואר 1]]),"")</f>
        <v>0.22857862903225806</v>
      </c>
      <c r="P2252" s="11">
        <f>IFERROR(טבלה14[[#This Row],[נשים תואר 1]]/טבלה14[[#This Row],[מספר סטודנטים בתואר 1]],"")</f>
        <v>0.77142137096774188</v>
      </c>
      <c r="Q225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25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52" s="13">
        <f>SUMIFS(T:T,D:D,"2007/08",B:B,B2252)-טבלה14[[#This Row],[דירוג]]</f>
        <v>6</v>
      </c>
      <c r="T2252" s="9">
        <v>3</v>
      </c>
    </row>
    <row r="2253" spans="2:20" s="6" customFormat="1" ht="13.8" hidden="1" x14ac:dyDescent="0.3">
      <c r="B2253" s="7" t="s">
        <v>94</v>
      </c>
      <c r="C2253" s="8" t="s">
        <v>39</v>
      </c>
      <c r="D2253" s="9" t="s">
        <v>17</v>
      </c>
      <c r="E2253" s="10">
        <v>523</v>
      </c>
      <c r="F2253" s="10">
        <v>306</v>
      </c>
      <c r="G2253" s="10">
        <v>114</v>
      </c>
      <c r="H2253" s="10">
        <v>68</v>
      </c>
      <c r="I2253" s="10">
        <v>24</v>
      </c>
      <c r="J2253" s="10">
        <v>6</v>
      </c>
      <c r="K2253" s="9"/>
      <c r="L2253" s="9" t="s">
        <v>18</v>
      </c>
      <c r="M2253" s="9" t="str">
        <f>IF(טבלה14[[#This Row],[מספר סטודנטים בתואר 1]]&gt;500,"yes","no")</f>
        <v>yes</v>
      </c>
      <c r="N2253" s="12">
        <f>טבלה14[[#This Row],[מספר סטודנטים בתואר 1]]/SUBTOTAL(109,טבלה14[מספר סטודנטים בתואר 1])</f>
        <v>7.6076046954776213E-3</v>
      </c>
      <c r="O2253" s="11">
        <f>IFERROR(((טבלה14[[#This Row],[מספר סטודנטים בתואר 1]]-טבלה14[[#This Row],[נשים תואר 1]])/טבלה14[[#This Row],[מספר סטודנטים בתואר 1]]),"")</f>
        <v>0.41491395793499042</v>
      </c>
      <c r="P2253" s="11">
        <f>IFERROR(טבלה14[[#This Row],[נשים תואר 1]]/טבלה14[[#This Row],[מספר סטודנטים בתואר 1]],"")</f>
        <v>0.58508604206500958</v>
      </c>
      <c r="Q225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5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53" s="13">
        <f>SUMIFS(T:T,D:D,"2007/08",B:B,B2253)-טבלה14[[#This Row],[דירוג]]</f>
        <v>7</v>
      </c>
      <c r="T2253" s="9">
        <v>47</v>
      </c>
    </row>
    <row r="2254" spans="2:20" s="6" customFormat="1" ht="13.8" hidden="1" x14ac:dyDescent="0.3">
      <c r="B2254" s="7" t="s">
        <v>233</v>
      </c>
      <c r="C2254" s="8" t="s">
        <v>25</v>
      </c>
      <c r="D2254" s="10" t="s">
        <v>29</v>
      </c>
      <c r="E2254" s="10">
        <v>41</v>
      </c>
      <c r="F2254" s="10">
        <v>15</v>
      </c>
      <c r="G2254" s="10">
        <v>84</v>
      </c>
      <c r="H2254" s="10">
        <v>29</v>
      </c>
      <c r="I2254" s="10">
        <v>17</v>
      </c>
      <c r="J2254" s="10"/>
      <c r="K2254" s="9"/>
      <c r="L2254" s="9" t="s">
        <v>18</v>
      </c>
      <c r="M2254" s="9" t="str">
        <f>IF(טבלה14[[#This Row],[מספר סטודנטים בתואר 1]]&gt;500,"yes","no")</f>
        <v>no</v>
      </c>
      <c r="N2254" s="12">
        <f>טבלה14[[#This Row],[מספר סטודנטים בתואר 1]]/SUBTOTAL(109,טבלה14[מספר סטודנטים בתואר 1])</f>
        <v>5.9638966063973705E-4</v>
      </c>
      <c r="O2254" s="11">
        <f>IFERROR(((טבלה14[[#This Row],[מספר סטודנטים בתואר 1]]-טבלה14[[#This Row],[נשים תואר 1]])/טבלה14[[#This Row],[מספר סטודנטים בתואר 1]]),"")</f>
        <v>0.63414634146341464</v>
      </c>
      <c r="P2254" s="11">
        <f>IFERROR(טבלה14[[#This Row],[נשים תואר 1]]/טבלה14[[#This Row],[מספר סטודנטים בתואר 1]],"")</f>
        <v>0.36585365853658536</v>
      </c>
      <c r="Q225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5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54" s="13">
        <f>SUMIFS(T:T,D:D,"2007/08",B:B,B2254)-טבלה14[[#This Row],[דירוג]]</f>
        <v>-16</v>
      </c>
      <c r="T2254" s="9">
        <v>124</v>
      </c>
    </row>
    <row r="2255" spans="2:20" s="6" customFormat="1" ht="13.8" hidden="1" x14ac:dyDescent="0.3">
      <c r="B2255" s="7" t="s">
        <v>91</v>
      </c>
      <c r="C2255" s="8" t="s">
        <v>34</v>
      </c>
      <c r="D2255" s="10" t="s">
        <v>31</v>
      </c>
      <c r="E2255" s="10">
        <v>615</v>
      </c>
      <c r="F2255" s="10">
        <v>336</v>
      </c>
      <c r="G2255" s="10">
        <v>171</v>
      </c>
      <c r="H2255" s="10">
        <v>83</v>
      </c>
      <c r="I2255" s="10">
        <v>97</v>
      </c>
      <c r="J2255" s="10">
        <v>43</v>
      </c>
      <c r="K2255" s="9"/>
      <c r="L2255" s="9" t="s">
        <v>18</v>
      </c>
      <c r="M2255" s="9" t="str">
        <f>IF(טבלה14[[#This Row],[מספר סטודנטים בתואר 1]]&gt;500,"yes","no")</f>
        <v>yes</v>
      </c>
      <c r="N2255" s="12">
        <f>טבלה14[[#This Row],[מספר סטודנטים בתואר 1]]/SUBTOTAL(109,טבלה14[מספר סטודנטים בתואר 1])</f>
        <v>8.9458449095960544E-3</v>
      </c>
      <c r="O2255" s="11">
        <f>IFERROR(((טבלה14[[#This Row],[מספר סטודנטים בתואר 1]]-טבלה14[[#This Row],[נשים תואר 1]])/טבלה14[[#This Row],[מספר סטודנטים בתואר 1]]),"")</f>
        <v>0.45365853658536587</v>
      </c>
      <c r="P2255" s="11">
        <f>IFERROR(טבלה14[[#This Row],[נשים תואר 1]]/טבלה14[[#This Row],[מספר סטודנטים בתואר 1]],"")</f>
        <v>0.54634146341463419</v>
      </c>
      <c r="Q225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5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55" s="13">
        <f>SUMIFS(T:T,D:D,"2007/08",B:B,B2255)-טבלה14[[#This Row],[דירוג]]</f>
        <v>7</v>
      </c>
      <c r="T2255" s="9">
        <v>43</v>
      </c>
    </row>
    <row r="2256" spans="2:20" s="6" customFormat="1" ht="13.8" hidden="1" x14ac:dyDescent="0.3">
      <c r="B2256" s="7" t="s">
        <v>76</v>
      </c>
      <c r="C2256" s="8" t="s">
        <v>34</v>
      </c>
      <c r="D2256" s="10" t="s">
        <v>26</v>
      </c>
      <c r="E2256" s="10">
        <v>731</v>
      </c>
      <c r="F2256" s="10">
        <v>237</v>
      </c>
      <c r="G2256" s="10">
        <v>211</v>
      </c>
      <c r="H2256" s="10">
        <v>65</v>
      </c>
      <c r="I2256" s="10">
        <v>80</v>
      </c>
      <c r="J2256" s="10">
        <v>22</v>
      </c>
      <c r="K2256" s="9"/>
      <c r="L2256" s="9" t="s">
        <v>18</v>
      </c>
      <c r="M2256" s="9" t="str">
        <f>IF(טבלה14[[#This Row],[מספר סטודנטים בתואר 1]]&gt;500,"yes","no")</f>
        <v>yes</v>
      </c>
      <c r="N2256" s="12">
        <f>טבלה14[[#This Row],[מספר סטודנטים בתואר 1]]/SUBTOTAL(109,טבלה14[מספר סטודנטים בתואר 1])</f>
        <v>1.0633191266527994E-2</v>
      </c>
      <c r="O2256" s="11">
        <f>IFERROR(((טבלה14[[#This Row],[מספר סטודנטים בתואר 1]]-טבלה14[[#This Row],[נשים תואר 1]])/טבלה14[[#This Row],[מספר סטודנטים בתואר 1]]),"")</f>
        <v>0.67578659370725036</v>
      </c>
      <c r="P2256" s="11">
        <f>IFERROR(טבלה14[[#This Row],[נשים תואר 1]]/טבלה14[[#This Row],[מספר סטודנטים בתואר 1]],"")</f>
        <v>0.32421340629274964</v>
      </c>
      <c r="Q225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5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56" s="13">
        <f>SUMIFS(T:T,D:D,"2007/08",B:B,B2256)-טבלה14[[#This Row],[דירוג]]</f>
        <v>7</v>
      </c>
      <c r="T2256" s="9">
        <v>37</v>
      </c>
    </row>
    <row r="2257" spans="2:20" s="6" customFormat="1" ht="13.8" hidden="1" x14ac:dyDescent="0.3">
      <c r="B2257" s="7" t="s">
        <v>90</v>
      </c>
      <c r="C2257" s="8" t="s">
        <v>56</v>
      </c>
      <c r="D2257" s="10" t="s">
        <v>50</v>
      </c>
      <c r="E2257" s="10">
        <v>708</v>
      </c>
      <c r="F2257" s="10">
        <v>324</v>
      </c>
      <c r="G2257" s="10">
        <v>114</v>
      </c>
      <c r="H2257" s="10">
        <v>70</v>
      </c>
      <c r="I2257" s="10">
        <v>12</v>
      </c>
      <c r="J2257" s="10">
        <v>6</v>
      </c>
      <c r="K2257" s="9"/>
      <c r="L2257" s="9" t="s">
        <v>18</v>
      </c>
      <c r="M2257" s="9" t="str">
        <f>IF(טבלה14[[#This Row],[מספר סטודנטים בתואר 1]]&gt;500,"yes","no")</f>
        <v>yes</v>
      </c>
      <c r="N2257" s="12">
        <f>טבלה14[[#This Row],[מספר סטודנטים בתואר 1]]/SUBTOTAL(109,טבלה14[מספר סטודנטים בתואר 1])</f>
        <v>1.0298631212998385E-2</v>
      </c>
      <c r="O2257" s="11">
        <f>IFERROR(((טבלה14[[#This Row],[מספר סטודנטים בתואר 1]]-טבלה14[[#This Row],[נשים תואר 1]])/טבלה14[[#This Row],[מספר סטודנטים בתואר 1]]),"")</f>
        <v>0.5423728813559322</v>
      </c>
      <c r="P2257" s="11">
        <f>IFERROR(טבלה14[[#This Row],[נשים תואר 1]]/טבלה14[[#This Row],[מספר סטודנטים בתואר 1]],"")</f>
        <v>0.4576271186440678</v>
      </c>
      <c r="Q225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5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57" s="13">
        <f>SUMIFS(T:T,D:D,"2007/08",B:B,B2257)-טבלה14[[#This Row],[דירוג]]</f>
        <v>7</v>
      </c>
      <c r="T2257" s="9">
        <v>33</v>
      </c>
    </row>
    <row r="2258" spans="2:20" s="6" customFormat="1" ht="13.8" hidden="1" x14ac:dyDescent="0.3">
      <c r="B2258" s="7" t="s">
        <v>80</v>
      </c>
      <c r="C2258" s="8" t="s">
        <v>34</v>
      </c>
      <c r="D2258" s="9" t="s">
        <v>31</v>
      </c>
      <c r="E2258" s="10">
        <v>840</v>
      </c>
      <c r="F2258" s="10">
        <v>593</v>
      </c>
      <c r="G2258" s="10">
        <v>149</v>
      </c>
      <c r="H2258" s="10">
        <v>75</v>
      </c>
      <c r="I2258" s="10">
        <v>97</v>
      </c>
      <c r="J2258" s="10">
        <v>51</v>
      </c>
      <c r="K2258" s="9"/>
      <c r="L2258" s="9" t="s">
        <v>18</v>
      </c>
      <c r="M2258" s="9" t="str">
        <f>IF(טבלה14[[#This Row],[מספר סטודנטים בתואר 1]]&gt;500,"yes","no")</f>
        <v>yes</v>
      </c>
      <c r="N2258" s="12">
        <f>טבלה14[[#This Row],[מספר סטודנטים בתואר 1]]/SUBTOTAL(109,טבלה14[מספר סטודנטים בתואר 1])</f>
        <v>1.2218714998472661E-2</v>
      </c>
      <c r="O2258" s="11">
        <f>IFERROR(((טבלה14[[#This Row],[מספר סטודנטים בתואר 1]]-טבלה14[[#This Row],[נשים תואר 1]])/טבלה14[[#This Row],[מספר סטודנטים בתואר 1]]),"")</f>
        <v>0.29404761904761906</v>
      </c>
      <c r="P2258" s="11">
        <f>IFERROR(טבלה14[[#This Row],[נשים תואר 1]]/טבלה14[[#This Row],[מספר סטודנטים בתואר 1]],"")</f>
        <v>0.705952380952381</v>
      </c>
      <c r="Q225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25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58" s="13">
        <f>SUMIFS(T:T,D:D,"2007/08",B:B,B2258)-טבלה14[[#This Row],[דירוג]]</f>
        <v>7</v>
      </c>
      <c r="T2258" s="9">
        <v>32</v>
      </c>
    </row>
    <row r="2259" spans="2:20" s="6" customFormat="1" ht="13.8" hidden="1" x14ac:dyDescent="0.3">
      <c r="B2259" s="7" t="s">
        <v>80</v>
      </c>
      <c r="C2259" s="8" t="s">
        <v>34</v>
      </c>
      <c r="D2259" s="9" t="s">
        <v>37</v>
      </c>
      <c r="E2259" s="10">
        <v>763</v>
      </c>
      <c r="F2259" s="10">
        <v>512</v>
      </c>
      <c r="G2259" s="10">
        <v>192</v>
      </c>
      <c r="H2259" s="10">
        <v>77</v>
      </c>
      <c r="I2259" s="10">
        <v>90</v>
      </c>
      <c r="J2259" s="10">
        <v>45</v>
      </c>
      <c r="K2259" s="9"/>
      <c r="L2259" s="9" t="s">
        <v>18</v>
      </c>
      <c r="M2259" s="9" t="str">
        <f>IF(טבלה14[[#This Row],[מספר סטודנטים בתואר 1]]&gt;500,"yes","no")</f>
        <v>yes</v>
      </c>
      <c r="N2259" s="12">
        <f>טבלה14[[#This Row],[מספר סטודנטים בתואר 1]]/SUBTOTAL(109,טבלה14[מספר סטודנטים בתואר 1])</f>
        <v>1.1098666123612667E-2</v>
      </c>
      <c r="O2259" s="11">
        <f>IFERROR(((טבלה14[[#This Row],[מספר סטודנטים בתואר 1]]-טבלה14[[#This Row],[נשים תואר 1]])/טבלה14[[#This Row],[מספר סטודנטים בתואר 1]]),"")</f>
        <v>0.32896461336828309</v>
      </c>
      <c r="P2259" s="11">
        <f>IFERROR(טבלה14[[#This Row],[נשים תואר 1]]/טבלה14[[#This Row],[מספר סטודנטים בתואר 1]],"")</f>
        <v>0.67103538663171691</v>
      </c>
      <c r="Q225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5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59" s="13">
        <f>SUMIFS(T:T,D:D,"2007/08",B:B,B2259)-טבלה14[[#This Row],[דירוג]]</f>
        <v>7</v>
      </c>
      <c r="T2259" s="9">
        <v>32</v>
      </c>
    </row>
    <row r="2260" spans="2:20" s="6" customFormat="1" ht="13.8" hidden="1" x14ac:dyDescent="0.3">
      <c r="B2260" s="7" t="s">
        <v>83</v>
      </c>
      <c r="C2260" s="8" t="s">
        <v>58</v>
      </c>
      <c r="D2260" s="10" t="s">
        <v>37</v>
      </c>
      <c r="E2260" s="10">
        <v>844</v>
      </c>
      <c r="F2260" s="10">
        <v>563</v>
      </c>
      <c r="G2260" s="10">
        <v>161</v>
      </c>
      <c r="H2260" s="10">
        <v>119</v>
      </c>
      <c r="I2260" s="10">
        <v>9</v>
      </c>
      <c r="J2260" s="10">
        <v>5</v>
      </c>
      <c r="K2260" s="9"/>
      <c r="L2260" s="9" t="s">
        <v>18</v>
      </c>
      <c r="M2260" s="9" t="str">
        <f>IF(טבלה14[[#This Row],[מספר סטודנטים בתואר 1]]&gt;500,"yes","no")</f>
        <v>yes</v>
      </c>
      <c r="N2260" s="12">
        <f>טבלה14[[#This Row],[מספר סטודנטים בתואר 1]]/SUBTOTAL(109,טבלה14[מספר סטודנטים בתואר 1])</f>
        <v>1.2276899355608245E-2</v>
      </c>
      <c r="O2260" s="11">
        <f>IFERROR(((טבלה14[[#This Row],[מספר סטודנטים בתואר 1]]-טבלה14[[#This Row],[נשים תואר 1]])/טבלה14[[#This Row],[מספר סטודנטים בתואר 1]]),"")</f>
        <v>0.33293838862559244</v>
      </c>
      <c r="P2260" s="11">
        <f>IFERROR(טבלה14[[#This Row],[נשים תואר 1]]/טבלה14[[#This Row],[מספר סטודנטים בתואר 1]],"")</f>
        <v>0.66706161137440756</v>
      </c>
      <c r="Q226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6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60" s="13">
        <f>SUMIFS(T:T,D:D,"2007/08",B:B,B2260)-טבלה14[[#This Row],[דירוג]]</f>
        <v>7</v>
      </c>
      <c r="T2260" s="9">
        <v>29</v>
      </c>
    </row>
    <row r="2261" spans="2:20" s="6" customFormat="1" ht="13.8" hidden="1" x14ac:dyDescent="0.3">
      <c r="B2261" s="7" t="s">
        <v>83</v>
      </c>
      <c r="C2261" s="8" t="s">
        <v>58</v>
      </c>
      <c r="D2261" s="10" t="s">
        <v>43</v>
      </c>
      <c r="E2261" s="10">
        <v>854</v>
      </c>
      <c r="F2261" s="10">
        <v>563</v>
      </c>
      <c r="G2261" s="10">
        <v>159</v>
      </c>
      <c r="H2261" s="10">
        <v>119</v>
      </c>
      <c r="I2261" s="10">
        <v>11</v>
      </c>
      <c r="J2261" s="10">
        <v>8</v>
      </c>
      <c r="K2261" s="9"/>
      <c r="L2261" s="9" t="s">
        <v>18</v>
      </c>
      <c r="M2261" s="9" t="str">
        <f>IF(טבלה14[[#This Row],[מספר סטודנטים בתואר 1]]&gt;500,"yes","no")</f>
        <v>yes</v>
      </c>
      <c r="N2261" s="12">
        <f>טבלה14[[#This Row],[מספר סטודנטים בתואר 1]]/SUBTOTAL(109,טבלה14[מספר סטודנטים בתואר 1])</f>
        <v>1.2422360248447204E-2</v>
      </c>
      <c r="O2261" s="11">
        <f>IFERROR(((טבלה14[[#This Row],[מספר סטודנטים בתואר 1]]-טבלה14[[#This Row],[נשים תואר 1]])/טבלה14[[#This Row],[מספר סטודנטים בתואר 1]]),"")</f>
        <v>0.34074941451990631</v>
      </c>
      <c r="P2261" s="11">
        <f>IFERROR(טבלה14[[#This Row],[נשים תואר 1]]/טבלה14[[#This Row],[מספר סטודנטים בתואר 1]],"")</f>
        <v>0.65925058548009363</v>
      </c>
      <c r="Q226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6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61" s="13">
        <f>SUMIFS(T:T,D:D,"2007/08",B:B,B2261)-טבלה14[[#This Row],[דירוג]]</f>
        <v>7</v>
      </c>
      <c r="T2261" s="9">
        <v>29</v>
      </c>
    </row>
    <row r="2262" spans="2:20" s="6" customFormat="1" ht="13.8" hidden="1" x14ac:dyDescent="0.3">
      <c r="B2262" s="7" t="s">
        <v>78</v>
      </c>
      <c r="C2262" s="8" t="s">
        <v>34</v>
      </c>
      <c r="D2262" s="10" t="s">
        <v>31</v>
      </c>
      <c r="E2262" s="10">
        <v>1142</v>
      </c>
      <c r="F2262" s="10">
        <v>828</v>
      </c>
      <c r="G2262" s="10">
        <v>175</v>
      </c>
      <c r="H2262" s="10">
        <v>116</v>
      </c>
      <c r="I2262" s="10">
        <v>21</v>
      </c>
      <c r="J2262" s="10">
        <v>10</v>
      </c>
      <c r="K2262" s="9"/>
      <c r="L2262" s="9" t="s">
        <v>18</v>
      </c>
      <c r="M2262" s="9" t="str">
        <f>IF(טבלה14[[#This Row],[מספר סטודנטים בתואר 1]]&gt;500,"yes","no")</f>
        <v>yes</v>
      </c>
      <c r="N2262" s="12">
        <f>טבלה14[[#This Row],[מספר סטודנטים בתואר 1]]/SUBTOTAL(109,טבלה14[מספר סטודנטים בתואר 1])</f>
        <v>1.6611633962209261E-2</v>
      </c>
      <c r="O2262" s="11">
        <f>IFERROR(((טבלה14[[#This Row],[מספר סטודנטים בתואר 1]]-טבלה14[[#This Row],[נשים תואר 1]])/טבלה14[[#This Row],[מספר סטודנטים בתואר 1]]),"")</f>
        <v>0.27495621716287216</v>
      </c>
      <c r="P2262" s="11">
        <f>IFERROR(טבלה14[[#This Row],[נשים תואר 1]]/טבלה14[[#This Row],[מספר סטודנטים בתואר 1]],"")</f>
        <v>0.72504378283712789</v>
      </c>
      <c r="Q226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26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62" s="13">
        <f>SUMIFS(T:T,D:D,"2007/08",B:B,B2262)-טבלה14[[#This Row],[דירוג]]</f>
        <v>7</v>
      </c>
      <c r="T2262" s="9">
        <v>25</v>
      </c>
    </row>
    <row r="2263" spans="2:20" s="6" customFormat="1" ht="13.8" hidden="1" x14ac:dyDescent="0.3">
      <c r="B2263" s="7" t="s">
        <v>30</v>
      </c>
      <c r="C2263" s="8" t="s">
        <v>16</v>
      </c>
      <c r="D2263" s="10" t="s">
        <v>49</v>
      </c>
      <c r="E2263" s="10">
        <v>1040</v>
      </c>
      <c r="F2263" s="10">
        <v>435</v>
      </c>
      <c r="G2263" s="10">
        <v>436</v>
      </c>
      <c r="H2263" s="10">
        <v>190</v>
      </c>
      <c r="I2263" s="10">
        <v>102</v>
      </c>
      <c r="J2263" s="10">
        <v>38</v>
      </c>
      <c r="K2263" s="9"/>
      <c r="L2263" s="9" t="s">
        <v>18</v>
      </c>
      <c r="M2263" s="9" t="str">
        <f>IF(טבלה14[[#This Row],[מספר סטודנטים בתואר 1]]&gt;500,"yes","no")</f>
        <v>yes</v>
      </c>
      <c r="N2263" s="12">
        <f>טבלה14[[#This Row],[מספר סטודנטים בתואר 1]]/SUBTOTAL(109,טבלה14[מספר סטודנטים בתואר 1])</f>
        <v>1.5127932855251866E-2</v>
      </c>
      <c r="O2263" s="11">
        <f>IFERROR(((טבלה14[[#This Row],[מספר סטודנטים בתואר 1]]-טבלה14[[#This Row],[נשים תואר 1]])/טבלה14[[#This Row],[מספר סטודנטים בתואר 1]]),"")</f>
        <v>0.58173076923076927</v>
      </c>
      <c r="P2263" s="11">
        <f>IFERROR(טבלה14[[#This Row],[נשים תואר 1]]/טבלה14[[#This Row],[מספר סטודנטים בתואר 1]],"")</f>
        <v>0.41826923076923078</v>
      </c>
      <c r="Q226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6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63" s="13">
        <f>SUMIFS(T:T,D:D,"2007/08",B:B,B2263)-טבלה14[[#This Row],[דירוג]]</f>
        <v>7</v>
      </c>
      <c r="T2263" s="9">
        <v>23</v>
      </c>
    </row>
    <row r="2264" spans="2:20" s="6" customFormat="1" ht="13.8" hidden="1" x14ac:dyDescent="0.3">
      <c r="B2264" s="7" t="s">
        <v>77</v>
      </c>
      <c r="C2264" s="8" t="s">
        <v>34</v>
      </c>
      <c r="D2264" s="10" t="s">
        <v>31</v>
      </c>
      <c r="E2264" s="10">
        <v>1300</v>
      </c>
      <c r="F2264" s="10">
        <v>323</v>
      </c>
      <c r="G2264" s="10"/>
      <c r="H2264" s="10"/>
      <c r="I2264" s="10">
        <v>84</v>
      </c>
      <c r="J2264" s="10">
        <v>24</v>
      </c>
      <c r="K2264" s="9"/>
      <c r="L2264" s="9" t="s">
        <v>18</v>
      </c>
      <c r="M2264" s="9" t="str">
        <f>IF(טבלה14[[#This Row],[מספר סטודנטים בתואר 1]]&gt;500,"yes","no")</f>
        <v>yes</v>
      </c>
      <c r="N2264" s="12">
        <f>טבלה14[[#This Row],[מספר סטודנטים בתואר 1]]/SUBTOTAL(109,טבלה14[מספר סטודנטים בתואר 1])</f>
        <v>1.8909916069064833E-2</v>
      </c>
      <c r="O2264" s="11">
        <f>IFERROR(((טבלה14[[#This Row],[מספר סטודנטים בתואר 1]]-טבלה14[[#This Row],[נשים תואר 1]])/טבלה14[[#This Row],[מספר סטודנטים בתואר 1]]),"")</f>
        <v>0.75153846153846149</v>
      </c>
      <c r="P2264" s="11">
        <f>IFERROR(טבלה14[[#This Row],[נשים תואר 1]]/טבלה14[[#This Row],[מספר סטודנטים בתואר 1]],"")</f>
        <v>0.24846153846153846</v>
      </c>
      <c r="Q226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64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264" s="13">
        <f>SUMIFS(T:T,D:D,"2007/08",B:B,B2264)-טבלה14[[#This Row],[דירוג]]</f>
        <v>7</v>
      </c>
      <c r="T2264" s="9">
        <v>21</v>
      </c>
    </row>
    <row r="2265" spans="2:20" s="6" customFormat="1" ht="13.8" hidden="1" x14ac:dyDescent="0.3">
      <c r="B2265" s="7" t="s">
        <v>77</v>
      </c>
      <c r="C2265" s="8" t="s">
        <v>34</v>
      </c>
      <c r="D2265" s="10" t="s">
        <v>26</v>
      </c>
      <c r="E2265" s="10">
        <v>1377</v>
      </c>
      <c r="F2265" s="10">
        <v>338</v>
      </c>
      <c r="G2265" s="10"/>
      <c r="H2265" s="10"/>
      <c r="I2265" s="10">
        <v>72</v>
      </c>
      <c r="J2265" s="10">
        <v>22</v>
      </c>
      <c r="K2265" s="9"/>
      <c r="L2265" s="9" t="s">
        <v>18</v>
      </c>
      <c r="M2265" s="9" t="str">
        <f>IF(טבלה14[[#This Row],[מספר סטודנטים בתואר 1]]&gt;500,"yes","no")</f>
        <v>yes</v>
      </c>
      <c r="N2265" s="12">
        <f>טבלה14[[#This Row],[מספר סטודנטים בתואר 1]]/SUBTOTAL(109,טבלה14[מספר סטודנטים בתואר 1])</f>
        <v>2.0029964943924825E-2</v>
      </c>
      <c r="O2265" s="11">
        <f>IFERROR(((טבלה14[[#This Row],[מספר סטודנטים בתואר 1]]-טבלה14[[#This Row],[נשים תואר 1]])/טבלה14[[#This Row],[מספר סטודנטים בתואר 1]]),"")</f>
        <v>0.7545388525780683</v>
      </c>
      <c r="P2265" s="11">
        <f>IFERROR(טבלה14[[#This Row],[נשים תואר 1]]/טבלה14[[#This Row],[מספר סטודנטים בתואר 1]],"")</f>
        <v>0.24546114742193173</v>
      </c>
      <c r="Q226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65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265" s="13">
        <f>SUMIFS(T:T,D:D,"2007/08",B:B,B2265)-טבלה14[[#This Row],[דירוג]]</f>
        <v>7</v>
      </c>
      <c r="T2265" s="9">
        <v>21</v>
      </c>
    </row>
    <row r="2266" spans="2:20" s="6" customFormat="1" ht="13.8" hidden="1" x14ac:dyDescent="0.3">
      <c r="B2266" s="7" t="s">
        <v>232</v>
      </c>
      <c r="C2266" s="8" t="s">
        <v>39</v>
      </c>
      <c r="D2266" s="9" t="s">
        <v>29</v>
      </c>
      <c r="E2266" s="10">
        <v>39</v>
      </c>
      <c r="F2266" s="10">
        <v>22</v>
      </c>
      <c r="G2266" s="10">
        <v>7</v>
      </c>
      <c r="H2266" s="10">
        <v>5</v>
      </c>
      <c r="I2266" s="10">
        <v>8</v>
      </c>
      <c r="J2266" s="10"/>
      <c r="K2266" s="9"/>
      <c r="L2266" s="9" t="s">
        <v>18</v>
      </c>
      <c r="M2266" s="9" t="str">
        <f>IF(טבלה14[[#This Row],[מספר סטודנטים בתואר 1]]&gt;500,"yes","no")</f>
        <v>no</v>
      </c>
      <c r="N2266" s="12">
        <f>טבלה14[[#This Row],[מספר סטודנטים בתואר 1]]/SUBTOTAL(109,טבלה14[מספר סטודנטים בתואר 1])</f>
        <v>5.67297482071945E-4</v>
      </c>
      <c r="O2266" s="11">
        <f>IFERROR(((טבלה14[[#This Row],[מספר סטודנטים בתואר 1]]-טבלה14[[#This Row],[נשים תואר 1]])/טבלה14[[#This Row],[מספר סטודנטים בתואר 1]]),"")</f>
        <v>0.4358974358974359</v>
      </c>
      <c r="P2266" s="11">
        <f>IFERROR(טבלה14[[#This Row],[נשים תואר 1]]/טבלה14[[#This Row],[מספר סטודנטים בתואר 1]],"")</f>
        <v>0.5641025641025641</v>
      </c>
      <c r="Q226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6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66" s="13">
        <f>SUMIFS(T:T,D:D,"2007/08",B:B,B2266)-טבלה14[[#This Row],[דירוג]]</f>
        <v>-16</v>
      </c>
      <c r="T2266" s="9">
        <v>125</v>
      </c>
    </row>
    <row r="2267" spans="2:20" s="6" customFormat="1" ht="13.8" hidden="1" x14ac:dyDescent="0.3">
      <c r="B2267" s="7" t="s">
        <v>70</v>
      </c>
      <c r="C2267" s="8" t="s">
        <v>16</v>
      </c>
      <c r="D2267" s="10" t="s">
        <v>22</v>
      </c>
      <c r="E2267" s="10">
        <v>1474</v>
      </c>
      <c r="F2267" s="10">
        <v>1063</v>
      </c>
      <c r="G2267" s="10">
        <v>227</v>
      </c>
      <c r="H2267" s="10">
        <v>168</v>
      </c>
      <c r="I2267" s="10">
        <v>77</v>
      </c>
      <c r="J2267" s="10">
        <v>39</v>
      </c>
      <c r="K2267" s="9"/>
      <c r="L2267" s="9" t="s">
        <v>18</v>
      </c>
      <c r="M2267" s="9" t="str">
        <f>IF(טבלה14[[#This Row],[מספר סטודנטים בתואר 1]]&gt;500,"yes","no")</f>
        <v>yes</v>
      </c>
      <c r="N2267" s="12">
        <f>טבלה14[[#This Row],[מספר סטודנטים בתואר 1]]/SUBTOTAL(109,טבלה14[מספר סטודנטים בתואר 1])</f>
        <v>2.1440935604462742E-2</v>
      </c>
      <c r="O2267" s="11">
        <f>IFERROR(((טבלה14[[#This Row],[מספר סטודנטים בתואר 1]]-טבלה14[[#This Row],[נשים תואר 1]])/טבלה14[[#This Row],[מספר סטודנטים בתואר 1]]),"")</f>
        <v>0.27883310719131615</v>
      </c>
      <c r="P2267" s="11">
        <f>IFERROR(טבלה14[[#This Row],[נשים תואר 1]]/טבלה14[[#This Row],[מספר סטודנטים בתואר 1]],"")</f>
        <v>0.72116689280868385</v>
      </c>
      <c r="Q226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26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67" s="13">
        <f>SUMIFS(T:T,D:D,"2007/08",B:B,B2267)-טבלה14[[#This Row],[דירוג]]</f>
        <v>7</v>
      </c>
      <c r="T2267" s="9">
        <v>17</v>
      </c>
    </row>
    <row r="2268" spans="2:20" s="6" customFormat="1" ht="13.8" hidden="1" x14ac:dyDescent="0.3">
      <c r="B2268" s="7" t="s">
        <v>71</v>
      </c>
      <c r="C2268" s="8" t="s">
        <v>72</v>
      </c>
      <c r="D2268" s="10" t="s">
        <v>37</v>
      </c>
      <c r="E2268" s="10">
        <v>1752</v>
      </c>
      <c r="F2268" s="10">
        <v>1030</v>
      </c>
      <c r="G2268" s="10">
        <v>2737</v>
      </c>
      <c r="H2268" s="10">
        <v>1473</v>
      </c>
      <c r="I2268" s="10"/>
      <c r="J2268" s="10" t="s">
        <v>21</v>
      </c>
      <c r="K2268" s="9"/>
      <c r="L2268" s="9" t="s">
        <v>18</v>
      </c>
      <c r="M2268" s="9" t="str">
        <f>IF(טבלה14[[#This Row],[מספר סטודנטים בתואר 1]]&gt;500,"yes","no")</f>
        <v>yes</v>
      </c>
      <c r="N2268" s="12">
        <f>טבלה14[[#This Row],[מספר סטודנטים בתואר 1]]/SUBTOTAL(109,טבלה14[מספר סטודנטים בתואר 1])</f>
        <v>2.5484748425385836E-2</v>
      </c>
      <c r="O2268" s="11">
        <f>IFERROR(((טבלה14[[#This Row],[מספר סטודנטים בתואר 1]]-טבלה14[[#This Row],[נשים תואר 1]])/טבלה14[[#This Row],[מספר סטודנטים בתואר 1]]),"")</f>
        <v>0.41210045662100458</v>
      </c>
      <c r="P2268" s="11">
        <f>IFERROR(טבלה14[[#This Row],[נשים תואר 1]]/טבלה14[[#This Row],[מספר סטודנטים בתואר 1]],"")</f>
        <v>0.58789954337899542</v>
      </c>
      <c r="Q226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6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68" s="13">
        <f>SUMIFS(T:T,D:D,"2007/08",B:B,B2268)-טבלה14[[#This Row],[דירוג]]</f>
        <v>7</v>
      </c>
      <c r="T2268" s="9">
        <v>15</v>
      </c>
    </row>
    <row r="2269" spans="2:20" s="6" customFormat="1" ht="13.8" hidden="1" x14ac:dyDescent="0.3">
      <c r="B2269" s="7" t="s">
        <v>71</v>
      </c>
      <c r="C2269" s="8" t="s">
        <v>72</v>
      </c>
      <c r="D2269" s="10" t="s">
        <v>43</v>
      </c>
      <c r="E2269" s="10">
        <v>1746</v>
      </c>
      <c r="F2269" s="10">
        <v>1030</v>
      </c>
      <c r="G2269" s="10">
        <v>2737</v>
      </c>
      <c r="H2269" s="10">
        <v>1424</v>
      </c>
      <c r="I2269" s="10"/>
      <c r="J2269" s="10" t="s">
        <v>21</v>
      </c>
      <c r="K2269" s="9"/>
      <c r="L2269" s="9" t="s">
        <v>18</v>
      </c>
      <c r="M2269" s="9" t="str">
        <f>IF(טבלה14[[#This Row],[מספר סטודנטים בתואר 1]]&gt;500,"yes","no")</f>
        <v>yes</v>
      </c>
      <c r="N2269" s="12">
        <f>טבלה14[[#This Row],[מספר סטודנטים בתואר 1]]/SUBTOTAL(109,טבלה14[מספר סטודנטים בתואר 1])</f>
        <v>2.5397471889682458E-2</v>
      </c>
      <c r="O2269" s="11">
        <f>IFERROR(((טבלה14[[#This Row],[מספר סטודנטים בתואר 1]]-טבלה14[[#This Row],[נשים תואר 1]])/טבלה14[[#This Row],[מספר סטודנטים בתואר 1]]),"")</f>
        <v>0.41008018327605955</v>
      </c>
      <c r="P2269" s="11">
        <f>IFERROR(טבלה14[[#This Row],[נשים תואר 1]]/טבלה14[[#This Row],[מספר סטודנטים בתואר 1]],"")</f>
        <v>0.58991981672394045</v>
      </c>
      <c r="Q226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6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69" s="13">
        <f>SUMIFS(T:T,D:D,"2007/08",B:B,B2269)-טבלה14[[#This Row],[דירוג]]</f>
        <v>7</v>
      </c>
      <c r="T2269" s="9">
        <v>15</v>
      </c>
    </row>
    <row r="2270" spans="2:20" s="6" customFormat="1" ht="13.8" hidden="1" x14ac:dyDescent="0.3">
      <c r="B2270" s="7" t="s">
        <v>71</v>
      </c>
      <c r="C2270" s="8" t="s">
        <v>72</v>
      </c>
      <c r="D2270" s="9" t="s">
        <v>17</v>
      </c>
      <c r="E2270" s="10">
        <v>1706</v>
      </c>
      <c r="F2270" s="10">
        <v>978</v>
      </c>
      <c r="G2270" s="10">
        <v>2670</v>
      </c>
      <c r="H2270" s="10">
        <v>1371</v>
      </c>
      <c r="I2270" s="10"/>
      <c r="J2270" s="10" t="s">
        <v>21</v>
      </c>
      <c r="K2270" s="9"/>
      <c r="L2270" s="9" t="s">
        <v>18</v>
      </c>
      <c r="M2270" s="9" t="str">
        <f>IF(טבלה14[[#This Row],[מספר סטודנטים בתואר 1]]&gt;500,"yes","no")</f>
        <v>yes</v>
      </c>
      <c r="N2270" s="12">
        <f>טבלה14[[#This Row],[מספר סטודנטים בתואר 1]]/SUBTOTAL(109,טבלה14[מספר סטודנטים בתואר 1])</f>
        <v>2.4815628318326618E-2</v>
      </c>
      <c r="O2270" s="11">
        <f>IFERROR(((טבלה14[[#This Row],[מספר סטודנטים בתואר 1]]-טבלה14[[#This Row],[נשים תואר 1]])/טבלה14[[#This Row],[מספר סטודנטים בתואר 1]]),"")</f>
        <v>0.42672919109026963</v>
      </c>
      <c r="P2270" s="11">
        <f>IFERROR(טבלה14[[#This Row],[נשים תואר 1]]/טבלה14[[#This Row],[מספר סטודנטים בתואר 1]],"")</f>
        <v>0.57327080890973037</v>
      </c>
      <c r="Q227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7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70" s="13">
        <f>SUMIFS(T:T,D:D,"2007/08",B:B,B2270)-טבלה14[[#This Row],[דירוג]]</f>
        <v>7</v>
      </c>
      <c r="T2270" s="9">
        <v>15</v>
      </c>
    </row>
    <row r="2271" spans="2:20" s="6" customFormat="1" ht="13.8" hidden="1" x14ac:dyDescent="0.3">
      <c r="B2271" s="7" t="s">
        <v>268</v>
      </c>
      <c r="C2271" s="8" t="s">
        <v>28</v>
      </c>
      <c r="D2271" s="9" t="s">
        <v>23</v>
      </c>
      <c r="E2271" s="10">
        <v>88</v>
      </c>
      <c r="F2271" s="10">
        <v>20</v>
      </c>
      <c r="G2271" s="10"/>
      <c r="H2271" s="10"/>
      <c r="I2271" s="10"/>
      <c r="J2271" s="10" t="s">
        <v>21</v>
      </c>
      <c r="K2271" s="9"/>
      <c r="L2271" s="9" t="s">
        <v>18</v>
      </c>
      <c r="M2271" s="9" t="str">
        <f>IF(טבלה14[[#This Row],[מספר סטודנטים בתואר 1]]&gt;500,"yes","no")</f>
        <v>no</v>
      </c>
      <c r="N2271" s="12">
        <f>טבלה14[[#This Row],[מספר סטודנטים בתואר 1]]/SUBTOTAL(109,טבלה14[מספר סטודנטים בתואר 1])</f>
        <v>1.2800558569828501E-3</v>
      </c>
      <c r="O2271" s="11">
        <f>IFERROR(((טבלה14[[#This Row],[מספר סטודנטים בתואר 1]]-טבלה14[[#This Row],[נשים תואר 1]])/טבלה14[[#This Row],[מספר סטודנטים בתואר 1]]),"")</f>
        <v>0.77272727272727271</v>
      </c>
      <c r="P2271" s="11">
        <f>IFERROR(טבלה14[[#This Row],[נשים תואר 1]]/טבלה14[[#This Row],[מספר סטודנטים בתואר 1]],"")</f>
        <v>0.22727272727272727</v>
      </c>
      <c r="Q227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71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271" s="13">
        <f>SUMIFS(T:T,D:D,"2007/08",B:B,B2271)-טבלה14[[#This Row],[דירוג]]</f>
        <v>-17</v>
      </c>
      <c r="T2271" s="9">
        <v>112</v>
      </c>
    </row>
    <row r="2272" spans="2:20" s="6" customFormat="1" ht="13.8" hidden="1" x14ac:dyDescent="0.3">
      <c r="B2272" s="7" t="s">
        <v>68</v>
      </c>
      <c r="C2272" s="8" t="s">
        <v>69</v>
      </c>
      <c r="D2272" s="9" t="s">
        <v>31</v>
      </c>
      <c r="E2272" s="10">
        <v>1851</v>
      </c>
      <c r="F2272" s="10">
        <v>1039</v>
      </c>
      <c r="G2272" s="10">
        <v>178</v>
      </c>
      <c r="H2272" s="10">
        <v>78</v>
      </c>
      <c r="I2272" s="10">
        <v>75</v>
      </c>
      <c r="J2272" s="10">
        <v>43</v>
      </c>
      <c r="K2272" s="9"/>
      <c r="L2272" s="9" t="s">
        <v>18</v>
      </c>
      <c r="M2272" s="9" t="str">
        <f>IF(טבלה14[[#This Row],[מספר סטודנטים בתואר 1]]&gt;500,"yes","no")</f>
        <v>yes</v>
      </c>
      <c r="N2272" s="12">
        <f>טבלה14[[#This Row],[מספר סטודנטים בתואר 1]]/SUBTOTAL(109,טבלה14[מספר סטודנטים בתואר 1])</f>
        <v>2.6924811264491543E-2</v>
      </c>
      <c r="O2272" s="11">
        <f>IFERROR(((טבלה14[[#This Row],[מספר סטודנטים בתואר 1]]-טבלה14[[#This Row],[נשים תואר 1]])/טבלה14[[#This Row],[מספר סטודנטים בתואר 1]]),"")</f>
        <v>0.43868179362506754</v>
      </c>
      <c r="P2272" s="11">
        <f>IFERROR(טבלה14[[#This Row],[נשים תואר 1]]/טבלה14[[#This Row],[מספר סטודנטים בתואר 1]],"")</f>
        <v>0.56131820637493246</v>
      </c>
      <c r="Q227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7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72" s="13">
        <f>SUMIFS(T:T,D:D,"2007/08",B:B,B2272)-טבלה14[[#This Row],[דירוג]]</f>
        <v>7</v>
      </c>
      <c r="T2272" s="9">
        <v>14</v>
      </c>
    </row>
    <row r="2273" spans="2:20" s="6" customFormat="1" ht="13.8" hidden="1" x14ac:dyDescent="0.3">
      <c r="B2273" s="7" t="s">
        <v>68</v>
      </c>
      <c r="C2273" s="8" t="s">
        <v>69</v>
      </c>
      <c r="D2273" s="10" t="s">
        <v>42</v>
      </c>
      <c r="E2273" s="10">
        <v>2005</v>
      </c>
      <c r="F2273" s="10">
        <v>1020</v>
      </c>
      <c r="G2273" s="10">
        <v>480</v>
      </c>
      <c r="H2273" s="10">
        <v>269</v>
      </c>
      <c r="I2273" s="10">
        <v>61</v>
      </c>
      <c r="J2273" s="10">
        <v>33</v>
      </c>
      <c r="K2273" s="9"/>
      <c r="L2273" s="9" t="s">
        <v>18</v>
      </c>
      <c r="M2273" s="9" t="str">
        <f>IF(טבלה14[[#This Row],[מספר סטודנטים בתואר 1]]&gt;500,"yes","no")</f>
        <v>yes</v>
      </c>
      <c r="N2273" s="12">
        <f>טבלה14[[#This Row],[מספר סטודנטים בתואר 1]]/SUBTOTAL(109,טבלה14[מספר סטודנטים בתואר 1])</f>
        <v>2.9164909014211531E-2</v>
      </c>
      <c r="O2273" s="11">
        <f>IFERROR(((טבלה14[[#This Row],[מספר סטודנטים בתואר 1]]-טבלה14[[#This Row],[נשים תואר 1]])/טבלה14[[#This Row],[מספר סטודנטים בתואר 1]]),"")</f>
        <v>0.49127182044887779</v>
      </c>
      <c r="P2273" s="11">
        <f>IFERROR(טבלה14[[#This Row],[נשים תואר 1]]/טבלה14[[#This Row],[מספר סטודנטים בתואר 1]],"")</f>
        <v>0.50872817955112215</v>
      </c>
      <c r="Q227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7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73" s="13">
        <f>SUMIFS(T:T,D:D,"2007/08",B:B,B2273)-טבלה14[[#This Row],[דירוג]]</f>
        <v>7</v>
      </c>
      <c r="T2273" s="9">
        <v>14</v>
      </c>
    </row>
    <row r="2274" spans="2:20" s="6" customFormat="1" ht="13.8" hidden="1" x14ac:dyDescent="0.3">
      <c r="B2274" s="7" t="s">
        <v>68</v>
      </c>
      <c r="C2274" s="8" t="s">
        <v>69</v>
      </c>
      <c r="D2274" s="9" t="s">
        <v>49</v>
      </c>
      <c r="E2274" s="10">
        <v>1944</v>
      </c>
      <c r="F2274" s="10">
        <v>1003</v>
      </c>
      <c r="G2274" s="10">
        <v>515</v>
      </c>
      <c r="H2274" s="10">
        <v>277</v>
      </c>
      <c r="I2274" s="10">
        <v>55</v>
      </c>
      <c r="J2274" s="10">
        <v>34</v>
      </c>
      <c r="K2274" s="9"/>
      <c r="L2274" s="9" t="s">
        <v>18</v>
      </c>
      <c r="M2274" s="9" t="str">
        <f>IF(טבלה14[[#This Row],[מספר סטודנטים בתואר 1]]&gt;500,"yes","no")</f>
        <v>yes</v>
      </c>
      <c r="N2274" s="12">
        <f>טבלה14[[#This Row],[מספר סטודנטים בתואר 1]]/SUBTOTAL(109,טבלה14[מספר סטודנטים בתואר 1])</f>
        <v>2.8277597567893872E-2</v>
      </c>
      <c r="O2274" s="11">
        <f>IFERROR(((טבלה14[[#This Row],[מספר סטודנטים בתואר 1]]-טבלה14[[#This Row],[נשים תואר 1]])/טבלה14[[#This Row],[מספר סטודנטים בתואר 1]]),"")</f>
        <v>0.48405349794238683</v>
      </c>
      <c r="P2274" s="11">
        <f>IFERROR(טבלה14[[#This Row],[נשים תואר 1]]/טבלה14[[#This Row],[מספר סטודנטים בתואר 1]],"")</f>
        <v>0.51594650205761317</v>
      </c>
      <c r="Q227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7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74" s="13">
        <f>SUMIFS(T:T,D:D,"2007/08",B:B,B2274)-טבלה14[[#This Row],[דירוג]]</f>
        <v>7</v>
      </c>
      <c r="T2274" s="9">
        <v>14</v>
      </c>
    </row>
    <row r="2275" spans="2:20" s="6" customFormat="1" ht="13.8" hidden="1" x14ac:dyDescent="0.3">
      <c r="B2275" s="7" t="s">
        <v>79</v>
      </c>
      <c r="C2275" s="8" t="s">
        <v>34</v>
      </c>
      <c r="D2275" s="9" t="s">
        <v>32</v>
      </c>
      <c r="E2275" s="10">
        <v>498</v>
      </c>
      <c r="F2275" s="10">
        <v>67</v>
      </c>
      <c r="G2275" s="10">
        <v>0</v>
      </c>
      <c r="H2275" s="10">
        <v>0</v>
      </c>
      <c r="I2275" s="10">
        <v>0</v>
      </c>
      <c r="J2275" s="10" t="s">
        <v>21</v>
      </c>
      <c r="K2275" s="9"/>
      <c r="L2275" s="9" t="s">
        <v>18</v>
      </c>
      <c r="M2275" s="9" t="str">
        <f>IF(טבלה14[[#This Row],[מספר סטודנטים בתואר 1]]&gt;500,"yes","no")</f>
        <v>no</v>
      </c>
      <c r="N2275" s="12">
        <f>טבלה14[[#This Row],[מספר סטודנטים בתואר 1]]/SUBTOTAL(109,טבלה14[מספר סטודנטים בתואר 1])</f>
        <v>7.2439524633802202E-3</v>
      </c>
      <c r="O2275" s="11">
        <f>IFERROR(((טבלה14[[#This Row],[מספר סטודנטים בתואר 1]]-טבלה14[[#This Row],[נשים תואר 1]])/טבלה14[[#This Row],[מספר סטודנטים בתואר 1]]),"")</f>
        <v>0.86546184738955823</v>
      </c>
      <c r="P2275" s="11">
        <f>IFERROR(טבלה14[[#This Row],[נשים תואר 1]]/טבלה14[[#This Row],[מספר סטודנטים בתואר 1]],"")</f>
        <v>0.13453815261044177</v>
      </c>
      <c r="Q227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75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275" s="13">
        <f>SUMIFS(T:T,D:D,"2007/08",B:B,B2275)-טבלה14[[#This Row],[דירוג]]</f>
        <v>22</v>
      </c>
      <c r="T2275" s="9">
        <v>47</v>
      </c>
    </row>
    <row r="2276" spans="2:20" s="6" customFormat="1" ht="13.8" hidden="1" x14ac:dyDescent="0.3">
      <c r="B2276" s="7" t="s">
        <v>108</v>
      </c>
      <c r="C2276" s="8" t="s">
        <v>25</v>
      </c>
      <c r="D2276" s="10" t="s">
        <v>32</v>
      </c>
      <c r="E2276" s="10">
        <v>494</v>
      </c>
      <c r="F2276" s="10">
        <v>304</v>
      </c>
      <c r="G2276" s="10">
        <v>405</v>
      </c>
      <c r="H2276" s="10">
        <v>227</v>
      </c>
      <c r="I2276" s="10">
        <v>146</v>
      </c>
      <c r="J2276" s="10">
        <v>62</v>
      </c>
      <c r="K2276" s="9"/>
      <c r="L2276" s="9" t="s">
        <v>18</v>
      </c>
      <c r="M2276" s="9" t="str">
        <f>IF(טבלה14[[#This Row],[מספר סטודנטים בתואר 1]]&gt;500,"yes","no")</f>
        <v>no</v>
      </c>
      <c r="N2276" s="12">
        <f>טבלה14[[#This Row],[מספר סטודנטים בתואר 1]]/SUBTOTAL(109,טבלה14[מספר סטודנטים בתואר 1])</f>
        <v>7.1857681062446358E-3</v>
      </c>
      <c r="O2276" s="11">
        <f>IFERROR(((טבלה14[[#This Row],[מספר סטודנטים בתואר 1]]-טבלה14[[#This Row],[נשים תואר 1]])/טבלה14[[#This Row],[מספר סטודנטים בתואר 1]]),"")</f>
        <v>0.38461538461538464</v>
      </c>
      <c r="P2276" s="11">
        <f>IFERROR(טבלה14[[#This Row],[נשים תואר 1]]/טבלה14[[#This Row],[מספר סטודנטים בתואר 1]],"")</f>
        <v>0.61538461538461542</v>
      </c>
      <c r="Q227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7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76" s="13">
        <f>SUMIFS(T:T,D:D,"2007/08",B:B,B2276)-טבלה14[[#This Row],[דירוג]]</f>
        <v>0</v>
      </c>
      <c r="T2276" s="9">
        <v>48</v>
      </c>
    </row>
    <row r="2277" spans="2:20" s="6" customFormat="1" ht="13.8" hidden="1" x14ac:dyDescent="0.3">
      <c r="B2277" s="7" t="s">
        <v>94</v>
      </c>
      <c r="C2277" s="8" t="s">
        <v>39</v>
      </c>
      <c r="D2277" s="9" t="s">
        <v>32</v>
      </c>
      <c r="E2277" s="10">
        <v>467</v>
      </c>
      <c r="F2277" s="10">
        <v>267</v>
      </c>
      <c r="G2277" s="10">
        <v>109</v>
      </c>
      <c r="H2277" s="10">
        <v>60</v>
      </c>
      <c r="I2277" s="10">
        <v>21</v>
      </c>
      <c r="J2277" s="10">
        <v>6</v>
      </c>
      <c r="K2277" s="9"/>
      <c r="L2277" s="9" t="s">
        <v>18</v>
      </c>
      <c r="M2277" s="9" t="str">
        <f>IF(טבלה14[[#This Row],[מספר סטודנטים בתואר 1]]&gt;500,"yes","no")</f>
        <v>no</v>
      </c>
      <c r="N2277" s="12">
        <f>טבלה14[[#This Row],[מספר סטודנטים בתואר 1]]/SUBTOTAL(109,טבלה14[מספר סטודנטים בתואר 1])</f>
        <v>6.7930236955794435E-3</v>
      </c>
      <c r="O2277" s="11">
        <f>IFERROR(((טבלה14[[#This Row],[מספר סטודנטים בתואר 1]]-טבלה14[[#This Row],[נשים תואר 1]])/טבלה14[[#This Row],[מספר סטודנטים בתואר 1]]),"")</f>
        <v>0.42826552462526768</v>
      </c>
      <c r="P2277" s="11">
        <f>IFERROR(טבלה14[[#This Row],[נשים תואר 1]]/טבלה14[[#This Row],[מספר סטודנטים בתואר 1]],"")</f>
        <v>0.57173447537473232</v>
      </c>
      <c r="Q227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7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77" s="13">
        <f>SUMIFS(T:T,D:D,"2007/08",B:B,B2277)-טבלה14[[#This Row],[דירוג]]</f>
        <v>5</v>
      </c>
      <c r="T2277" s="9">
        <v>49</v>
      </c>
    </row>
    <row r="2278" spans="2:20" s="6" customFormat="1" ht="13.8" hidden="1" x14ac:dyDescent="0.3">
      <c r="B2278" s="7" t="s">
        <v>84</v>
      </c>
      <c r="C2278" s="8" t="s">
        <v>34</v>
      </c>
      <c r="D2278" s="10" t="s">
        <v>32</v>
      </c>
      <c r="E2278" s="10">
        <v>460</v>
      </c>
      <c r="F2278" s="10">
        <v>290</v>
      </c>
      <c r="G2278" s="10">
        <v>62</v>
      </c>
      <c r="H2278" s="10">
        <v>28</v>
      </c>
      <c r="I2278" s="10">
        <v>48</v>
      </c>
      <c r="J2278" s="10">
        <v>27</v>
      </c>
      <c r="K2278" s="9"/>
      <c r="L2278" s="9" t="s">
        <v>18</v>
      </c>
      <c r="M2278" s="9" t="str">
        <f>IF(טבלה14[[#This Row],[מספר סטודנטים בתואר 1]]&gt;500,"yes","no")</f>
        <v>no</v>
      </c>
      <c r="N2278" s="12">
        <f>טבלה14[[#This Row],[מספר סטודנטים בתואר 1]]/SUBTOTAL(109,טבלה14[מספר סטודנטים בתואר 1])</f>
        <v>6.6912010705921709E-3</v>
      </c>
      <c r="O2278" s="11">
        <f>IFERROR(((טבלה14[[#This Row],[מספר סטודנטים בתואר 1]]-טבלה14[[#This Row],[נשים תואר 1]])/טבלה14[[#This Row],[מספר סטודנטים בתואר 1]]),"")</f>
        <v>0.36956521739130432</v>
      </c>
      <c r="P2278" s="11">
        <f>IFERROR(טבלה14[[#This Row],[נשים תואר 1]]/טבלה14[[#This Row],[מספר סטודנטים בתואר 1]],"")</f>
        <v>0.63043478260869568</v>
      </c>
      <c r="Q227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7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78" s="13">
        <f>SUMIFS(T:T,D:D,"2007/08",B:B,B2278)-טבלה14[[#This Row],[דירוג]]</f>
        <v>1</v>
      </c>
      <c r="T2278" s="9">
        <v>50</v>
      </c>
    </row>
    <row r="2279" spans="2:20" s="6" customFormat="1" ht="13.8" hidden="1" x14ac:dyDescent="0.3">
      <c r="B2279" s="7" t="s">
        <v>93</v>
      </c>
      <c r="C2279" s="8" t="s">
        <v>58</v>
      </c>
      <c r="D2279" s="9" t="s">
        <v>32</v>
      </c>
      <c r="E2279" s="10">
        <v>441</v>
      </c>
      <c r="F2279" s="10">
        <v>418</v>
      </c>
      <c r="G2279" s="10">
        <v>47</v>
      </c>
      <c r="H2279" s="10">
        <v>46</v>
      </c>
      <c r="I2279" s="10"/>
      <c r="J2279" s="10"/>
      <c r="K2279" s="9"/>
      <c r="L2279" s="9" t="s">
        <v>18</v>
      </c>
      <c r="M2279" s="9" t="str">
        <f>IF(טבלה14[[#This Row],[מספר סטודנטים בתואר 1]]&gt;500,"yes","no")</f>
        <v>no</v>
      </c>
      <c r="N2279" s="12">
        <f>טבלה14[[#This Row],[מספר סטודנטים בתואר 1]]/SUBTOTAL(109,טבלה14[מספר סטודנטים בתואר 1])</f>
        <v>6.4148253741981472E-3</v>
      </c>
      <c r="O2279" s="11">
        <f>IFERROR(((טבלה14[[#This Row],[מספר סטודנטים בתואר 1]]-טבלה14[[#This Row],[נשים תואר 1]])/טבלה14[[#This Row],[מספר סטודנטים בתואר 1]]),"")</f>
        <v>5.2154195011337869E-2</v>
      </c>
      <c r="P2279" s="11">
        <f>IFERROR(טבלה14[[#This Row],[נשים תואר 1]]/טבלה14[[#This Row],[מספר סטודנטים בתואר 1]],"")</f>
        <v>0.94784580498866211</v>
      </c>
      <c r="Q227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27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79" s="13">
        <f>SUMIFS(T:T,D:D,"2007/08",B:B,B2279)-טבלה14[[#This Row],[דירוג]]</f>
        <v>2</v>
      </c>
      <c r="T2279" s="9">
        <v>51</v>
      </c>
    </row>
    <row r="2280" spans="2:20" s="6" customFormat="1" ht="13.8" hidden="1" x14ac:dyDescent="0.3">
      <c r="B2280" s="7" t="s">
        <v>205</v>
      </c>
      <c r="C2280" s="8" t="s">
        <v>39</v>
      </c>
      <c r="D2280" s="10" t="s">
        <v>32</v>
      </c>
      <c r="E2280" s="10">
        <v>429</v>
      </c>
      <c r="F2280" s="10">
        <v>289</v>
      </c>
      <c r="G2280" s="10">
        <v>0</v>
      </c>
      <c r="H2280" s="10">
        <v>0</v>
      </c>
      <c r="I2280" s="10">
        <v>0</v>
      </c>
      <c r="J2280" s="10">
        <v>0</v>
      </c>
      <c r="K2280" s="9"/>
      <c r="L2280" s="9" t="s">
        <v>18</v>
      </c>
      <c r="M2280" s="9" t="str">
        <f>IF(טבלה14[[#This Row],[מספר סטודנטים בתואר 1]]&gt;500,"yes","no")</f>
        <v>no</v>
      </c>
      <c r="N2280" s="12">
        <f>טבלה14[[#This Row],[מספר סטודנטים בתואר 1]]/SUBTOTAL(109,טבלה14[מספר סטודנטים בתואר 1])</f>
        <v>6.2402723027913942E-3</v>
      </c>
      <c r="O2280" s="11">
        <f>IFERROR(((טבלה14[[#This Row],[מספר סטודנטים בתואר 1]]-טבלה14[[#This Row],[נשים תואר 1]])/טבלה14[[#This Row],[מספר סטודנטים בתואר 1]]),"")</f>
        <v>0.32634032634032634</v>
      </c>
      <c r="P2280" s="11">
        <f>IFERROR(טבלה14[[#This Row],[נשים תואר 1]]/טבלה14[[#This Row],[מספר סטודנטים בתואר 1]],"")</f>
        <v>0.67365967365967361</v>
      </c>
      <c r="Q228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8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80" s="13">
        <f>SUMIFS(T:T,D:D,"2007/08",B:B,B2280)-טבלה14[[#This Row],[דירוג]]</f>
        <v>10</v>
      </c>
      <c r="T2280" s="9">
        <v>52</v>
      </c>
    </row>
    <row r="2281" spans="2:20" s="6" customFormat="1" ht="13.8" hidden="1" x14ac:dyDescent="0.3">
      <c r="B2281" s="7" t="s">
        <v>73</v>
      </c>
      <c r="C2281" s="8" t="s">
        <v>16</v>
      </c>
      <c r="D2281" s="9" t="s">
        <v>32</v>
      </c>
      <c r="E2281" s="10">
        <v>414</v>
      </c>
      <c r="F2281" s="10">
        <v>353</v>
      </c>
      <c r="G2281" s="10">
        <v>253</v>
      </c>
      <c r="H2281" s="10">
        <v>202</v>
      </c>
      <c r="I2281" s="10">
        <v>51</v>
      </c>
      <c r="J2281" s="10">
        <v>39</v>
      </c>
      <c r="K2281" s="9"/>
      <c r="L2281" s="9" t="s">
        <v>18</v>
      </c>
      <c r="M2281" s="9" t="str">
        <f>IF(טבלה14[[#This Row],[מספר סטודנטים בתואר 1]]&gt;500,"yes","no")</f>
        <v>no</v>
      </c>
      <c r="N2281" s="12">
        <f>טבלה14[[#This Row],[מספר סטודנטים בתואר 1]]/SUBTOTAL(109,טבלה14[מספר סטודנטים בתואר 1])</f>
        <v>6.0220809635329539E-3</v>
      </c>
      <c r="O2281" s="11">
        <f>IFERROR(((טבלה14[[#This Row],[מספר סטודנטים בתואר 1]]-טבלה14[[#This Row],[נשים תואר 1]])/טבלה14[[#This Row],[מספר סטודנטים בתואר 1]]),"")</f>
        <v>0.14734299516908211</v>
      </c>
      <c r="P2281" s="11">
        <f>IFERROR(טבלה14[[#This Row],[נשים תואר 1]]/טבלה14[[#This Row],[מספר סטודנטים בתואר 1]],"")</f>
        <v>0.85265700483091789</v>
      </c>
      <c r="Q228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28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81" s="13">
        <f>SUMIFS(T:T,D:D,"2007/08",B:B,B2281)-טבלה14[[#This Row],[דירוג]]</f>
        <v>-15</v>
      </c>
      <c r="T2281" s="9">
        <v>53</v>
      </c>
    </row>
    <row r="2282" spans="2:20" s="6" customFormat="1" ht="13.8" hidden="1" x14ac:dyDescent="0.3">
      <c r="B2282" s="7" t="s">
        <v>121</v>
      </c>
      <c r="C2282" s="8" t="s">
        <v>16</v>
      </c>
      <c r="D2282" s="10" t="s">
        <v>32</v>
      </c>
      <c r="E2282" s="10">
        <v>404</v>
      </c>
      <c r="F2282" s="10">
        <v>342</v>
      </c>
      <c r="G2282" s="10">
        <v>39</v>
      </c>
      <c r="H2282" s="10">
        <v>35</v>
      </c>
      <c r="I2282" s="10">
        <v>0</v>
      </c>
      <c r="J2282" s="10" t="s">
        <v>21</v>
      </c>
      <c r="K2282" s="9"/>
      <c r="L2282" s="9" t="s">
        <v>18</v>
      </c>
      <c r="M2282" s="9" t="str">
        <f>IF(טבלה14[[#This Row],[מספר סטודנטים בתואר 1]]&gt;500,"yes","no")</f>
        <v>no</v>
      </c>
      <c r="N2282" s="12">
        <f>טבלה14[[#This Row],[מספר סטודנטים בתואר 1]]/SUBTOTAL(109,טבלה14[מספר סטודנטים בתואר 1])</f>
        <v>5.876620070693994E-3</v>
      </c>
      <c r="O2282" s="11">
        <f>IFERROR(((טבלה14[[#This Row],[מספר סטודנטים בתואר 1]]-טבלה14[[#This Row],[נשים תואר 1]])/טבלה14[[#This Row],[מספר סטודנטים בתואר 1]]),"")</f>
        <v>0.15346534653465346</v>
      </c>
      <c r="P2282" s="11">
        <f>IFERROR(טבלה14[[#This Row],[נשים תואר 1]]/טבלה14[[#This Row],[מספר סטודנטים בתואר 1]],"")</f>
        <v>0.84653465346534651</v>
      </c>
      <c r="Q228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28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82" s="13">
        <f>SUMIFS(T:T,D:D,"2007/08",B:B,B2282)-טבלה14[[#This Row],[דירוג]]</f>
        <v>-9</v>
      </c>
      <c r="T2282" s="9">
        <v>54</v>
      </c>
    </row>
    <row r="2283" spans="2:20" s="6" customFormat="1" ht="13.8" hidden="1" x14ac:dyDescent="0.3">
      <c r="B2283" s="7" t="s">
        <v>107</v>
      </c>
      <c r="C2283" s="8" t="s">
        <v>39</v>
      </c>
      <c r="D2283" s="9" t="s">
        <v>32</v>
      </c>
      <c r="E2283" s="10">
        <v>387</v>
      </c>
      <c r="F2283" s="10">
        <v>295</v>
      </c>
      <c r="G2283" s="10">
        <v>118</v>
      </c>
      <c r="H2283" s="10">
        <v>79</v>
      </c>
      <c r="I2283" s="10">
        <v>41</v>
      </c>
      <c r="J2283" s="10">
        <v>24</v>
      </c>
      <c r="K2283" s="9"/>
      <c r="L2283" s="9" t="s">
        <v>18</v>
      </c>
      <c r="M2283" s="9" t="str">
        <f>IF(טבלה14[[#This Row],[מספר סטודנטים בתואר 1]]&gt;500,"yes","no")</f>
        <v>no</v>
      </c>
      <c r="N2283" s="12">
        <f>טבלה14[[#This Row],[מספר סטודנטים בתואר 1]]/SUBTOTAL(109,טבלה14[מספר סטודנטים בתואר 1])</f>
        <v>5.6293365528677615E-3</v>
      </c>
      <c r="O2283" s="11">
        <f>IFERROR(((טבלה14[[#This Row],[מספר סטודנטים בתואר 1]]-טבלה14[[#This Row],[נשים תואר 1]])/טבלה14[[#This Row],[מספר סטודנטים בתואר 1]]),"")</f>
        <v>0.23772609819121446</v>
      </c>
      <c r="P2283" s="11">
        <f>IFERROR(טבלה14[[#This Row],[נשים תואר 1]]/טבלה14[[#This Row],[מספר סטודנטים בתואר 1]],"")</f>
        <v>0.76227390180878551</v>
      </c>
      <c r="Q228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28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83" s="13">
        <f>SUMIFS(T:T,D:D,"2007/08",B:B,B2283)-טבלה14[[#This Row],[דירוג]]</f>
        <v>-3</v>
      </c>
      <c r="T2283" s="9">
        <v>55</v>
      </c>
    </row>
    <row r="2284" spans="2:20" s="6" customFormat="1" ht="13.8" hidden="1" x14ac:dyDescent="0.3">
      <c r="B2284" s="7" t="s">
        <v>247</v>
      </c>
      <c r="C2284" s="8" t="s">
        <v>52</v>
      </c>
      <c r="D2284" s="10" t="s">
        <v>32</v>
      </c>
      <c r="E2284" s="10">
        <v>373</v>
      </c>
      <c r="F2284" s="10">
        <v>351</v>
      </c>
      <c r="G2284" s="10">
        <v>114</v>
      </c>
      <c r="H2284" s="10">
        <v>97</v>
      </c>
      <c r="I2284" s="10">
        <v>0</v>
      </c>
      <c r="J2284" s="10">
        <v>0</v>
      </c>
      <c r="K2284" s="9"/>
      <c r="L2284" s="9" t="s">
        <v>18</v>
      </c>
      <c r="M2284" s="9" t="str">
        <f>IF(טבלה14[[#This Row],[מספר סטודנטים בתואר 1]]&gt;500,"yes","no")</f>
        <v>no</v>
      </c>
      <c r="N2284" s="12">
        <f>טבלה14[[#This Row],[מספר סטודנטים בתואר 1]]/SUBTOTAL(109,טבלה14[מספר סטודנטים בתואר 1])</f>
        <v>5.4256913028932173E-3</v>
      </c>
      <c r="O2284" s="11">
        <f>IFERROR(((טבלה14[[#This Row],[מספר סטודנטים בתואר 1]]-טבלה14[[#This Row],[נשים תואר 1]])/טבלה14[[#This Row],[מספר סטודנטים בתואר 1]]),"")</f>
        <v>5.8981233243967826E-2</v>
      </c>
      <c r="P2284" s="11">
        <f>IFERROR(טבלה14[[#This Row],[נשים תואר 1]]/טבלה14[[#This Row],[מספר סטודנטים בתואר 1]],"")</f>
        <v>0.94101876675603213</v>
      </c>
      <c r="Q228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28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84" s="13">
        <f>SUMIFS(T:T,D:D,"2007/08",B:B,B2284)-טבלה14[[#This Row],[דירוג]]</f>
        <v>14</v>
      </c>
      <c r="T2284" s="9">
        <v>57</v>
      </c>
    </row>
    <row r="2285" spans="2:20" s="6" customFormat="1" ht="13.8" hidden="1" x14ac:dyDescent="0.3">
      <c r="B2285" s="7" t="s">
        <v>100</v>
      </c>
      <c r="C2285" s="8" t="s">
        <v>34</v>
      </c>
      <c r="D2285" s="9" t="s">
        <v>32</v>
      </c>
      <c r="E2285" s="10">
        <v>373</v>
      </c>
      <c r="F2285" s="10">
        <v>69</v>
      </c>
      <c r="G2285" s="10">
        <v>136</v>
      </c>
      <c r="H2285" s="10">
        <v>30</v>
      </c>
      <c r="I2285" s="10">
        <v>23</v>
      </c>
      <c r="J2285" s="10">
        <v>6</v>
      </c>
      <c r="K2285" s="9"/>
      <c r="L2285" s="9" t="s">
        <v>18</v>
      </c>
      <c r="M2285" s="9" t="str">
        <f>IF(טבלה14[[#This Row],[מספר סטודנטים בתואר 1]]&gt;500,"yes","no")</f>
        <v>no</v>
      </c>
      <c r="N2285" s="12">
        <f>טבלה14[[#This Row],[מספר סטודנטים בתואר 1]]/SUBTOTAL(109,טבלה14[מספר סטודנטים בתואר 1])</f>
        <v>5.4256913028932173E-3</v>
      </c>
      <c r="O2285" s="11">
        <f>IFERROR(((טבלה14[[#This Row],[מספר סטודנטים בתואר 1]]-טבלה14[[#This Row],[נשים תואר 1]])/טבלה14[[#This Row],[מספר סטודנטים בתואר 1]]),"")</f>
        <v>0.81501340482573725</v>
      </c>
      <c r="P2285" s="11">
        <f>IFERROR(טבלה14[[#This Row],[נשים תואר 1]]/טבלה14[[#This Row],[מספר סטודנטים בתואר 1]],"")</f>
        <v>0.18498659517426275</v>
      </c>
      <c r="Q228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85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285" s="13">
        <f>SUMIFS(T:T,D:D,"2007/08",B:B,B2285)-טבלה14[[#This Row],[דירוג]]</f>
        <v>3</v>
      </c>
      <c r="T2285" s="9">
        <v>56</v>
      </c>
    </row>
    <row r="2286" spans="2:20" s="6" customFormat="1" ht="13.8" hidden="1" x14ac:dyDescent="0.3">
      <c r="B2286" s="7" t="s">
        <v>112</v>
      </c>
      <c r="C2286" s="8" t="s">
        <v>56</v>
      </c>
      <c r="D2286" s="10" t="s">
        <v>32</v>
      </c>
      <c r="E2286" s="10">
        <v>368</v>
      </c>
      <c r="F2286" s="10">
        <v>289</v>
      </c>
      <c r="G2286" s="10">
        <v>51</v>
      </c>
      <c r="H2286" s="10">
        <v>38</v>
      </c>
      <c r="I2286" s="10">
        <v>22</v>
      </c>
      <c r="J2286" s="10">
        <v>12</v>
      </c>
      <c r="K2286" s="9"/>
      <c r="L2286" s="9" t="s">
        <v>18</v>
      </c>
      <c r="M2286" s="9" t="str">
        <f>IF(טבלה14[[#This Row],[מספר סטודנטים בתואר 1]]&gt;500,"yes","no")</f>
        <v>no</v>
      </c>
      <c r="N2286" s="12">
        <f>טבלה14[[#This Row],[מספר סטודנטים בתואר 1]]/SUBTOTAL(109,טבלה14[מספר סטודנטים בתואר 1])</f>
        <v>5.3529608564737369E-3</v>
      </c>
      <c r="O2286" s="11">
        <f>IFERROR(((טבלה14[[#This Row],[מספר סטודנטים בתואר 1]]-טבלה14[[#This Row],[נשים תואר 1]])/טבלה14[[#This Row],[מספר סטודנטים בתואר 1]]),"")</f>
        <v>0.21467391304347827</v>
      </c>
      <c r="P2286" s="11">
        <f>IFERROR(טבלה14[[#This Row],[נשים תואר 1]]/טבלה14[[#This Row],[מספר סטודנטים בתואר 1]],"")</f>
        <v>0.78532608695652173</v>
      </c>
      <c r="Q228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28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86" s="13">
        <f>SUMIFS(T:T,D:D,"2007/08",B:B,B2286)-טבלה14[[#This Row],[דירוג]]</f>
        <v>-2</v>
      </c>
      <c r="T2286" s="9">
        <v>58</v>
      </c>
    </row>
    <row r="2287" spans="2:20" s="6" customFormat="1" ht="13.8" hidden="1" x14ac:dyDescent="0.3">
      <c r="B2287" s="7" t="s">
        <v>113</v>
      </c>
      <c r="C2287" s="8" t="s">
        <v>69</v>
      </c>
      <c r="D2287" s="9" t="s">
        <v>32</v>
      </c>
      <c r="E2287" s="10">
        <v>368</v>
      </c>
      <c r="F2287" s="10">
        <v>229</v>
      </c>
      <c r="G2287" s="10">
        <v>38</v>
      </c>
      <c r="H2287" s="10">
        <v>28</v>
      </c>
      <c r="I2287" s="10">
        <v>0</v>
      </c>
      <c r="J2287" s="10" t="s">
        <v>21</v>
      </c>
      <c r="K2287" s="9"/>
      <c r="L2287" s="9" t="s">
        <v>18</v>
      </c>
      <c r="M2287" s="9" t="str">
        <f>IF(טבלה14[[#This Row],[מספר סטודנטים בתואר 1]]&gt;500,"yes","no")</f>
        <v>no</v>
      </c>
      <c r="N2287" s="12">
        <f>טבלה14[[#This Row],[מספר סטודנטים בתואר 1]]/SUBTOTAL(109,טבלה14[מספר סטודנטים בתואר 1])</f>
        <v>5.3529608564737369E-3</v>
      </c>
      <c r="O2287" s="11">
        <f>IFERROR(((טבלה14[[#This Row],[מספר סטודנטים בתואר 1]]-טבלה14[[#This Row],[נשים תואר 1]])/טבלה14[[#This Row],[מספר סטודנטים בתואר 1]]),"")</f>
        <v>0.37771739130434784</v>
      </c>
      <c r="P2287" s="11">
        <f>IFERROR(טבלה14[[#This Row],[נשים תואר 1]]/טבלה14[[#This Row],[מספר סטודנטים בתואר 1]],"")</f>
        <v>0.62228260869565222</v>
      </c>
      <c r="Q228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8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87" s="13">
        <f>SUMIFS(T:T,D:D,"2007/08",B:B,B2287)-טבלה14[[#This Row],[דירוג]]</f>
        <v>2</v>
      </c>
      <c r="T2287" s="9">
        <v>59</v>
      </c>
    </row>
    <row r="2288" spans="2:20" s="6" customFormat="1" ht="13.8" hidden="1" x14ac:dyDescent="0.3">
      <c r="B2288" s="7" t="s">
        <v>86</v>
      </c>
      <c r="C2288" s="8" t="s">
        <v>69</v>
      </c>
      <c r="D2288" s="10" t="s">
        <v>32</v>
      </c>
      <c r="E2288" s="10">
        <v>367</v>
      </c>
      <c r="F2288" s="10">
        <v>182</v>
      </c>
      <c r="G2288" s="10">
        <v>52</v>
      </c>
      <c r="H2288" s="10">
        <v>11</v>
      </c>
      <c r="I2288" s="10">
        <v>0</v>
      </c>
      <c r="J2288" s="10" t="s">
        <v>21</v>
      </c>
      <c r="K2288" s="9"/>
      <c r="L2288" s="9" t="s">
        <v>18</v>
      </c>
      <c r="M2288" s="9" t="str">
        <f>IF(טבלה14[[#This Row],[מספר סטודנטים בתואר 1]]&gt;500,"yes","no")</f>
        <v>no</v>
      </c>
      <c r="N2288" s="12">
        <f>טבלה14[[#This Row],[מספר סטודנטים בתואר 1]]/SUBTOTAL(109,טבלה14[מספר סטודנטים בתואר 1])</f>
        <v>5.3384147671898408E-3</v>
      </c>
      <c r="O2288" s="11">
        <f>IFERROR(((טבלה14[[#This Row],[מספר סטודנטים בתואר 1]]-טבלה14[[#This Row],[נשים תואר 1]])/טבלה14[[#This Row],[מספר סטודנטים בתואר 1]]),"")</f>
        <v>0.50408719346049047</v>
      </c>
      <c r="P2288" s="11">
        <f>IFERROR(טבלה14[[#This Row],[נשים תואר 1]]/טבלה14[[#This Row],[מספר סטודנטים בתואר 1]],"")</f>
        <v>0.49591280653950953</v>
      </c>
      <c r="Q228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8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88" s="13">
        <f>SUMIFS(T:T,D:D,"2007/08",B:B,B2288)-טבלה14[[#This Row],[דירוג]]</f>
        <v>-13</v>
      </c>
      <c r="T2288" s="9">
        <v>60</v>
      </c>
    </row>
    <row r="2289" spans="2:20" s="6" customFormat="1" ht="13.8" hidden="1" x14ac:dyDescent="0.3">
      <c r="B2289" s="7" t="s">
        <v>207</v>
      </c>
      <c r="C2289" s="8" t="s">
        <v>34</v>
      </c>
      <c r="D2289" s="9" t="s">
        <v>32</v>
      </c>
      <c r="E2289" s="10">
        <v>366</v>
      </c>
      <c r="F2289" s="10">
        <v>45</v>
      </c>
      <c r="G2289" s="10">
        <v>27</v>
      </c>
      <c r="H2289" s="10"/>
      <c r="I2289" s="10">
        <v>11</v>
      </c>
      <c r="J2289" s="10"/>
      <c r="K2289" s="9"/>
      <c r="L2289" s="9" t="s">
        <v>18</v>
      </c>
      <c r="M2289" s="9" t="str">
        <f>IF(טבלה14[[#This Row],[מספר סטודנטים בתואר 1]]&gt;500,"yes","no")</f>
        <v>no</v>
      </c>
      <c r="N2289" s="12">
        <f>טבלה14[[#This Row],[מספר סטודנטים בתואר 1]]/SUBTOTAL(109,טבלה14[מספר סטודנטים בתואר 1])</f>
        <v>5.3238686779059448E-3</v>
      </c>
      <c r="O2289" s="11">
        <f>IFERROR(((טבלה14[[#This Row],[מספר סטודנטים בתואר 1]]-טבלה14[[#This Row],[נשים תואר 1]])/טבלה14[[#This Row],[מספר סטודנטים בתואר 1]]),"")</f>
        <v>0.87704918032786883</v>
      </c>
      <c r="P2289" s="11">
        <f>IFERROR(טבלה14[[#This Row],[נשים תואר 1]]/טבלה14[[#This Row],[מספר סטודנטים בתואר 1]],"")</f>
        <v>0.12295081967213115</v>
      </c>
      <c r="Q228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89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289" s="13">
        <f>SUMIFS(T:T,D:D,"2007/08",B:B,B2289)-טבלה14[[#This Row],[דירוג]]</f>
        <v>2</v>
      </c>
      <c r="T2289" s="9">
        <v>61</v>
      </c>
    </row>
    <row r="2290" spans="2:20" s="6" customFormat="1" ht="13.8" hidden="1" x14ac:dyDescent="0.3">
      <c r="B2290" s="7" t="s">
        <v>126</v>
      </c>
      <c r="C2290" s="8" t="s">
        <v>25</v>
      </c>
      <c r="D2290" s="10" t="s">
        <v>32</v>
      </c>
      <c r="E2290" s="10">
        <v>359</v>
      </c>
      <c r="F2290" s="10">
        <v>223</v>
      </c>
      <c r="G2290" s="10">
        <v>222</v>
      </c>
      <c r="H2290" s="10">
        <v>86</v>
      </c>
      <c r="I2290" s="10">
        <v>81</v>
      </c>
      <c r="J2290" s="10">
        <v>37</v>
      </c>
      <c r="K2290" s="9"/>
      <c r="L2290" s="9" t="s">
        <v>18</v>
      </c>
      <c r="M2290" s="9" t="str">
        <f>IF(טבלה14[[#This Row],[מספר סטודנטים בתואר 1]]&gt;500,"yes","no")</f>
        <v>no</v>
      </c>
      <c r="N2290" s="12">
        <f>טבלה14[[#This Row],[מספר סטודנטים בתואר 1]]/SUBTOTAL(109,טבלה14[מספר סטודנטים בתואר 1])</f>
        <v>5.2220460529186731E-3</v>
      </c>
      <c r="O2290" s="11">
        <f>IFERROR(((טבלה14[[#This Row],[מספר סטודנטים בתואר 1]]-טבלה14[[#This Row],[נשים תואר 1]])/טבלה14[[#This Row],[מספר סטודנטים בתואר 1]]),"")</f>
        <v>0.37883008356545961</v>
      </c>
      <c r="P2290" s="11">
        <f>IFERROR(טבלה14[[#This Row],[נשים תואר 1]]/טבלה14[[#This Row],[מספר סטודנטים בתואר 1]],"")</f>
        <v>0.62116991643454034</v>
      </c>
      <c r="Q229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9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90" s="13">
        <f>SUMIFS(T:T,D:D,"2007/08",B:B,B2290)-טבלה14[[#This Row],[דירוג]]</f>
        <v>-7</v>
      </c>
      <c r="T2290" s="9">
        <v>62</v>
      </c>
    </row>
    <row r="2291" spans="2:20" s="6" customFormat="1" ht="13.8" hidden="1" x14ac:dyDescent="0.3">
      <c r="B2291" s="7" t="s">
        <v>122</v>
      </c>
      <c r="C2291" s="8" t="s">
        <v>39</v>
      </c>
      <c r="D2291" s="9" t="s">
        <v>32</v>
      </c>
      <c r="E2291" s="10">
        <v>357</v>
      </c>
      <c r="F2291" s="10">
        <v>282</v>
      </c>
      <c r="G2291" s="10">
        <v>140</v>
      </c>
      <c r="H2291" s="10">
        <v>115</v>
      </c>
      <c r="I2291" s="10">
        <v>48</v>
      </c>
      <c r="J2291" s="10">
        <v>29</v>
      </c>
      <c r="K2291" s="9"/>
      <c r="L2291" s="9" t="s">
        <v>18</v>
      </c>
      <c r="M2291" s="9" t="str">
        <f>IF(טבלה14[[#This Row],[מספר סטודנטים בתואר 1]]&gt;500,"yes","no")</f>
        <v>no</v>
      </c>
      <c r="N2291" s="12">
        <f>טבלה14[[#This Row],[מספר סטודנטים בתואר 1]]/SUBTOTAL(109,טבלה14[מספר סטודנטים בתואר 1])</f>
        <v>5.1929538743508809E-3</v>
      </c>
      <c r="O2291" s="11">
        <f>IFERROR(((טבלה14[[#This Row],[מספר סטודנטים בתואר 1]]-טבלה14[[#This Row],[נשים תואר 1]])/טבלה14[[#This Row],[מספר סטודנטים בתואר 1]]),"")</f>
        <v>0.21008403361344538</v>
      </c>
      <c r="P2291" s="11">
        <f>IFERROR(טבלה14[[#This Row],[נשים תואר 1]]/טבלה14[[#This Row],[מספר סטודנטים בתואר 1]],"")</f>
        <v>0.78991596638655459</v>
      </c>
      <c r="Q229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29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91" s="13">
        <f>SUMIFS(T:T,D:D,"2007/08",B:B,B2291)-טבלה14[[#This Row],[דירוג]]</f>
        <v>-6</v>
      </c>
      <c r="T2291" s="9">
        <v>63</v>
      </c>
    </row>
    <row r="2292" spans="2:20" s="6" customFormat="1" ht="13.8" hidden="1" x14ac:dyDescent="0.3">
      <c r="B2292" s="7" t="s">
        <v>104</v>
      </c>
      <c r="C2292" s="8" t="s">
        <v>39</v>
      </c>
      <c r="D2292" s="10" t="s">
        <v>32</v>
      </c>
      <c r="E2292" s="10">
        <v>318</v>
      </c>
      <c r="F2292" s="10">
        <v>210</v>
      </c>
      <c r="G2292" s="10">
        <v>53</v>
      </c>
      <c r="H2292" s="10">
        <v>33</v>
      </c>
      <c r="I2292" s="10">
        <v>9</v>
      </c>
      <c r="J2292" s="10">
        <v>7</v>
      </c>
      <c r="K2292" s="9"/>
      <c r="L2292" s="9" t="s">
        <v>18</v>
      </c>
      <c r="M2292" s="9" t="str">
        <f>IF(טבלה14[[#This Row],[מספר סטודנטים בתואר 1]]&gt;500,"yes","no")</f>
        <v>no</v>
      </c>
      <c r="N2292" s="12">
        <f>טבלה14[[#This Row],[מספר סטודנטים בתואר 1]]/SUBTOTAL(109,טבלה14[מספר סטודנטים בתואר 1])</f>
        <v>4.6256563922789356E-3</v>
      </c>
      <c r="O2292" s="11">
        <f>IFERROR(((טבלה14[[#This Row],[מספר סטודנטים בתואר 1]]-טבלה14[[#This Row],[נשים תואר 1]])/טבלה14[[#This Row],[מספר סטודנטים בתואר 1]]),"")</f>
        <v>0.33962264150943394</v>
      </c>
      <c r="P2292" s="11">
        <f>IFERROR(טבלה14[[#This Row],[נשים תואר 1]]/טבלה14[[#This Row],[מספר סטודנטים בתואר 1]],"")</f>
        <v>0.660377358490566</v>
      </c>
      <c r="Q229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9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92" s="13">
        <f>SUMIFS(T:T,D:D,"2007/08",B:B,B2292)-טבלה14[[#This Row],[דירוג]]</f>
        <v>8</v>
      </c>
      <c r="T2292" s="9">
        <v>64</v>
      </c>
    </row>
    <row r="2293" spans="2:20" s="6" customFormat="1" ht="13.8" hidden="1" x14ac:dyDescent="0.3">
      <c r="B2293" s="7" t="s">
        <v>268</v>
      </c>
      <c r="C2293" s="8" t="s">
        <v>28</v>
      </c>
      <c r="D2293" s="9" t="s">
        <v>22</v>
      </c>
      <c r="E2293" s="10">
        <v>81</v>
      </c>
      <c r="F2293" s="10">
        <v>13</v>
      </c>
      <c r="G2293" s="10"/>
      <c r="H2293" s="10"/>
      <c r="I2293" s="10"/>
      <c r="J2293" s="10" t="s">
        <v>21</v>
      </c>
      <c r="K2293" s="9"/>
      <c r="L2293" s="9" t="s">
        <v>18</v>
      </c>
      <c r="M2293" s="9" t="str">
        <f>IF(טבלה14[[#This Row],[מספר סטודנטים בתואר 1]]&gt;500,"yes","no")</f>
        <v>no</v>
      </c>
      <c r="N2293" s="12">
        <f>טבלה14[[#This Row],[מספר סטודנטים בתואר 1]]/SUBTOTAL(109,טבלה14[מספר סטודנטים בתואר 1])</f>
        <v>1.178233231995578E-3</v>
      </c>
      <c r="O2293" s="11">
        <f>IFERROR(((טבלה14[[#This Row],[מספר סטודנטים בתואר 1]]-טבלה14[[#This Row],[נשים תואר 1]])/טבלה14[[#This Row],[מספר סטודנטים בתואר 1]]),"")</f>
        <v>0.83950617283950613</v>
      </c>
      <c r="P2293" s="11">
        <f>IFERROR(טבלה14[[#This Row],[נשים תואר 1]]/טבלה14[[#This Row],[מספר סטודנטים בתואר 1]],"")</f>
        <v>0.16049382716049382</v>
      </c>
      <c r="Q229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93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293" s="13">
        <f>SUMIFS(T:T,D:D,"2007/08",B:B,B2293)-טבלה14[[#This Row],[דירוג]]</f>
        <v>-18</v>
      </c>
      <c r="T2293" s="9">
        <v>113</v>
      </c>
    </row>
    <row r="2294" spans="2:20" s="6" customFormat="1" ht="13.8" hidden="1" x14ac:dyDescent="0.3">
      <c r="B2294" s="7" t="s">
        <v>114</v>
      </c>
      <c r="C2294" s="8" t="s">
        <v>25</v>
      </c>
      <c r="D2294" s="10" t="s">
        <v>32</v>
      </c>
      <c r="E2294" s="10">
        <v>315</v>
      </c>
      <c r="F2294" s="10">
        <v>145</v>
      </c>
      <c r="G2294" s="10">
        <v>138</v>
      </c>
      <c r="H2294" s="10">
        <v>75</v>
      </c>
      <c r="I2294" s="10">
        <v>59</v>
      </c>
      <c r="J2294" s="10">
        <v>31</v>
      </c>
      <c r="K2294" s="9"/>
      <c r="L2294" s="9" t="s">
        <v>18</v>
      </c>
      <c r="M2294" s="9" t="str">
        <f>IF(טבלה14[[#This Row],[מספר סטודנטים בתואר 1]]&gt;500,"yes","no")</f>
        <v>no</v>
      </c>
      <c r="N2294" s="12">
        <f>טבלה14[[#This Row],[מספר סטודנטים בתואר 1]]/SUBTOTAL(109,טבלה14[מספר סטודנטים בתואר 1])</f>
        <v>4.5820181244272474E-3</v>
      </c>
      <c r="O2294" s="11">
        <f>IFERROR(((טבלה14[[#This Row],[מספר סטודנטים בתואר 1]]-טבלה14[[#This Row],[נשים תואר 1]])/טבלה14[[#This Row],[מספר סטודנטים בתואר 1]]),"")</f>
        <v>0.53968253968253965</v>
      </c>
      <c r="P2294" s="11">
        <f>IFERROR(טבלה14[[#This Row],[נשים תואר 1]]/טבלה14[[#This Row],[מספר סטודנטים בתואר 1]],"")</f>
        <v>0.46031746031746029</v>
      </c>
      <c r="Q229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9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94" s="13">
        <f>SUMIFS(T:T,D:D,"2007/08",B:B,B2294)-טבלה14[[#This Row],[דירוג]]</f>
        <v>-1</v>
      </c>
      <c r="T2294" s="9">
        <v>66</v>
      </c>
    </row>
    <row r="2295" spans="2:20" s="6" customFormat="1" ht="13.8" hidden="1" x14ac:dyDescent="0.3">
      <c r="B2295" s="7" t="s">
        <v>97</v>
      </c>
      <c r="C2295" s="8" t="s">
        <v>58</v>
      </c>
      <c r="D2295" s="9" t="s">
        <v>32</v>
      </c>
      <c r="E2295" s="10">
        <v>268</v>
      </c>
      <c r="F2295" s="10">
        <v>246</v>
      </c>
      <c r="G2295" s="10">
        <v>64</v>
      </c>
      <c r="H2295" s="10">
        <v>55</v>
      </c>
      <c r="I2295" s="10">
        <v>12</v>
      </c>
      <c r="J2295" s="10">
        <v>9</v>
      </c>
      <c r="K2295" s="9"/>
      <c r="L2295" s="9" t="s">
        <v>18</v>
      </c>
      <c r="M2295" s="9" t="str">
        <f>IF(טבלה14[[#This Row],[מספר סטודנטים בתואר 1]]&gt;500,"yes","no")</f>
        <v>no</v>
      </c>
      <c r="N2295" s="12">
        <f>טבלה14[[#This Row],[מספר סטודנטים בתואר 1]]/SUBTOTAL(109,טבלה14[מספר סטודנטים בתואר 1])</f>
        <v>3.8983519280841347E-3</v>
      </c>
      <c r="O2295" s="11">
        <f>IFERROR(((טבלה14[[#This Row],[מספר סטודנטים בתואר 1]]-טבלה14[[#This Row],[נשים תואר 1]])/טבלה14[[#This Row],[מספר סטודנטים בתואר 1]]),"")</f>
        <v>8.2089552238805971E-2</v>
      </c>
      <c r="P2295" s="11">
        <f>IFERROR(טבלה14[[#This Row],[נשים תואר 1]]/טבלה14[[#This Row],[מספר סטודנטים בתואר 1]],"")</f>
        <v>0.91791044776119401</v>
      </c>
      <c r="Q229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29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95" s="13">
        <f>SUMIFS(T:T,D:D,"2007/08",B:B,B2295)-טבלה14[[#This Row],[דירוג]]</f>
        <v>11</v>
      </c>
      <c r="T2295" s="9">
        <v>67</v>
      </c>
    </row>
    <row r="2296" spans="2:20" s="6" customFormat="1" ht="13.8" hidden="1" x14ac:dyDescent="0.3">
      <c r="B2296" s="7" t="s">
        <v>110</v>
      </c>
      <c r="C2296" s="8" t="s">
        <v>48</v>
      </c>
      <c r="D2296" s="10" t="s">
        <v>32</v>
      </c>
      <c r="E2296" s="10">
        <v>266</v>
      </c>
      <c r="F2296" s="10">
        <v>179</v>
      </c>
      <c r="G2296" s="10">
        <v>43</v>
      </c>
      <c r="H2296" s="10">
        <v>19</v>
      </c>
      <c r="I2296" s="10">
        <v>59</v>
      </c>
      <c r="J2296" s="10">
        <v>32</v>
      </c>
      <c r="K2296" s="9"/>
      <c r="L2296" s="9" t="s">
        <v>18</v>
      </c>
      <c r="M2296" s="9" t="str">
        <f>IF(טבלה14[[#This Row],[מספר סטודנטים בתואר 1]]&gt;500,"yes","no")</f>
        <v>no</v>
      </c>
      <c r="N2296" s="12">
        <f>טבלה14[[#This Row],[מספר סטודנטים בתואר 1]]/SUBTOTAL(109,טבלה14[מספר סטודנטים בתואר 1])</f>
        <v>3.8692597495163425E-3</v>
      </c>
      <c r="O2296" s="11">
        <f>IFERROR(((טבלה14[[#This Row],[מספר סטודנטים בתואר 1]]-טבלה14[[#This Row],[נשים תואר 1]])/טבלה14[[#This Row],[מספר סטודנטים בתואר 1]]),"")</f>
        <v>0.32706766917293234</v>
      </c>
      <c r="P2296" s="11">
        <f>IFERROR(טבלה14[[#This Row],[נשים תואר 1]]/טבלה14[[#This Row],[מספר סטודנטים בתואר 1]],"")</f>
        <v>0.67293233082706772</v>
      </c>
      <c r="Q229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29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96" s="13">
        <f>SUMIFS(T:T,D:D,"2007/08",B:B,B2296)-טבלה14[[#This Row],[דירוג]]</f>
        <v>6</v>
      </c>
      <c r="T2296" s="9">
        <v>68</v>
      </c>
    </row>
    <row r="2297" spans="2:20" s="6" customFormat="1" ht="13.8" hidden="1" x14ac:dyDescent="0.3">
      <c r="B2297" s="7" t="s">
        <v>116</v>
      </c>
      <c r="C2297" s="8" t="s">
        <v>48</v>
      </c>
      <c r="D2297" s="9" t="s">
        <v>32</v>
      </c>
      <c r="E2297" s="10">
        <v>257</v>
      </c>
      <c r="F2297" s="10">
        <v>193</v>
      </c>
      <c r="G2297" s="10">
        <v>83</v>
      </c>
      <c r="H2297" s="10">
        <v>51</v>
      </c>
      <c r="I2297" s="10">
        <v>11</v>
      </c>
      <c r="J2297" s="10">
        <v>6</v>
      </c>
      <c r="K2297" s="9"/>
      <c r="L2297" s="9" t="s">
        <v>18</v>
      </c>
      <c r="M2297" s="9" t="str">
        <f>IF(טבלה14[[#This Row],[מספר סטודנטים בתואר 1]]&gt;500,"yes","no")</f>
        <v>no</v>
      </c>
      <c r="N2297" s="12">
        <f>טבלה14[[#This Row],[מספר סטודנטים בתואר 1]]/SUBTOTAL(109,טבלה14[מספר סטודנטים בתואר 1])</f>
        <v>3.7383449459612783E-3</v>
      </c>
      <c r="O2297" s="11">
        <f>IFERROR(((טבלה14[[#This Row],[מספר סטודנטים בתואר 1]]-טבלה14[[#This Row],[נשים תואר 1]])/טבלה14[[#This Row],[מספר סטודנטים בתואר 1]]),"")</f>
        <v>0.24902723735408561</v>
      </c>
      <c r="P2297" s="11">
        <f>IFERROR(טבלה14[[#This Row],[נשים תואר 1]]/טבלה14[[#This Row],[מספר סטודנטים בתואר 1]],"")</f>
        <v>0.75097276264591439</v>
      </c>
      <c r="Q229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29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97" s="13">
        <f>SUMIFS(T:T,D:D,"2007/08",B:B,B2297)-טבלה14[[#This Row],[דירוג]]</f>
        <v>-9</v>
      </c>
      <c r="T2297" s="9">
        <v>69</v>
      </c>
    </row>
    <row r="2298" spans="2:20" s="6" customFormat="1" ht="13.8" hidden="1" x14ac:dyDescent="0.3">
      <c r="B2298" s="7" t="s">
        <v>88</v>
      </c>
      <c r="C2298" s="8" t="s">
        <v>48</v>
      </c>
      <c r="D2298" s="10" t="s">
        <v>32</v>
      </c>
      <c r="E2298" s="10">
        <v>256</v>
      </c>
      <c r="F2298" s="10">
        <v>187</v>
      </c>
      <c r="G2298" s="10">
        <v>451</v>
      </c>
      <c r="H2298" s="10">
        <v>329</v>
      </c>
      <c r="I2298" s="10">
        <v>146</v>
      </c>
      <c r="J2298" s="10">
        <v>83</v>
      </c>
      <c r="K2298" s="9"/>
      <c r="L2298" s="9" t="s">
        <v>18</v>
      </c>
      <c r="M2298" s="9" t="str">
        <f>IF(טבלה14[[#This Row],[מספר סטודנטים בתואר 1]]&gt;500,"yes","no")</f>
        <v>no</v>
      </c>
      <c r="N2298" s="12">
        <f>טבלה14[[#This Row],[מספר סטודנטים בתואר 1]]/SUBTOTAL(109,טבלה14[מספר סטודנטים בתואר 1])</f>
        <v>3.7237988566773822E-3</v>
      </c>
      <c r="O2298" s="11">
        <f>IFERROR(((טבלה14[[#This Row],[מספר סטודנטים בתואר 1]]-טבלה14[[#This Row],[נשים תואר 1]])/טבלה14[[#This Row],[מספר סטודנטים בתואר 1]]),"")</f>
        <v>0.26953125</v>
      </c>
      <c r="P2298" s="11">
        <f>IFERROR(טבלה14[[#This Row],[נשים תואר 1]]/טבלה14[[#This Row],[מספר סטודנטים בתואר 1]],"")</f>
        <v>0.73046875</v>
      </c>
      <c r="Q229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29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98" s="13">
        <f>SUMIFS(T:T,D:D,"2007/08",B:B,B2298)-טבלה14[[#This Row],[דירוג]]</f>
        <v>6</v>
      </c>
      <c r="T2298" s="9">
        <v>70</v>
      </c>
    </row>
    <row r="2299" spans="2:20" s="6" customFormat="1" ht="13.8" hidden="1" x14ac:dyDescent="0.3">
      <c r="B2299" s="7" t="s">
        <v>223</v>
      </c>
      <c r="C2299" s="8" t="s">
        <v>25</v>
      </c>
      <c r="D2299" s="9" t="s">
        <v>32</v>
      </c>
      <c r="E2299" s="10">
        <v>252</v>
      </c>
      <c r="F2299" s="10">
        <v>192</v>
      </c>
      <c r="G2299" s="10">
        <v>32</v>
      </c>
      <c r="H2299" s="10">
        <v>18</v>
      </c>
      <c r="I2299" s="10">
        <v>108</v>
      </c>
      <c r="J2299" s="10">
        <v>64</v>
      </c>
      <c r="K2299" s="9"/>
      <c r="L2299" s="9" t="s">
        <v>18</v>
      </c>
      <c r="M2299" s="9" t="str">
        <f>IF(טבלה14[[#This Row],[מספר סטודנטים בתואר 1]]&gt;500,"yes","no")</f>
        <v>no</v>
      </c>
      <c r="N2299" s="12">
        <f>טבלה14[[#This Row],[מספר סטודנטים בתואר 1]]/SUBTOTAL(109,טבלה14[מספר סטודנטים בתואר 1])</f>
        <v>3.6656144995417983E-3</v>
      </c>
      <c r="O2299" s="11">
        <f>IFERROR(((טבלה14[[#This Row],[מספר סטודנטים בתואר 1]]-טבלה14[[#This Row],[נשים תואר 1]])/טבלה14[[#This Row],[מספר סטודנטים בתואר 1]]),"")</f>
        <v>0.23809523809523808</v>
      </c>
      <c r="P2299" s="11">
        <f>IFERROR(טבלה14[[#This Row],[נשים תואר 1]]/טבלה14[[#This Row],[מספר סטודנטים בתואר 1]],"")</f>
        <v>0.76190476190476186</v>
      </c>
      <c r="Q229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29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299" s="13">
        <f>SUMIFS(T:T,D:D,"2007/08",B:B,B2299)-טבלה14[[#This Row],[דירוג]]</f>
        <v>-13</v>
      </c>
      <c r="T2299" s="9">
        <v>71</v>
      </c>
    </row>
    <row r="2300" spans="2:20" s="6" customFormat="1" ht="13.8" hidden="1" x14ac:dyDescent="0.3">
      <c r="B2300" s="7" t="s">
        <v>66</v>
      </c>
      <c r="C2300" s="8" t="s">
        <v>34</v>
      </c>
      <c r="D2300" s="10" t="s">
        <v>32</v>
      </c>
      <c r="E2300" s="10">
        <v>251</v>
      </c>
      <c r="F2300" s="10">
        <v>48</v>
      </c>
      <c r="G2300" s="10">
        <v>0</v>
      </c>
      <c r="H2300" s="10">
        <v>0</v>
      </c>
      <c r="I2300" s="10">
        <v>0</v>
      </c>
      <c r="J2300" s="10" t="s">
        <v>21</v>
      </c>
      <c r="K2300" s="9"/>
      <c r="L2300" s="9" t="s">
        <v>18</v>
      </c>
      <c r="M2300" s="9" t="str">
        <f>IF(טבלה14[[#This Row],[מספר סטודנטים בתואר 1]]&gt;500,"yes","no")</f>
        <v>no</v>
      </c>
      <c r="N2300" s="12">
        <f>טבלה14[[#This Row],[מספר סטודנטים בתואר 1]]/SUBTOTAL(109,טבלה14[מספר סטודנטים בתואר 1])</f>
        <v>3.6510684102579022E-3</v>
      </c>
      <c r="O2300" s="11">
        <f>IFERROR(((טבלה14[[#This Row],[מספר סטודנטים בתואר 1]]-טבלה14[[#This Row],[נשים תואר 1]])/טבלה14[[#This Row],[מספר סטודנטים בתואר 1]]),"")</f>
        <v>0.80876494023904377</v>
      </c>
      <c r="P2300" s="11">
        <f>IFERROR(טבלה14[[#This Row],[נשים תואר 1]]/טבלה14[[#This Row],[מספר סטודנטים בתואר 1]],"")</f>
        <v>0.19123505976095617</v>
      </c>
      <c r="Q230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00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300" s="13">
        <f>SUMIFS(T:T,D:D,"2007/08",B:B,B2300)-טבלה14[[#This Row],[דירוג]]</f>
        <v>-30</v>
      </c>
      <c r="T2300" s="9">
        <v>72</v>
      </c>
    </row>
    <row r="2301" spans="2:20" s="6" customFormat="1" ht="13.8" hidden="1" x14ac:dyDescent="0.3">
      <c r="B2301" s="7" t="s">
        <v>201</v>
      </c>
      <c r="C2301" s="8" t="s">
        <v>58</v>
      </c>
      <c r="D2301" s="9" t="s">
        <v>32</v>
      </c>
      <c r="E2301" s="10">
        <v>249</v>
      </c>
      <c r="F2301" s="10">
        <v>209</v>
      </c>
      <c r="G2301" s="10">
        <v>0</v>
      </c>
      <c r="H2301" s="10">
        <v>0</v>
      </c>
      <c r="I2301" s="10">
        <v>0</v>
      </c>
      <c r="J2301" s="10" t="s">
        <v>21</v>
      </c>
      <c r="K2301" s="9"/>
      <c r="L2301" s="9" t="s">
        <v>18</v>
      </c>
      <c r="M2301" s="9" t="str">
        <f>IF(טבלה14[[#This Row],[מספר סטודנטים בתואר 1]]&gt;500,"yes","no")</f>
        <v>no</v>
      </c>
      <c r="N2301" s="12">
        <f>טבלה14[[#This Row],[מספר סטודנטים בתואר 1]]/SUBTOTAL(109,טבלה14[מספר סטודנטים בתואר 1])</f>
        <v>3.6219762316901101E-3</v>
      </c>
      <c r="O2301" s="11">
        <f>IFERROR(((טבלה14[[#This Row],[מספר סטודנטים בתואר 1]]-טבלה14[[#This Row],[נשים תואר 1]])/טבלה14[[#This Row],[מספר סטודנטים בתואר 1]]),"")</f>
        <v>0.1606425702811245</v>
      </c>
      <c r="P2301" s="11">
        <f>IFERROR(טבלה14[[#This Row],[נשים תואר 1]]/טבלה14[[#This Row],[מספר סטודנטים בתואר 1]],"")</f>
        <v>0.8393574297188755</v>
      </c>
      <c r="Q230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30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01" s="13">
        <f>SUMIFS(T:T,D:D,"2007/08",B:B,B2301)-טבלה14[[#This Row],[דירוג]]</f>
        <v>-5</v>
      </c>
      <c r="T2301" s="9">
        <v>73</v>
      </c>
    </row>
    <row r="2302" spans="2:20" s="6" customFormat="1" ht="13.8" hidden="1" x14ac:dyDescent="0.3">
      <c r="B2302" s="7" t="s">
        <v>197</v>
      </c>
      <c r="C2302" s="8" t="s">
        <v>52</v>
      </c>
      <c r="D2302" s="10" t="s">
        <v>32</v>
      </c>
      <c r="E2302" s="10">
        <v>248</v>
      </c>
      <c r="F2302" s="10">
        <v>201</v>
      </c>
      <c r="G2302" s="10">
        <v>599</v>
      </c>
      <c r="H2302" s="10">
        <v>462</v>
      </c>
      <c r="I2302" s="10">
        <v>15</v>
      </c>
      <c r="J2302" s="10">
        <v>10</v>
      </c>
      <c r="K2302" s="9"/>
      <c r="L2302" s="9" t="s">
        <v>18</v>
      </c>
      <c r="M2302" s="9" t="str">
        <f>IF(טבלה14[[#This Row],[מספר סטודנטים בתואר 1]]&gt;500,"yes","no")</f>
        <v>no</v>
      </c>
      <c r="N2302" s="12">
        <f>טבלה14[[#This Row],[מספר סטודנטים בתואר 1]]/SUBTOTAL(109,טבלה14[מספר סטודנטים בתואר 1])</f>
        <v>3.607430142406214E-3</v>
      </c>
      <c r="O2302" s="11">
        <f>IFERROR(((טבלה14[[#This Row],[מספר סטודנטים בתואר 1]]-טבלה14[[#This Row],[נשים תואר 1]])/טבלה14[[#This Row],[מספר סטודנטים בתואר 1]]),"")</f>
        <v>0.18951612903225806</v>
      </c>
      <c r="P2302" s="11">
        <f>IFERROR(טבלה14[[#This Row],[נשים תואר 1]]/טבלה14[[#This Row],[מספר סטודנטים בתואר 1]],"")</f>
        <v>0.81048387096774188</v>
      </c>
      <c r="Q230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30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02" s="13">
        <f>SUMIFS(T:T,D:D,"2007/08",B:B,B2302)-טבלה14[[#This Row],[דירוג]]</f>
        <v>15</v>
      </c>
      <c r="T2302" s="9">
        <v>74</v>
      </c>
    </row>
    <row r="2303" spans="2:20" s="6" customFormat="1" ht="13.8" hidden="1" x14ac:dyDescent="0.3">
      <c r="B2303" s="7" t="s">
        <v>119</v>
      </c>
      <c r="C2303" s="8" t="s">
        <v>34</v>
      </c>
      <c r="D2303" s="9" t="s">
        <v>32</v>
      </c>
      <c r="E2303" s="10">
        <v>246</v>
      </c>
      <c r="F2303" s="10">
        <v>186</v>
      </c>
      <c r="G2303" s="10">
        <v>37</v>
      </c>
      <c r="H2303" s="10">
        <v>28</v>
      </c>
      <c r="I2303" s="10">
        <v>34</v>
      </c>
      <c r="J2303" s="10">
        <v>21</v>
      </c>
      <c r="K2303" s="9"/>
      <c r="L2303" s="9" t="s">
        <v>18</v>
      </c>
      <c r="M2303" s="9" t="str">
        <f>IF(טבלה14[[#This Row],[מספר סטודנטים בתואר 1]]&gt;500,"yes","no")</f>
        <v>no</v>
      </c>
      <c r="N2303" s="12">
        <f>טבלה14[[#This Row],[מספר סטודנטים בתואר 1]]/SUBTOTAL(109,טבלה14[מספר סטודנטים בתואר 1])</f>
        <v>3.5783379638384218E-3</v>
      </c>
      <c r="O2303" s="11">
        <f>IFERROR(((טבלה14[[#This Row],[מספר סטודנטים בתואר 1]]-טבלה14[[#This Row],[נשים תואר 1]])/טבלה14[[#This Row],[מספר סטודנטים בתואר 1]]),"")</f>
        <v>0.24390243902439024</v>
      </c>
      <c r="P2303" s="11">
        <f>IFERROR(טבלה14[[#This Row],[נשים תואר 1]]/טבלה14[[#This Row],[מספר סטודנטים בתואר 1]],"")</f>
        <v>0.75609756097560976</v>
      </c>
      <c r="Q230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30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03" s="13">
        <f>SUMIFS(T:T,D:D,"2007/08",B:B,B2303)-טבלה14[[#This Row],[דירוג]]</f>
        <v>-5</v>
      </c>
      <c r="T2303" s="9">
        <v>75</v>
      </c>
    </row>
    <row r="2304" spans="2:20" s="6" customFormat="1" ht="13.8" hidden="1" x14ac:dyDescent="0.3">
      <c r="B2304" s="7" t="s">
        <v>125</v>
      </c>
      <c r="C2304" s="8" t="s">
        <v>56</v>
      </c>
      <c r="D2304" s="10" t="s">
        <v>32</v>
      </c>
      <c r="E2304" s="10">
        <v>238</v>
      </c>
      <c r="F2304" s="10">
        <v>149</v>
      </c>
      <c r="G2304" s="10">
        <v>61</v>
      </c>
      <c r="H2304" s="10">
        <v>51</v>
      </c>
      <c r="I2304" s="10">
        <v>76</v>
      </c>
      <c r="J2304" s="10">
        <v>46</v>
      </c>
      <c r="K2304" s="9"/>
      <c r="L2304" s="9" t="s">
        <v>18</v>
      </c>
      <c r="M2304" s="9" t="str">
        <f>IF(טבלה14[[#This Row],[מספר סטודנטים בתואר 1]]&gt;500,"yes","no")</f>
        <v>no</v>
      </c>
      <c r="N2304" s="12">
        <f>טבלה14[[#This Row],[מספר סטודנטים בתואר 1]]/SUBTOTAL(109,טבלה14[מספר סטודנטים בתואר 1])</f>
        <v>3.4619692495672537E-3</v>
      </c>
      <c r="O2304" s="11">
        <f>IFERROR(((טבלה14[[#This Row],[מספר סטודנטים בתואר 1]]-טבלה14[[#This Row],[נשים תואר 1]])/טבלה14[[#This Row],[מספר סטודנטים בתואר 1]]),"")</f>
        <v>0.37394957983193278</v>
      </c>
      <c r="P2304" s="11">
        <f>IFERROR(טבלה14[[#This Row],[נשים תואר 1]]/טבלה14[[#This Row],[מספר סטודנטים בתואר 1]],"")</f>
        <v>0.62605042016806722</v>
      </c>
      <c r="Q230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0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04" s="13">
        <f>SUMIFS(T:T,D:D,"2007/08",B:B,B2304)-טבלה14[[#This Row],[דירוג]]</f>
        <v>-9</v>
      </c>
      <c r="T2304" s="9">
        <v>76</v>
      </c>
    </row>
    <row r="2305" spans="2:20" s="6" customFormat="1" ht="13.8" hidden="1" x14ac:dyDescent="0.3">
      <c r="B2305" s="7" t="s">
        <v>224</v>
      </c>
      <c r="C2305" s="8" t="s">
        <v>39</v>
      </c>
      <c r="D2305" s="9" t="s">
        <v>32</v>
      </c>
      <c r="E2305" s="10">
        <v>231</v>
      </c>
      <c r="F2305" s="10">
        <v>189</v>
      </c>
      <c r="G2305" s="10">
        <v>31</v>
      </c>
      <c r="H2305" s="10">
        <v>26</v>
      </c>
      <c r="I2305" s="10">
        <v>8</v>
      </c>
      <c r="J2305" s="10">
        <v>8</v>
      </c>
      <c r="K2305" s="9"/>
      <c r="L2305" s="9" t="s">
        <v>18</v>
      </c>
      <c r="M2305" s="9" t="str">
        <f>IF(טבלה14[[#This Row],[מספר סטודנטים בתואר 1]]&gt;500,"yes","no")</f>
        <v>no</v>
      </c>
      <c r="N2305" s="12">
        <f>טבלה14[[#This Row],[מספר סטודנטים בתואר 1]]/SUBTOTAL(109,טבלה14[מספר סטודנטים בתואר 1])</f>
        <v>3.3601466245799815E-3</v>
      </c>
      <c r="O2305" s="11">
        <f>IFERROR(((טבלה14[[#This Row],[מספר סטודנטים בתואר 1]]-טבלה14[[#This Row],[נשים תואר 1]])/טבלה14[[#This Row],[מספר סטודנטים בתואר 1]]),"")</f>
        <v>0.18181818181818182</v>
      </c>
      <c r="P2305" s="11">
        <f>IFERROR(טבלה14[[#This Row],[נשים תואר 1]]/טבלה14[[#This Row],[מספר סטודנטים בתואר 1]],"")</f>
        <v>0.81818181818181823</v>
      </c>
      <c r="Q230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30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05" s="13">
        <f>SUMIFS(T:T,D:D,"2007/08",B:B,B2305)-טבלה14[[#This Row],[דירוג]]</f>
        <v>-11</v>
      </c>
      <c r="T2305" s="9">
        <v>77</v>
      </c>
    </row>
    <row r="2306" spans="2:20" s="6" customFormat="1" ht="13.8" hidden="1" x14ac:dyDescent="0.3">
      <c r="B2306" s="7" t="s">
        <v>103</v>
      </c>
      <c r="C2306" s="8" t="s">
        <v>48</v>
      </c>
      <c r="D2306" s="10" t="s">
        <v>32</v>
      </c>
      <c r="E2306" s="10">
        <v>223</v>
      </c>
      <c r="F2306" s="10">
        <v>92</v>
      </c>
      <c r="G2306" s="10">
        <v>46</v>
      </c>
      <c r="H2306" s="10">
        <v>22</v>
      </c>
      <c r="I2306" s="10">
        <v>37</v>
      </c>
      <c r="J2306" s="10">
        <v>20</v>
      </c>
      <c r="K2306" s="9"/>
      <c r="L2306" s="9" t="s">
        <v>18</v>
      </c>
      <c r="M2306" s="9" t="str">
        <f>IF(טבלה14[[#This Row],[מספר סטודנטים בתואר 1]]&gt;500,"yes","no")</f>
        <v>no</v>
      </c>
      <c r="N2306" s="12">
        <f>טבלה14[[#This Row],[מספר סטודנטים בתואר 1]]/SUBTOTAL(109,טבלה14[מספר סטודנטים בתואר 1])</f>
        <v>3.2437779103088133E-3</v>
      </c>
      <c r="O2306" s="11">
        <f>IFERROR(((טבלה14[[#This Row],[מספר סטודנטים בתואר 1]]-טבלה14[[#This Row],[נשים תואר 1]])/טבלה14[[#This Row],[מספר סטודנטים בתואר 1]]),"")</f>
        <v>0.58744394618834084</v>
      </c>
      <c r="P2306" s="11">
        <f>IFERROR(טבלה14[[#This Row],[נשים תואר 1]]/טבלה14[[#This Row],[מספר סטודנטים בתואר 1]],"")</f>
        <v>0.41255605381165922</v>
      </c>
      <c r="Q230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0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06" s="13">
        <f>SUMIFS(T:T,D:D,"2007/08",B:B,B2306)-טבלה14[[#This Row],[דירוג]]</f>
        <v>6</v>
      </c>
      <c r="T2306" s="9">
        <v>78</v>
      </c>
    </row>
    <row r="2307" spans="2:20" s="6" customFormat="1" ht="13.8" hidden="1" x14ac:dyDescent="0.3">
      <c r="B2307" s="7" t="s">
        <v>213</v>
      </c>
      <c r="C2307" s="8" t="s">
        <v>56</v>
      </c>
      <c r="D2307" s="9" t="s">
        <v>32</v>
      </c>
      <c r="E2307" s="10">
        <v>218</v>
      </c>
      <c r="F2307" s="10">
        <v>181</v>
      </c>
      <c r="G2307" s="10">
        <v>162</v>
      </c>
      <c r="H2307" s="10">
        <v>133</v>
      </c>
      <c r="I2307" s="10">
        <v>29</v>
      </c>
      <c r="J2307" s="10">
        <v>22</v>
      </c>
      <c r="K2307" s="9"/>
      <c r="L2307" s="9" t="s">
        <v>18</v>
      </c>
      <c r="M2307" s="9" t="str">
        <f>IF(טבלה14[[#This Row],[מספר סטודנטים בתואר 1]]&gt;500,"yes","no")</f>
        <v>no</v>
      </c>
      <c r="N2307" s="12">
        <f>טבלה14[[#This Row],[מספר סטודנטים בתואר 1]]/SUBTOTAL(109,טבלה14[מספר סטודנטים בתואר 1])</f>
        <v>3.1710474638893334E-3</v>
      </c>
      <c r="O2307" s="11">
        <f>IFERROR(((טבלה14[[#This Row],[מספר סטודנטים בתואר 1]]-טבלה14[[#This Row],[נשים תואר 1]])/טבלה14[[#This Row],[מספר סטודנטים בתואר 1]]),"")</f>
        <v>0.16972477064220184</v>
      </c>
      <c r="P2307" s="11">
        <f>IFERROR(טבלה14[[#This Row],[נשים תואר 1]]/טבלה14[[#This Row],[מספר סטודנטים בתואר 1]],"")</f>
        <v>0.83027522935779818</v>
      </c>
      <c r="Q230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30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07" s="13">
        <f>SUMIFS(T:T,D:D,"2007/08",B:B,B2307)-טבלה14[[#This Row],[דירוג]]</f>
        <v>0</v>
      </c>
      <c r="T2307" s="9">
        <v>79</v>
      </c>
    </row>
    <row r="2308" spans="2:20" s="6" customFormat="1" ht="13.8" hidden="1" x14ac:dyDescent="0.3">
      <c r="B2308" s="7" t="s">
        <v>202</v>
      </c>
      <c r="C2308" s="8" t="s">
        <v>25</v>
      </c>
      <c r="D2308" s="10" t="s">
        <v>32</v>
      </c>
      <c r="E2308" s="10">
        <v>216</v>
      </c>
      <c r="F2308" s="10">
        <v>142</v>
      </c>
      <c r="G2308" s="10">
        <v>459</v>
      </c>
      <c r="H2308" s="10">
        <v>362</v>
      </c>
      <c r="I2308" s="10">
        <v>71</v>
      </c>
      <c r="J2308" s="10">
        <v>36</v>
      </c>
      <c r="K2308" s="9"/>
      <c r="L2308" s="9" t="s">
        <v>18</v>
      </c>
      <c r="M2308" s="9" t="str">
        <f>IF(טבלה14[[#This Row],[מספר סטודנטים בתואר 1]]&gt;500,"yes","no")</f>
        <v>no</v>
      </c>
      <c r="N2308" s="12">
        <f>טבלה14[[#This Row],[מספר סטודנטים בתואר 1]]/SUBTOTAL(109,טבלה14[מספר סטודנטים בתואר 1])</f>
        <v>3.1419552853215412E-3</v>
      </c>
      <c r="O2308" s="11">
        <f>IFERROR(((טבלה14[[#This Row],[מספר סטודנטים בתואר 1]]-טבלה14[[#This Row],[נשים תואר 1]])/טבלה14[[#This Row],[מספר סטודנטים בתואר 1]]),"")</f>
        <v>0.34259259259259262</v>
      </c>
      <c r="P2308" s="11">
        <f>IFERROR(טבלה14[[#This Row],[נשים תואר 1]]/טבלה14[[#This Row],[מספר סטודנטים בתואר 1]],"")</f>
        <v>0.65740740740740744</v>
      </c>
      <c r="Q230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0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08" s="13">
        <f>SUMIFS(T:T,D:D,"2007/08",B:B,B2308)-טבלה14[[#This Row],[דירוג]]</f>
        <v>-6</v>
      </c>
      <c r="T2308" s="9">
        <v>81</v>
      </c>
    </row>
    <row r="2309" spans="2:20" s="6" customFormat="1" ht="13.8" hidden="1" x14ac:dyDescent="0.3">
      <c r="B2309" s="7" t="s">
        <v>117</v>
      </c>
      <c r="C2309" s="8" t="s">
        <v>56</v>
      </c>
      <c r="D2309" s="9" t="s">
        <v>32</v>
      </c>
      <c r="E2309" s="10">
        <v>216</v>
      </c>
      <c r="F2309" s="10">
        <v>96</v>
      </c>
      <c r="G2309" s="10">
        <v>40</v>
      </c>
      <c r="H2309" s="10">
        <v>18</v>
      </c>
      <c r="I2309" s="10"/>
      <c r="J2309" s="10"/>
      <c r="K2309" s="9"/>
      <c r="L2309" s="9" t="s">
        <v>18</v>
      </c>
      <c r="M2309" s="9" t="str">
        <f>IF(טבלה14[[#This Row],[מספר סטודנטים בתואר 1]]&gt;500,"yes","no")</f>
        <v>no</v>
      </c>
      <c r="N2309" s="12">
        <f>טבלה14[[#This Row],[מספר סטודנטים בתואר 1]]/SUBTOTAL(109,טבלה14[מספר סטודנטים בתואר 1])</f>
        <v>3.1419552853215412E-3</v>
      </c>
      <c r="O2309" s="11">
        <f>IFERROR(((טבלה14[[#This Row],[מספר סטודנטים בתואר 1]]-טבלה14[[#This Row],[נשים תואר 1]])/טבלה14[[#This Row],[מספר סטודנטים בתואר 1]]),"")</f>
        <v>0.55555555555555558</v>
      </c>
      <c r="P2309" s="11">
        <f>IFERROR(טבלה14[[#This Row],[נשים תואר 1]]/טבלה14[[#This Row],[מספר סטודנטים בתואר 1]],"")</f>
        <v>0.44444444444444442</v>
      </c>
      <c r="Q230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0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09" s="13">
        <f>SUMIFS(T:T,D:D,"2007/08",B:B,B2309)-טבלה14[[#This Row],[דירוג]]</f>
        <v>7</v>
      </c>
      <c r="T2309" s="9">
        <v>80</v>
      </c>
    </row>
    <row r="2310" spans="2:20" s="6" customFormat="1" ht="13.8" hidden="1" x14ac:dyDescent="0.3">
      <c r="B2310" s="7" t="s">
        <v>98</v>
      </c>
      <c r="C2310" s="8" t="s">
        <v>72</v>
      </c>
      <c r="D2310" s="10" t="s">
        <v>32</v>
      </c>
      <c r="E2310" s="10">
        <v>211</v>
      </c>
      <c r="F2310" s="10">
        <v>145</v>
      </c>
      <c r="G2310" s="10">
        <v>267</v>
      </c>
      <c r="H2310" s="10">
        <v>152</v>
      </c>
      <c r="I2310" s="10">
        <v>45</v>
      </c>
      <c r="J2310" s="10">
        <v>16</v>
      </c>
      <c r="K2310" s="9"/>
      <c r="L2310" s="9" t="s">
        <v>18</v>
      </c>
      <c r="M2310" s="9" t="str">
        <f>IF(טבלה14[[#This Row],[מספר סטודנטים בתואר 1]]&gt;500,"yes","no")</f>
        <v>no</v>
      </c>
      <c r="N2310" s="12">
        <f>טבלה14[[#This Row],[מספר סטודנטים בתואר 1]]/SUBTOTAL(109,טבלה14[מספר סטודנטים בתואר 1])</f>
        <v>3.0692248389020613E-3</v>
      </c>
      <c r="O2310" s="11">
        <f>IFERROR(((טבלה14[[#This Row],[מספר סטודנטים בתואר 1]]-טבלה14[[#This Row],[נשים תואר 1]])/טבלה14[[#This Row],[מספר סטודנטים בתואר 1]]),"")</f>
        <v>0.3127962085308057</v>
      </c>
      <c r="P2310" s="11">
        <f>IFERROR(טבלה14[[#This Row],[נשים תואר 1]]/טבלה14[[#This Row],[מספר סטודנטים בתואר 1]],"")</f>
        <v>0.6872037914691943</v>
      </c>
      <c r="Q231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1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10" s="13">
        <f>SUMIFS(T:T,D:D,"2007/08",B:B,B2310)-טבלה14[[#This Row],[דירוג]]</f>
        <v>8</v>
      </c>
      <c r="T2310" s="9">
        <v>82</v>
      </c>
    </row>
    <row r="2311" spans="2:20" s="6" customFormat="1" ht="13.8" hidden="1" x14ac:dyDescent="0.3">
      <c r="B2311" s="7" t="s">
        <v>238</v>
      </c>
      <c r="C2311" s="8" t="s">
        <v>25</v>
      </c>
      <c r="D2311" s="9" t="s">
        <v>32</v>
      </c>
      <c r="E2311" s="10">
        <v>206</v>
      </c>
      <c r="F2311" s="10">
        <v>106</v>
      </c>
      <c r="G2311" s="10">
        <v>159</v>
      </c>
      <c r="H2311" s="10">
        <v>114</v>
      </c>
      <c r="I2311" s="10">
        <v>34</v>
      </c>
      <c r="J2311" s="10">
        <v>29</v>
      </c>
      <c r="K2311" s="9"/>
      <c r="L2311" s="9" t="s">
        <v>18</v>
      </c>
      <c r="M2311" s="9" t="str">
        <f>IF(טבלה14[[#This Row],[מספר סטודנטים בתואר 1]]&gt;500,"yes","no")</f>
        <v>no</v>
      </c>
      <c r="N2311" s="12">
        <f>טבלה14[[#This Row],[מספר סטודנטים בתואר 1]]/SUBTOTAL(109,טבלה14[מספר סטודנטים בתואר 1])</f>
        <v>2.9964943924825809E-3</v>
      </c>
      <c r="O2311" s="11">
        <f>IFERROR(((טבלה14[[#This Row],[מספר סטודנטים בתואר 1]]-טבלה14[[#This Row],[נשים תואר 1]])/טבלה14[[#This Row],[מספר סטודנטים בתואר 1]]),"")</f>
        <v>0.4854368932038835</v>
      </c>
      <c r="P2311" s="11">
        <f>IFERROR(טבלה14[[#This Row],[נשים תואר 1]]/טבלה14[[#This Row],[מספר סטודנטים בתואר 1]],"")</f>
        <v>0.5145631067961165</v>
      </c>
      <c r="Q231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1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11" s="13">
        <f>SUMIFS(T:T,D:D,"2007/08",B:B,B2311)-טבלה14[[#This Row],[דירוג]]</f>
        <v>-2</v>
      </c>
      <c r="T2311" s="9">
        <v>83</v>
      </c>
    </row>
    <row r="2312" spans="2:20" s="6" customFormat="1" ht="13.8" hidden="1" x14ac:dyDescent="0.3">
      <c r="B2312" s="7" t="s">
        <v>123</v>
      </c>
      <c r="C2312" s="8" t="s">
        <v>34</v>
      </c>
      <c r="D2312" s="10" t="s">
        <v>32</v>
      </c>
      <c r="E2312" s="10">
        <v>205</v>
      </c>
      <c r="F2312" s="10">
        <v>130</v>
      </c>
      <c r="G2312" s="10">
        <v>21</v>
      </c>
      <c r="H2312" s="10">
        <v>8</v>
      </c>
      <c r="I2312" s="10">
        <v>27</v>
      </c>
      <c r="J2312" s="10">
        <v>22</v>
      </c>
      <c r="K2312" s="9"/>
      <c r="L2312" s="9" t="s">
        <v>18</v>
      </c>
      <c r="M2312" s="9" t="str">
        <f>IF(טבלה14[[#This Row],[מספר סטודנטים בתואר 1]]&gt;500,"yes","no")</f>
        <v>no</v>
      </c>
      <c r="N2312" s="12">
        <f>טבלה14[[#This Row],[מספר סטודנטים בתואר 1]]/SUBTOTAL(109,טבלה14[מספר סטודנטים בתואר 1])</f>
        <v>2.9819483031986852E-3</v>
      </c>
      <c r="O2312" s="11">
        <f>IFERROR(((טבלה14[[#This Row],[מספר סטודנטים בתואר 1]]-טבלה14[[#This Row],[נשים תואר 1]])/טבלה14[[#This Row],[מספר סטודנטים בתואר 1]]),"")</f>
        <v>0.36585365853658536</v>
      </c>
      <c r="P2312" s="11">
        <f>IFERROR(טבלה14[[#This Row],[נשים תואר 1]]/טבלה14[[#This Row],[מספר סטודנטים בתואר 1]],"")</f>
        <v>0.63414634146341464</v>
      </c>
      <c r="Q231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1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12" s="13">
        <f>SUMIFS(T:T,D:D,"2007/08",B:B,B2312)-טבלה14[[#This Row],[דירוג]]</f>
        <v>-2</v>
      </c>
      <c r="T2312" s="9">
        <v>84</v>
      </c>
    </row>
    <row r="2313" spans="2:20" s="6" customFormat="1" ht="13.8" hidden="1" x14ac:dyDescent="0.3">
      <c r="B2313" s="7" t="s">
        <v>124</v>
      </c>
      <c r="C2313" s="8" t="s">
        <v>58</v>
      </c>
      <c r="D2313" s="9" t="s">
        <v>32</v>
      </c>
      <c r="E2313" s="10">
        <v>204</v>
      </c>
      <c r="F2313" s="10">
        <v>168</v>
      </c>
      <c r="G2313" s="10"/>
      <c r="H2313" s="10"/>
      <c r="I2313" s="10">
        <v>0</v>
      </c>
      <c r="J2313" s="10" t="s">
        <v>21</v>
      </c>
      <c r="K2313" s="9"/>
      <c r="L2313" s="9" t="s">
        <v>18</v>
      </c>
      <c r="M2313" s="9" t="str">
        <f>IF(טבלה14[[#This Row],[מספר סטודנטים בתואר 1]]&gt;500,"yes","no")</f>
        <v>no</v>
      </c>
      <c r="N2313" s="12">
        <f>טבלה14[[#This Row],[מספר סטודנטים בתואר 1]]/SUBTOTAL(109,טבלה14[מספר סטודנטים בתואר 1])</f>
        <v>2.9674022139147892E-3</v>
      </c>
      <c r="O2313" s="11">
        <f>IFERROR(((טבלה14[[#This Row],[מספר סטודנטים בתואר 1]]-טבלה14[[#This Row],[נשים תואר 1]])/טבלה14[[#This Row],[מספר סטודנטים בתואר 1]]),"")</f>
        <v>0.17647058823529413</v>
      </c>
      <c r="P2313" s="11">
        <f>IFERROR(טבלה14[[#This Row],[נשים תואר 1]]/טבלה14[[#This Row],[מספר סטודנטים בתואר 1]],"")</f>
        <v>0.82352941176470584</v>
      </c>
      <c r="Q231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31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13" s="13">
        <f>SUMIFS(T:T,D:D,"2007/08",B:B,B2313)-טבלה14[[#This Row],[דירוג]]</f>
        <v>-5</v>
      </c>
      <c r="T2313" s="9">
        <v>85</v>
      </c>
    </row>
    <row r="2314" spans="2:20" s="6" customFormat="1" ht="13.8" hidden="1" x14ac:dyDescent="0.3">
      <c r="B2314" s="7" t="s">
        <v>109</v>
      </c>
      <c r="C2314" s="8" t="s">
        <v>52</v>
      </c>
      <c r="D2314" s="10" t="s">
        <v>32</v>
      </c>
      <c r="E2314" s="10">
        <v>185</v>
      </c>
      <c r="F2314" s="10">
        <v>147</v>
      </c>
      <c r="G2314" s="10">
        <v>796</v>
      </c>
      <c r="H2314" s="10">
        <v>732</v>
      </c>
      <c r="I2314" s="10">
        <v>33</v>
      </c>
      <c r="J2314" s="10">
        <v>30</v>
      </c>
      <c r="K2314" s="9"/>
      <c r="L2314" s="9" t="s">
        <v>18</v>
      </c>
      <c r="M2314" s="9" t="str">
        <f>IF(טבלה14[[#This Row],[מספר סטודנטים בתואר 1]]&gt;500,"yes","no")</f>
        <v>no</v>
      </c>
      <c r="N2314" s="12">
        <f>טבלה14[[#This Row],[מספר סטודנטים בתואר 1]]/SUBTOTAL(109,טבלה14[מספר סטודנטים בתואר 1])</f>
        <v>2.6910265175207645E-3</v>
      </c>
      <c r="O2314" s="11">
        <f>IFERROR(((טבלה14[[#This Row],[מספר סטודנטים בתואר 1]]-טבלה14[[#This Row],[נשים תואר 1]])/טבלה14[[#This Row],[מספר סטודנטים בתואר 1]]),"")</f>
        <v>0.20540540540540542</v>
      </c>
      <c r="P2314" s="11">
        <f>IFERROR(טבלה14[[#This Row],[נשים תואר 1]]/טבלה14[[#This Row],[מספר סטודנטים בתואר 1]],"")</f>
        <v>0.79459459459459458</v>
      </c>
      <c r="Q231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31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14" s="13">
        <f>SUMIFS(T:T,D:D,"2007/08",B:B,B2314)-טבלה14[[#This Row],[דירוג]]</f>
        <v>-9</v>
      </c>
      <c r="T2314" s="9">
        <v>86</v>
      </c>
    </row>
    <row r="2315" spans="2:20" s="6" customFormat="1" ht="13.8" hidden="1" x14ac:dyDescent="0.3">
      <c r="B2315" s="7" t="s">
        <v>215</v>
      </c>
      <c r="C2315" s="8" t="s">
        <v>52</v>
      </c>
      <c r="D2315" s="9" t="s">
        <v>32</v>
      </c>
      <c r="E2315" s="10">
        <v>160</v>
      </c>
      <c r="F2315" s="10">
        <v>152</v>
      </c>
      <c r="G2315" s="10">
        <v>522</v>
      </c>
      <c r="H2315" s="10">
        <v>501</v>
      </c>
      <c r="I2315" s="10">
        <v>23</v>
      </c>
      <c r="J2315" s="10">
        <v>18</v>
      </c>
      <c r="K2315" s="9"/>
      <c r="L2315" s="9" t="s">
        <v>18</v>
      </c>
      <c r="M2315" s="9" t="str">
        <f>IF(טבלה14[[#This Row],[מספר סטודנטים בתואר 1]]&gt;500,"yes","no")</f>
        <v>no</v>
      </c>
      <c r="N2315" s="12">
        <f>טבלה14[[#This Row],[מספר סטודנטים בתואר 1]]/SUBTOTAL(109,טבלה14[מספר סטודנטים בתואר 1])</f>
        <v>2.3273742854233639E-3</v>
      </c>
      <c r="O2315" s="11">
        <f>IFERROR(((טבלה14[[#This Row],[מספר סטודנטים בתואר 1]]-טבלה14[[#This Row],[נשים תואר 1]])/טבלה14[[#This Row],[מספר סטודנטים בתואר 1]]),"")</f>
        <v>0.05</v>
      </c>
      <c r="P2315" s="11">
        <f>IFERROR(טבלה14[[#This Row],[נשים תואר 1]]/טבלה14[[#This Row],[מספר סטודנטים בתואר 1]],"")</f>
        <v>0.95</v>
      </c>
      <c r="Q231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31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15" s="13">
        <f>SUMIFS(T:T,D:D,"2007/08",B:B,B2315)-טבלה14[[#This Row],[דירוג]]</f>
        <v>-14</v>
      </c>
      <c r="T2315" s="9">
        <v>87</v>
      </c>
    </row>
    <row r="2316" spans="2:20" s="6" customFormat="1" ht="13.8" hidden="1" x14ac:dyDescent="0.3">
      <c r="B2316" s="7" t="s">
        <v>203</v>
      </c>
      <c r="C2316" s="8" t="s">
        <v>52</v>
      </c>
      <c r="D2316" s="10" t="s">
        <v>32</v>
      </c>
      <c r="E2316" s="10">
        <v>156</v>
      </c>
      <c r="F2316" s="10">
        <v>77</v>
      </c>
      <c r="G2316" s="10">
        <v>326</v>
      </c>
      <c r="H2316" s="10">
        <v>222</v>
      </c>
      <c r="I2316" s="10">
        <v>81</v>
      </c>
      <c r="J2316" s="10">
        <v>56</v>
      </c>
      <c r="K2316" s="9"/>
      <c r="L2316" s="9" t="s">
        <v>18</v>
      </c>
      <c r="M2316" s="9" t="str">
        <f>IF(טבלה14[[#This Row],[מספר סטודנטים בתואר 1]]&gt;500,"yes","no")</f>
        <v>no</v>
      </c>
      <c r="N2316" s="12">
        <f>טבלה14[[#This Row],[מספר סטודנטים בתואר 1]]/SUBTOTAL(109,טבלה14[מספר סטודנטים בתואר 1])</f>
        <v>2.26918992828778E-3</v>
      </c>
      <c r="O2316" s="11">
        <f>IFERROR(((טבלה14[[#This Row],[מספר סטודנטים בתואר 1]]-טבלה14[[#This Row],[נשים תואר 1]])/טבלה14[[#This Row],[מספר סטודנטים בתואר 1]]),"")</f>
        <v>0.50641025641025639</v>
      </c>
      <c r="P2316" s="11">
        <f>IFERROR(טבלה14[[#This Row],[נשים תואר 1]]/טבלה14[[#This Row],[מספר סטודנטים בתואר 1]],"")</f>
        <v>0.49358974358974361</v>
      </c>
      <c r="Q231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1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16" s="13">
        <f>SUMIFS(T:T,D:D,"2007/08",B:B,B2316)-טבלה14[[#This Row],[דירוג]]</f>
        <v>-5</v>
      </c>
      <c r="T2316" s="9">
        <v>88</v>
      </c>
    </row>
    <row r="2317" spans="2:20" s="6" customFormat="1" ht="13.8" hidden="1" x14ac:dyDescent="0.3">
      <c r="B2317" s="7" t="s">
        <v>245</v>
      </c>
      <c r="C2317" s="8" t="s">
        <v>39</v>
      </c>
      <c r="D2317" s="9" t="s">
        <v>32</v>
      </c>
      <c r="E2317" s="10">
        <v>154</v>
      </c>
      <c r="F2317" s="10">
        <v>101</v>
      </c>
      <c r="G2317" s="10">
        <v>69</v>
      </c>
      <c r="H2317" s="10">
        <v>48</v>
      </c>
      <c r="I2317" s="10">
        <v>0</v>
      </c>
      <c r="J2317" s="10">
        <v>0</v>
      </c>
      <c r="K2317" s="9"/>
      <c r="L2317" s="9" t="s">
        <v>18</v>
      </c>
      <c r="M2317" s="9" t="str">
        <f>IF(טבלה14[[#This Row],[מספר סטודנטים בתואר 1]]&gt;500,"yes","no")</f>
        <v>no</v>
      </c>
      <c r="N2317" s="12">
        <f>טבלה14[[#This Row],[מספר סטודנטים בתואר 1]]/SUBTOTAL(109,טבלה14[מספר סטודנטים בתואר 1])</f>
        <v>2.2400977497199878E-3</v>
      </c>
      <c r="O2317" s="11">
        <f>IFERROR(((טבלה14[[#This Row],[מספר סטודנטים בתואר 1]]-טבלה14[[#This Row],[נשים תואר 1]])/טבלה14[[#This Row],[מספר סטודנטים בתואר 1]]),"")</f>
        <v>0.34415584415584416</v>
      </c>
      <c r="P2317" s="11">
        <f>IFERROR(טבלה14[[#This Row],[נשים תואר 1]]/טבלה14[[#This Row],[מספר סטודנטים בתואר 1]],"")</f>
        <v>0.6558441558441559</v>
      </c>
      <c r="Q231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1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17" s="13">
        <f>SUMIFS(T:T,D:D,"2007/08",B:B,B2317)-טבלה14[[#This Row],[דירוג]]</f>
        <v>-89</v>
      </c>
      <c r="T2317" s="9">
        <v>89</v>
      </c>
    </row>
    <row r="2318" spans="2:20" s="6" customFormat="1" ht="13.8" hidden="1" x14ac:dyDescent="0.3">
      <c r="B2318" s="7" t="s">
        <v>217</v>
      </c>
      <c r="C2318" s="8" t="s">
        <v>16</v>
      </c>
      <c r="D2318" s="10" t="s">
        <v>32</v>
      </c>
      <c r="E2318" s="10">
        <v>153</v>
      </c>
      <c r="F2318" s="10">
        <v>60</v>
      </c>
      <c r="G2318" s="10">
        <v>47</v>
      </c>
      <c r="H2318" s="10">
        <v>18</v>
      </c>
      <c r="I2318" s="10">
        <v>5</v>
      </c>
      <c r="J2318" s="10"/>
      <c r="K2318" s="9"/>
      <c r="L2318" s="9" t="s">
        <v>18</v>
      </c>
      <c r="M2318" s="9" t="str">
        <f>IF(טבלה14[[#This Row],[מספר סטודנטים בתואר 1]]&gt;500,"yes","no")</f>
        <v>no</v>
      </c>
      <c r="N2318" s="12">
        <f>טבלה14[[#This Row],[מספר סטודנטים בתואר 1]]/SUBTOTAL(109,טבלה14[מספר סטודנטים בתואר 1])</f>
        <v>2.2255516604360918E-3</v>
      </c>
      <c r="O2318" s="11">
        <f>IFERROR(((טבלה14[[#This Row],[מספר סטודנטים בתואר 1]]-טבלה14[[#This Row],[נשים תואר 1]])/טבלה14[[#This Row],[מספר סטודנטים בתואר 1]]),"")</f>
        <v>0.60784313725490191</v>
      </c>
      <c r="P2318" s="11">
        <f>IFERROR(טבלה14[[#This Row],[נשים תואר 1]]/טבלה14[[#This Row],[מספר סטודנטים בתואר 1]],"")</f>
        <v>0.39215686274509803</v>
      </c>
      <c r="Q231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1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18" s="13">
        <f>SUMIFS(T:T,D:D,"2007/08",B:B,B2318)-טבלה14[[#This Row],[דירוג]]</f>
        <v>1</v>
      </c>
      <c r="T2318" s="9">
        <v>90</v>
      </c>
    </row>
    <row r="2319" spans="2:20" s="6" customFormat="1" ht="13.8" hidden="1" x14ac:dyDescent="0.3">
      <c r="B2319" s="7" t="s">
        <v>214</v>
      </c>
      <c r="C2319" s="8" t="s">
        <v>45</v>
      </c>
      <c r="D2319" s="9" t="s">
        <v>32</v>
      </c>
      <c r="E2319" s="10">
        <v>147</v>
      </c>
      <c r="F2319" s="10">
        <v>72</v>
      </c>
      <c r="G2319" s="10">
        <v>43</v>
      </c>
      <c r="H2319" s="10">
        <v>17</v>
      </c>
      <c r="I2319" s="10">
        <v>31</v>
      </c>
      <c r="J2319" s="10">
        <v>7</v>
      </c>
      <c r="K2319" s="9"/>
      <c r="L2319" s="9" t="s">
        <v>18</v>
      </c>
      <c r="M2319" s="9" t="str">
        <f>IF(טבלה14[[#This Row],[מספר סטודנטים בתואר 1]]&gt;500,"yes","no")</f>
        <v>no</v>
      </c>
      <c r="N2319" s="12">
        <f>טבלה14[[#This Row],[מספר סטודנטים בתואר 1]]/SUBTOTAL(109,טבלה14[מספר סטודנטים בתואר 1])</f>
        <v>2.1382751247327157E-3</v>
      </c>
      <c r="O2319" s="11">
        <f>IFERROR(((טבלה14[[#This Row],[מספר סטודנטים בתואר 1]]-טבלה14[[#This Row],[נשים תואר 1]])/טבלה14[[#This Row],[מספר סטודנטים בתואר 1]]),"")</f>
        <v>0.51020408163265307</v>
      </c>
      <c r="P2319" s="11">
        <f>IFERROR(טבלה14[[#This Row],[נשים תואר 1]]/טבלה14[[#This Row],[מספר סטודנטים בתואר 1]],"")</f>
        <v>0.48979591836734693</v>
      </c>
      <c r="Q231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1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19" s="13">
        <f>SUMIFS(T:T,D:D,"2007/08",B:B,B2319)-טבלה14[[#This Row],[דירוג]]</f>
        <v>5</v>
      </c>
      <c r="T2319" s="9">
        <v>91</v>
      </c>
    </row>
    <row r="2320" spans="2:20" s="6" customFormat="1" ht="13.8" hidden="1" x14ac:dyDescent="0.3">
      <c r="B2320" s="7" t="s">
        <v>225</v>
      </c>
      <c r="C2320" s="8" t="s">
        <v>25</v>
      </c>
      <c r="D2320" s="10" t="s">
        <v>32</v>
      </c>
      <c r="E2320" s="10">
        <v>142</v>
      </c>
      <c r="F2320" s="10">
        <v>84</v>
      </c>
      <c r="G2320" s="10">
        <v>166</v>
      </c>
      <c r="H2320" s="10">
        <v>110</v>
      </c>
      <c r="I2320" s="10">
        <v>53</v>
      </c>
      <c r="J2320" s="10">
        <v>14</v>
      </c>
      <c r="K2320" s="9"/>
      <c r="L2320" s="9" t="s">
        <v>18</v>
      </c>
      <c r="M2320" s="9" t="str">
        <f>IF(טבלה14[[#This Row],[מספר סטודנטים בתואר 1]]&gt;500,"yes","no")</f>
        <v>no</v>
      </c>
      <c r="N2320" s="12">
        <f>טבלה14[[#This Row],[מספר סטודנטים בתואר 1]]/SUBTOTAL(109,טבלה14[מספר סטודנטים בתואר 1])</f>
        <v>2.0655446783132353E-3</v>
      </c>
      <c r="O2320" s="11">
        <f>IFERROR(((טבלה14[[#This Row],[מספר סטודנטים בתואר 1]]-טבלה14[[#This Row],[נשים תואר 1]])/טבלה14[[#This Row],[מספר סטודנטים בתואר 1]]),"")</f>
        <v>0.40845070422535212</v>
      </c>
      <c r="P2320" s="11">
        <f>IFERROR(טבלה14[[#This Row],[נשים תואר 1]]/טבלה14[[#This Row],[מספר סטודנטים בתואר 1]],"")</f>
        <v>0.59154929577464788</v>
      </c>
      <c r="Q232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2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20" s="13">
        <f>SUMIFS(T:T,D:D,"2007/08",B:B,B2320)-טבלה14[[#This Row],[דירוג]]</f>
        <v>-8</v>
      </c>
      <c r="T2320" s="9">
        <v>93</v>
      </c>
    </row>
    <row r="2321" spans="2:20" s="6" customFormat="1" ht="13.8" hidden="1" x14ac:dyDescent="0.3">
      <c r="B2321" s="7" t="s">
        <v>101</v>
      </c>
      <c r="C2321" s="8" t="s">
        <v>16</v>
      </c>
      <c r="D2321" s="9" t="s">
        <v>32</v>
      </c>
      <c r="E2321" s="10">
        <v>142</v>
      </c>
      <c r="F2321" s="10">
        <v>87</v>
      </c>
      <c r="G2321" s="10">
        <v>48</v>
      </c>
      <c r="H2321" s="10">
        <v>25</v>
      </c>
      <c r="I2321" s="10">
        <v>10</v>
      </c>
      <c r="J2321" s="10">
        <v>6</v>
      </c>
      <c r="K2321" s="9"/>
      <c r="L2321" s="9" t="s">
        <v>18</v>
      </c>
      <c r="M2321" s="9" t="str">
        <f>IF(טבלה14[[#This Row],[מספר סטודנטים בתואר 1]]&gt;500,"yes","no")</f>
        <v>no</v>
      </c>
      <c r="N2321" s="12">
        <f>טבלה14[[#This Row],[מספר סטודנטים בתואר 1]]/SUBTOTAL(109,טבלה14[מספר סטודנטים בתואר 1])</f>
        <v>2.0655446783132353E-3</v>
      </c>
      <c r="O2321" s="11">
        <f>IFERROR(((טבלה14[[#This Row],[מספר סטודנטים בתואר 1]]-טבלה14[[#This Row],[נשים תואר 1]])/טבלה14[[#This Row],[מספר סטודנטים בתואר 1]]),"")</f>
        <v>0.38732394366197181</v>
      </c>
      <c r="P2321" s="11">
        <f>IFERROR(טבלה14[[#This Row],[נשים תואר 1]]/טבלה14[[#This Row],[מספר סטודנטים בתואר 1]],"")</f>
        <v>0.61267605633802813</v>
      </c>
      <c r="Q232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2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21" s="13">
        <f>SUMIFS(T:T,D:D,"2007/08",B:B,B2321)-טבלה14[[#This Row],[דירוג]]</f>
        <v>2</v>
      </c>
      <c r="T2321" s="9">
        <v>92</v>
      </c>
    </row>
    <row r="2322" spans="2:20" s="6" customFormat="1" ht="13.8" hidden="1" x14ac:dyDescent="0.3">
      <c r="B2322" s="7" t="s">
        <v>99</v>
      </c>
      <c r="C2322" s="8" t="s">
        <v>16</v>
      </c>
      <c r="D2322" s="10" t="s">
        <v>32</v>
      </c>
      <c r="E2322" s="10">
        <v>132</v>
      </c>
      <c r="F2322" s="10">
        <v>53</v>
      </c>
      <c r="G2322" s="10">
        <v>0</v>
      </c>
      <c r="H2322" s="10">
        <v>0</v>
      </c>
      <c r="I2322" s="10">
        <v>0</v>
      </c>
      <c r="J2322" s="10" t="s">
        <v>21</v>
      </c>
      <c r="K2322" s="9"/>
      <c r="L2322" s="9" t="s">
        <v>18</v>
      </c>
      <c r="M2322" s="9" t="str">
        <f>IF(טבלה14[[#This Row],[מספר סטודנטים בתואר 1]]&gt;500,"yes","no")</f>
        <v>no</v>
      </c>
      <c r="N2322" s="12">
        <f>טבלה14[[#This Row],[מספר סטודנטים בתואר 1]]/SUBTOTAL(109,טבלה14[מספר סטודנטים בתואר 1])</f>
        <v>1.9200837854742752E-3</v>
      </c>
      <c r="O2322" s="11">
        <f>IFERROR(((טבלה14[[#This Row],[מספר סטודנטים בתואר 1]]-טבלה14[[#This Row],[נשים תואר 1]])/טבלה14[[#This Row],[מספר סטודנטים בתואר 1]]),"")</f>
        <v>0.59848484848484851</v>
      </c>
      <c r="P2322" s="11">
        <f>IFERROR(טבלה14[[#This Row],[נשים תואר 1]]/טבלה14[[#This Row],[מספר סטודנטים בתואר 1]],"")</f>
        <v>0.40151515151515149</v>
      </c>
      <c r="Q232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2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22" s="13">
        <f>SUMIFS(T:T,D:D,"2007/08",B:B,B2322)-טבלה14[[#This Row],[דירוג]]</f>
        <v>-95</v>
      </c>
      <c r="T2322" s="9">
        <v>95</v>
      </c>
    </row>
    <row r="2323" spans="2:20" s="6" customFormat="1" ht="13.8" hidden="1" x14ac:dyDescent="0.3">
      <c r="B2323" s="7" t="s">
        <v>219</v>
      </c>
      <c r="C2323" s="8" t="s">
        <v>34</v>
      </c>
      <c r="D2323" s="9" t="s">
        <v>32</v>
      </c>
      <c r="E2323" s="10">
        <v>132</v>
      </c>
      <c r="F2323" s="10">
        <v>74</v>
      </c>
      <c r="G2323" s="10">
        <v>116</v>
      </c>
      <c r="H2323" s="10">
        <v>63</v>
      </c>
      <c r="I2323" s="10">
        <v>33</v>
      </c>
      <c r="J2323" s="10">
        <v>18</v>
      </c>
      <c r="K2323" s="9"/>
      <c r="L2323" s="9" t="s">
        <v>18</v>
      </c>
      <c r="M2323" s="9" t="str">
        <f>IF(טבלה14[[#This Row],[מספר סטודנטים בתואר 1]]&gt;500,"yes","no")</f>
        <v>no</v>
      </c>
      <c r="N2323" s="12">
        <f>טבלה14[[#This Row],[מספר סטודנטים בתואר 1]]/SUBTOTAL(109,טבלה14[מספר סטודנטים בתואר 1])</f>
        <v>1.9200837854742752E-3</v>
      </c>
      <c r="O2323" s="11">
        <f>IFERROR(((טבלה14[[#This Row],[מספר סטודנטים בתואר 1]]-טבלה14[[#This Row],[נשים תואר 1]])/טבלה14[[#This Row],[מספר סטודנטים בתואר 1]]),"")</f>
        <v>0.43939393939393939</v>
      </c>
      <c r="P2323" s="11">
        <f>IFERROR(טבלה14[[#This Row],[נשים תואר 1]]/טבלה14[[#This Row],[מספר סטודנטים בתואר 1]],"")</f>
        <v>0.56060606060606055</v>
      </c>
      <c r="Q232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2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23" s="13">
        <f>SUMIFS(T:T,D:D,"2007/08",B:B,B2323)-טבלה14[[#This Row],[דירוג]]</f>
        <v>8</v>
      </c>
      <c r="T2323" s="9">
        <v>94</v>
      </c>
    </row>
    <row r="2324" spans="2:20" s="6" customFormat="1" ht="13.8" hidden="1" x14ac:dyDescent="0.3">
      <c r="B2324" s="7" t="s">
        <v>89</v>
      </c>
      <c r="C2324" s="8" t="s">
        <v>48</v>
      </c>
      <c r="D2324" s="10" t="s">
        <v>32</v>
      </c>
      <c r="E2324" s="10">
        <v>127</v>
      </c>
      <c r="F2324" s="10">
        <v>88</v>
      </c>
      <c r="G2324" s="10">
        <v>35</v>
      </c>
      <c r="H2324" s="10">
        <v>14</v>
      </c>
      <c r="I2324" s="10">
        <v>135</v>
      </c>
      <c r="J2324" s="10">
        <v>66</v>
      </c>
      <c r="K2324" s="9"/>
      <c r="L2324" s="9" t="s">
        <v>18</v>
      </c>
      <c r="M2324" s="9" t="str">
        <f>IF(טבלה14[[#This Row],[מספר סטודנטים בתואר 1]]&gt;500,"yes","no")</f>
        <v>no</v>
      </c>
      <c r="N2324" s="12">
        <f>טבלה14[[#This Row],[מספר סטודנטים בתואר 1]]/SUBTOTAL(109,טבלה14[מספר סטודנטים בתואר 1])</f>
        <v>1.847353339054795E-3</v>
      </c>
      <c r="O2324" s="11">
        <f>IFERROR(((טבלה14[[#This Row],[מספר סטודנטים בתואר 1]]-טבלה14[[#This Row],[נשים תואר 1]])/טבלה14[[#This Row],[מספר סטודנטים בתואר 1]]),"")</f>
        <v>0.30708661417322836</v>
      </c>
      <c r="P2324" s="11">
        <f>IFERROR(טבלה14[[#This Row],[נשים תואר 1]]/טבלה14[[#This Row],[מספר סטודנטים בתואר 1]],"")</f>
        <v>0.69291338582677164</v>
      </c>
      <c r="Q232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2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24" s="13">
        <f>SUMIFS(T:T,D:D,"2007/08",B:B,B2324)-טבלה14[[#This Row],[דירוג]]</f>
        <v>-10</v>
      </c>
      <c r="T2324" s="9">
        <v>96</v>
      </c>
    </row>
    <row r="2325" spans="2:20" s="6" customFormat="1" ht="13.8" hidden="1" x14ac:dyDescent="0.3">
      <c r="B2325" s="7" t="s">
        <v>210</v>
      </c>
      <c r="C2325" s="8" t="s">
        <v>58</v>
      </c>
      <c r="D2325" s="9" t="s">
        <v>32</v>
      </c>
      <c r="E2325" s="10">
        <v>125</v>
      </c>
      <c r="F2325" s="10">
        <v>54</v>
      </c>
      <c r="G2325" s="10">
        <v>75</v>
      </c>
      <c r="H2325" s="10">
        <v>50</v>
      </c>
      <c r="I2325" s="10">
        <v>0</v>
      </c>
      <c r="J2325" s="10" t="s">
        <v>21</v>
      </c>
      <c r="K2325" s="9"/>
      <c r="L2325" s="9" t="s">
        <v>18</v>
      </c>
      <c r="M2325" s="9" t="str">
        <f>IF(טבלה14[[#This Row],[מספר סטודנטים בתואר 1]]&gt;500,"yes","no")</f>
        <v>no</v>
      </c>
      <c r="N2325" s="12">
        <f>טבלה14[[#This Row],[מספר סטודנטים בתואר 1]]/SUBTOTAL(109,טבלה14[מספר סטודנטים בתואר 1])</f>
        <v>1.8182611604870031E-3</v>
      </c>
      <c r="O2325" s="11">
        <f>IFERROR(((טבלה14[[#This Row],[מספר סטודנטים בתואר 1]]-טבלה14[[#This Row],[נשים תואר 1]])/טבלה14[[#This Row],[מספר סטודנטים בתואר 1]]),"")</f>
        <v>0.56799999999999995</v>
      </c>
      <c r="P2325" s="11">
        <f>IFERROR(טבלה14[[#This Row],[נשים תואר 1]]/טבלה14[[#This Row],[מספר סטודנטים בתואר 1]],"")</f>
        <v>0.432</v>
      </c>
      <c r="Q232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2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25" s="13">
        <f>SUMIFS(T:T,D:D,"2007/08",B:B,B2325)-טבלה14[[#This Row],[דירוג]]</f>
        <v>3</v>
      </c>
      <c r="T2325" s="9">
        <v>97</v>
      </c>
    </row>
    <row r="2326" spans="2:20" s="6" customFormat="1" ht="13.8" hidden="1" x14ac:dyDescent="0.3">
      <c r="B2326" s="7" t="s">
        <v>276</v>
      </c>
      <c r="C2326" s="8" t="s">
        <v>34</v>
      </c>
      <c r="D2326" s="10" t="s">
        <v>32</v>
      </c>
      <c r="E2326" s="10">
        <v>124</v>
      </c>
      <c r="F2326" s="10">
        <v>90</v>
      </c>
      <c r="G2326" s="10">
        <v>0</v>
      </c>
      <c r="H2326" s="10">
        <v>0</v>
      </c>
      <c r="I2326" s="10">
        <v>0</v>
      </c>
      <c r="J2326" s="10" t="s">
        <v>21</v>
      </c>
      <c r="K2326" s="9"/>
      <c r="L2326" s="9" t="s">
        <v>18</v>
      </c>
      <c r="M2326" s="9" t="str">
        <f>IF(טבלה14[[#This Row],[מספר סטודנטים בתואר 1]]&gt;500,"yes","no")</f>
        <v>no</v>
      </c>
      <c r="N2326" s="12">
        <f>טבלה14[[#This Row],[מספר סטודנטים בתואר 1]]/SUBTOTAL(109,טבלה14[מספר סטודנטים בתואר 1])</f>
        <v>1.803715071203107E-3</v>
      </c>
      <c r="O2326" s="11">
        <f>IFERROR(((טבלה14[[#This Row],[מספר סטודנטים בתואר 1]]-טבלה14[[#This Row],[נשים תואר 1]])/טבלה14[[#This Row],[מספר סטודנטים בתואר 1]]),"")</f>
        <v>0.27419354838709675</v>
      </c>
      <c r="P2326" s="11">
        <f>IFERROR(טבלה14[[#This Row],[נשים תואר 1]]/טבלה14[[#This Row],[מספר סטודנטים בתואר 1]],"")</f>
        <v>0.72580645161290325</v>
      </c>
      <c r="Q232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32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26" s="13">
        <f>SUMIFS(T:T,D:D,"2007/08",B:B,B2326)-טבלה14[[#This Row],[דירוג]]</f>
        <v>1</v>
      </c>
      <c r="T2326" s="9">
        <v>98</v>
      </c>
    </row>
    <row r="2327" spans="2:20" s="6" customFormat="1" ht="13.8" hidden="1" x14ac:dyDescent="0.3">
      <c r="B2327" s="7" t="s">
        <v>115</v>
      </c>
      <c r="C2327" s="8" t="s">
        <v>48</v>
      </c>
      <c r="D2327" s="9" t="s">
        <v>32</v>
      </c>
      <c r="E2327" s="10">
        <v>123</v>
      </c>
      <c r="F2327" s="10">
        <v>96</v>
      </c>
      <c r="G2327" s="10">
        <v>38</v>
      </c>
      <c r="H2327" s="10">
        <v>28</v>
      </c>
      <c r="I2327" s="10">
        <v>24</v>
      </c>
      <c r="J2327" s="10">
        <v>18</v>
      </c>
      <c r="K2327" s="9"/>
      <c r="L2327" s="9" t="s">
        <v>18</v>
      </c>
      <c r="M2327" s="9" t="str">
        <f>IF(טבלה14[[#This Row],[מספר סטודנטים בתואר 1]]&gt;500,"yes","no")</f>
        <v>no</v>
      </c>
      <c r="N2327" s="12">
        <f>טבלה14[[#This Row],[מספר סטודנטים בתואר 1]]/SUBTOTAL(109,טבלה14[מספר סטודנטים בתואר 1])</f>
        <v>1.7891689819192109E-3</v>
      </c>
      <c r="O2327" s="11">
        <f>IFERROR(((טבלה14[[#This Row],[מספר סטודנטים בתואר 1]]-טבלה14[[#This Row],[נשים תואר 1]])/טבלה14[[#This Row],[מספר סטודנטים בתואר 1]]),"")</f>
        <v>0.21951219512195122</v>
      </c>
      <c r="P2327" s="11">
        <f>IFERROR(טבלה14[[#This Row],[נשים תואר 1]]/טבלה14[[#This Row],[מספר סטודנטים בתואר 1]],"")</f>
        <v>0.78048780487804881</v>
      </c>
      <c r="Q232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32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27" s="13">
        <f>SUMIFS(T:T,D:D,"2007/08",B:B,B2327)-טבלה14[[#This Row],[דירוג]]</f>
        <v>-6</v>
      </c>
      <c r="T2327" s="9">
        <v>99</v>
      </c>
    </row>
    <row r="2328" spans="2:20" s="6" customFormat="1" ht="13.8" hidden="1" x14ac:dyDescent="0.3">
      <c r="B2328" s="7" t="s">
        <v>209</v>
      </c>
      <c r="C2328" s="8" t="s">
        <v>39</v>
      </c>
      <c r="D2328" s="10" t="s">
        <v>32</v>
      </c>
      <c r="E2328" s="10">
        <v>122</v>
      </c>
      <c r="F2328" s="10">
        <v>93</v>
      </c>
      <c r="G2328" s="10">
        <v>14</v>
      </c>
      <c r="H2328" s="10">
        <v>11</v>
      </c>
      <c r="I2328" s="10"/>
      <c r="J2328" s="10"/>
      <c r="K2328" s="9"/>
      <c r="L2328" s="9" t="s">
        <v>18</v>
      </c>
      <c r="M2328" s="9" t="str">
        <f>IF(טבלה14[[#This Row],[מספר סטודנטים בתואר 1]]&gt;500,"yes","no")</f>
        <v>no</v>
      </c>
      <c r="N2328" s="12">
        <f>טבלה14[[#This Row],[מספר סטודנטים בתואר 1]]/SUBTOTAL(109,טבלה14[מספר סטודנטים בתואר 1])</f>
        <v>1.7746228926353151E-3</v>
      </c>
      <c r="O2328" s="11">
        <f>IFERROR(((טבלה14[[#This Row],[מספר סטודנטים בתואר 1]]-טבלה14[[#This Row],[נשים תואר 1]])/טבלה14[[#This Row],[מספר סטודנטים בתואר 1]]),"")</f>
        <v>0.23770491803278687</v>
      </c>
      <c r="P2328" s="11">
        <f>IFERROR(טבלה14[[#This Row],[נשים תואר 1]]/טבלה14[[#This Row],[מספר סטודנטים בתואר 1]],"")</f>
        <v>0.76229508196721307</v>
      </c>
      <c r="Q232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32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28" s="13">
        <f>SUMIFS(T:T,D:D,"2007/08",B:B,B2328)-טבלה14[[#This Row],[דירוג]]</f>
        <v>-100</v>
      </c>
      <c r="T2328" s="9">
        <v>100</v>
      </c>
    </row>
    <row r="2329" spans="2:20" s="6" customFormat="1" ht="13.8" hidden="1" x14ac:dyDescent="0.3">
      <c r="B2329" s="7" t="s">
        <v>266</v>
      </c>
      <c r="C2329" s="8" t="s">
        <v>28</v>
      </c>
      <c r="D2329" s="9" t="s">
        <v>31</v>
      </c>
      <c r="E2329" s="10">
        <v>73</v>
      </c>
      <c r="F2329" s="10">
        <v>41</v>
      </c>
      <c r="G2329" s="10"/>
      <c r="H2329" s="10"/>
      <c r="I2329" s="10"/>
      <c r="J2329" s="10" t="s">
        <v>21</v>
      </c>
      <c r="K2329" s="9"/>
      <c r="L2329" s="9" t="s">
        <v>18</v>
      </c>
      <c r="M2329" s="9" t="str">
        <f>IF(טבלה14[[#This Row],[מספר סטודנטים בתואר 1]]&gt;500,"yes","no")</f>
        <v>no</v>
      </c>
      <c r="N2329" s="12">
        <f>טבלה14[[#This Row],[מספר סטודנטים בתואר 1]]/SUBTOTAL(109,טבלה14[מספר סטודנטים בתואר 1])</f>
        <v>1.0618645177244098E-3</v>
      </c>
      <c r="O2329" s="11">
        <f>IFERROR(((טבלה14[[#This Row],[מספר סטודנטים בתואר 1]]-טבלה14[[#This Row],[נשים תואר 1]])/טבלה14[[#This Row],[מספר סטודנטים בתואר 1]]),"")</f>
        <v>0.43835616438356162</v>
      </c>
      <c r="P2329" s="11">
        <f>IFERROR(טבלה14[[#This Row],[נשים תואר 1]]/טבלה14[[#This Row],[מספר סטודנטים בתואר 1]],"")</f>
        <v>0.56164383561643838</v>
      </c>
      <c r="Q232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2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29" s="13">
        <f>SUMIFS(T:T,D:D,"2007/08",B:B,B2329)-טבלה14[[#This Row],[דירוג]]</f>
        <v>-114</v>
      </c>
      <c r="T2329" s="9">
        <v>114</v>
      </c>
    </row>
    <row r="2330" spans="2:20" s="6" customFormat="1" ht="13.8" hidden="1" x14ac:dyDescent="0.3">
      <c r="B2330" s="7" t="s">
        <v>208</v>
      </c>
      <c r="C2330" s="8" t="s">
        <v>34</v>
      </c>
      <c r="D2330" s="10" t="s">
        <v>32</v>
      </c>
      <c r="E2330" s="10">
        <v>117</v>
      </c>
      <c r="F2330" s="10">
        <v>29</v>
      </c>
      <c r="G2330" s="10">
        <v>28</v>
      </c>
      <c r="H2330" s="10">
        <v>6</v>
      </c>
      <c r="I2330" s="10">
        <v>14</v>
      </c>
      <c r="J2330" s="10"/>
      <c r="K2330" s="9"/>
      <c r="L2330" s="9" t="s">
        <v>18</v>
      </c>
      <c r="M2330" s="9" t="str">
        <f>IF(טבלה14[[#This Row],[מספר סטודנטים בתואר 1]]&gt;500,"yes","no")</f>
        <v>no</v>
      </c>
      <c r="N2330" s="12">
        <f>טבלה14[[#This Row],[מספר סטודנטים בתואר 1]]/SUBTOTAL(109,טבלה14[מספר סטודנטים בתואר 1])</f>
        <v>1.7018924462158349E-3</v>
      </c>
      <c r="O2330" s="11">
        <f>IFERROR(((טבלה14[[#This Row],[מספר סטודנטים בתואר 1]]-טבלה14[[#This Row],[נשים תואר 1]])/טבלה14[[#This Row],[מספר סטודנטים בתואר 1]]),"")</f>
        <v>0.75213675213675213</v>
      </c>
      <c r="P2330" s="11">
        <f>IFERROR(טבלה14[[#This Row],[נשים תואר 1]]/טבלה14[[#This Row],[מספר סטודנטים בתואר 1]],"")</f>
        <v>0.24786324786324787</v>
      </c>
      <c r="Q233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30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330" s="13">
        <f>SUMIFS(T:T,D:D,"2007/08",B:B,B2330)-טבלה14[[#This Row],[דירוג]]</f>
        <v>-10</v>
      </c>
      <c r="T2330" s="9">
        <v>102</v>
      </c>
    </row>
    <row r="2331" spans="2:20" s="6" customFormat="1" ht="13.8" hidden="1" x14ac:dyDescent="0.3">
      <c r="B2331" s="7" t="s">
        <v>159</v>
      </c>
      <c r="C2331" s="8" t="s">
        <v>25</v>
      </c>
      <c r="D2331" s="9" t="s">
        <v>32</v>
      </c>
      <c r="E2331" s="10">
        <v>113</v>
      </c>
      <c r="F2331" s="10">
        <v>66</v>
      </c>
      <c r="G2331" s="10">
        <v>0</v>
      </c>
      <c r="H2331" s="10">
        <v>0</v>
      </c>
      <c r="I2331" s="10">
        <v>0</v>
      </c>
      <c r="J2331" s="10">
        <v>0</v>
      </c>
      <c r="K2331" s="9"/>
      <c r="L2331" s="9" t="s">
        <v>18</v>
      </c>
      <c r="M2331" s="9" t="str">
        <f>IF(טבלה14[[#This Row],[מספר סטודנטים בתואר 1]]&gt;500,"yes","no")</f>
        <v>no</v>
      </c>
      <c r="N2331" s="12">
        <f>טבלה14[[#This Row],[מספר סטודנטים בתואר 1]]/SUBTOTAL(109,טבלה14[מספר סטודנטים בתואר 1])</f>
        <v>1.6437080890802508E-3</v>
      </c>
      <c r="O2331" s="11">
        <f>IFERROR(((טבלה14[[#This Row],[מספר סטודנטים בתואר 1]]-טבלה14[[#This Row],[נשים תואר 1]])/טבלה14[[#This Row],[מספר סטודנטים בתואר 1]]),"")</f>
        <v>0.41592920353982299</v>
      </c>
      <c r="P2331" s="11">
        <f>IFERROR(טבלה14[[#This Row],[נשים תואר 1]]/טבלה14[[#This Row],[מספר סטודנטים בתואר 1]],"")</f>
        <v>0.58407079646017701</v>
      </c>
      <c r="Q233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3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31" s="13">
        <f>SUMIFS(T:T,D:D,"2007/08",B:B,B2331)-טבלה14[[#This Row],[דירוג]]</f>
        <v>-15</v>
      </c>
      <c r="T2331" s="9">
        <v>103</v>
      </c>
    </row>
    <row r="2332" spans="2:20" s="6" customFormat="1" ht="13.8" hidden="1" x14ac:dyDescent="0.3">
      <c r="B2332" s="7" t="s">
        <v>92</v>
      </c>
      <c r="C2332" s="8" t="s">
        <v>69</v>
      </c>
      <c r="D2332" s="10" t="s">
        <v>32</v>
      </c>
      <c r="E2332" s="10">
        <v>112</v>
      </c>
      <c r="F2332" s="10">
        <v>94</v>
      </c>
      <c r="G2332" s="10">
        <v>289</v>
      </c>
      <c r="H2332" s="10">
        <v>201</v>
      </c>
      <c r="I2332" s="10"/>
      <c r="J2332" s="10"/>
      <c r="K2332" s="9"/>
      <c r="L2332" s="9" t="s">
        <v>18</v>
      </c>
      <c r="M2332" s="9" t="str">
        <f>IF(טבלה14[[#This Row],[מספר סטודנטים בתואר 1]]&gt;500,"yes","no")</f>
        <v>no</v>
      </c>
      <c r="N2332" s="12">
        <f>טבלה14[[#This Row],[מספר סטודנטים בתואר 1]]/SUBTOTAL(109,טבלה14[מספר סטודנטים בתואר 1])</f>
        <v>1.6291619997963547E-3</v>
      </c>
      <c r="O2332" s="11">
        <f>IFERROR(((טבלה14[[#This Row],[מספר סטודנטים בתואר 1]]-טבלה14[[#This Row],[נשים תואר 1]])/טבלה14[[#This Row],[מספר סטודנטים בתואר 1]]),"")</f>
        <v>0.16071428571428573</v>
      </c>
      <c r="P2332" s="11">
        <f>IFERROR(טבלה14[[#This Row],[נשים תואר 1]]/טבלה14[[#This Row],[מספר סטודנטים בתואר 1]],"")</f>
        <v>0.8392857142857143</v>
      </c>
      <c r="Q233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33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32" s="13">
        <f>SUMIFS(T:T,D:D,"2007/08",B:B,B2332)-טבלה14[[#This Row],[דירוג]]</f>
        <v>-6</v>
      </c>
      <c r="T2332" s="9">
        <v>104</v>
      </c>
    </row>
    <row r="2333" spans="2:20" s="6" customFormat="1" ht="13.8" hidden="1" x14ac:dyDescent="0.3">
      <c r="B2333" s="7" t="s">
        <v>226</v>
      </c>
      <c r="C2333" s="8" t="s">
        <v>16</v>
      </c>
      <c r="D2333" s="9" t="s">
        <v>32</v>
      </c>
      <c r="E2333" s="10">
        <v>98</v>
      </c>
      <c r="F2333" s="10">
        <v>92</v>
      </c>
      <c r="G2333" s="10">
        <v>138</v>
      </c>
      <c r="H2333" s="10">
        <v>135</v>
      </c>
      <c r="I2333" s="10">
        <v>49</v>
      </c>
      <c r="J2333" s="10">
        <v>46</v>
      </c>
      <c r="K2333" s="9"/>
      <c r="L2333" s="9" t="s">
        <v>18</v>
      </c>
      <c r="M2333" s="9" t="str">
        <f>IF(טבלה14[[#This Row],[מספר סטודנטים בתואר 1]]&gt;500,"yes","no")</f>
        <v>no</v>
      </c>
      <c r="N2333" s="12">
        <f>טבלה14[[#This Row],[מספר סטודנטים בתואר 1]]/SUBTOTAL(109,טבלה14[מספר סטודנטים בתואר 1])</f>
        <v>1.4255167498218105E-3</v>
      </c>
      <c r="O2333" s="11">
        <f>IFERROR(((טבלה14[[#This Row],[מספר סטודנטים בתואר 1]]-טבלה14[[#This Row],[נשים תואר 1]])/טבלה14[[#This Row],[מספר סטודנטים בתואר 1]]),"")</f>
        <v>6.1224489795918366E-2</v>
      </c>
      <c r="P2333" s="11">
        <f>IFERROR(טבלה14[[#This Row],[נשים תואר 1]]/טבלה14[[#This Row],[מספר סטודנטים בתואר 1]],"")</f>
        <v>0.93877551020408168</v>
      </c>
      <c r="Q233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33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33" s="13">
        <f>SUMIFS(T:T,D:D,"2007/08",B:B,B2333)-טבלה14[[#This Row],[דירוג]]</f>
        <v>0</v>
      </c>
      <c r="T2333" s="9">
        <v>105</v>
      </c>
    </row>
    <row r="2334" spans="2:20" s="6" customFormat="1" ht="13.8" hidden="1" x14ac:dyDescent="0.3">
      <c r="B2334" s="7" t="s">
        <v>263</v>
      </c>
      <c r="C2334" s="8" t="s">
        <v>34</v>
      </c>
      <c r="D2334" s="10" t="s">
        <v>32</v>
      </c>
      <c r="E2334" s="10">
        <v>95</v>
      </c>
      <c r="F2334" s="10">
        <v>17</v>
      </c>
      <c r="G2334" s="10">
        <v>18</v>
      </c>
      <c r="H2334" s="10">
        <v>7</v>
      </c>
      <c r="I2334" s="10">
        <v>17</v>
      </c>
      <c r="J2334" s="10">
        <v>7</v>
      </c>
      <c r="K2334" s="9"/>
      <c r="L2334" s="9" t="s">
        <v>18</v>
      </c>
      <c r="M2334" s="9" t="str">
        <f>IF(טבלה14[[#This Row],[מספר סטודנטים בתואר 1]]&gt;500,"yes","no")</f>
        <v>no</v>
      </c>
      <c r="N2334" s="12">
        <f>טבלה14[[#This Row],[מספר סטודנטים בתואר 1]]/SUBTOTAL(109,טבלה14[מספר סטודנטים בתואר 1])</f>
        <v>1.3818784819701222E-3</v>
      </c>
      <c r="O2334" s="11">
        <f>IFERROR(((טבלה14[[#This Row],[מספר סטודנטים בתואר 1]]-טבלה14[[#This Row],[נשים תואר 1]])/טבלה14[[#This Row],[מספר סטודנטים בתואר 1]]),"")</f>
        <v>0.82105263157894737</v>
      </c>
      <c r="P2334" s="11">
        <f>IFERROR(טבלה14[[#This Row],[נשים תואר 1]]/טבלה14[[#This Row],[מספר סטודנטים בתואר 1]],"")</f>
        <v>0.17894736842105263</v>
      </c>
      <c r="Q233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34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334" s="13">
        <f>SUMIFS(T:T,D:D,"2007/08",B:B,B2334)-טבלה14[[#This Row],[דירוג]]</f>
        <v>-2</v>
      </c>
      <c r="T2334" s="9">
        <v>106</v>
      </c>
    </row>
    <row r="2335" spans="2:20" s="6" customFormat="1" ht="13.8" hidden="1" x14ac:dyDescent="0.3">
      <c r="B2335" s="7" t="s">
        <v>236</v>
      </c>
      <c r="C2335" s="8" t="s">
        <v>34</v>
      </c>
      <c r="D2335" s="10" t="s">
        <v>29</v>
      </c>
      <c r="E2335" s="10">
        <v>35</v>
      </c>
      <c r="F2335" s="10">
        <v>10</v>
      </c>
      <c r="G2335" s="10"/>
      <c r="H2335" s="10"/>
      <c r="I2335" s="10"/>
      <c r="J2335" s="10" t="s">
        <v>21</v>
      </c>
      <c r="K2335" s="9"/>
      <c r="L2335" s="9" t="s">
        <v>18</v>
      </c>
      <c r="M2335" s="9" t="str">
        <f>IF(טבלה14[[#This Row],[מספר סטודנטים בתואר 1]]&gt;500,"yes","no")</f>
        <v>no</v>
      </c>
      <c r="N2335" s="12">
        <f>טבלה14[[#This Row],[מספר סטודנטים בתואר 1]]/SUBTOTAL(109,טבלה14[מספר סטודנטים בתואר 1])</f>
        <v>5.091131249363609E-4</v>
      </c>
      <c r="O2335" s="11">
        <f>IFERROR(((טבלה14[[#This Row],[מספר סטודנטים בתואר 1]]-טבלה14[[#This Row],[נשים תואר 1]])/טבלה14[[#This Row],[מספר סטודנטים בתואר 1]]),"")</f>
        <v>0.7142857142857143</v>
      </c>
      <c r="P2335" s="11">
        <f>IFERROR(טבלה14[[#This Row],[נשים תואר 1]]/טבלה14[[#This Row],[מספר סטודנטים בתואר 1]],"")</f>
        <v>0.2857142857142857</v>
      </c>
      <c r="Q233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35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335" s="13">
        <f>SUMIFS(T:T,D:D,"2007/08",B:B,B2335)-טבלה14[[#This Row],[דירוג]]</f>
        <v>-126</v>
      </c>
      <c r="T2335" s="9">
        <v>126</v>
      </c>
    </row>
    <row r="2336" spans="2:20" s="6" customFormat="1" ht="13.8" hidden="1" x14ac:dyDescent="0.3">
      <c r="B2336" s="7" t="s">
        <v>227</v>
      </c>
      <c r="C2336" s="8" t="s">
        <v>52</v>
      </c>
      <c r="D2336" s="10" t="s">
        <v>32</v>
      </c>
      <c r="E2336" s="10">
        <v>92</v>
      </c>
      <c r="F2336" s="10">
        <v>89</v>
      </c>
      <c r="G2336" s="10">
        <v>41</v>
      </c>
      <c r="H2336" s="10">
        <v>39</v>
      </c>
      <c r="I2336" s="10">
        <v>31</v>
      </c>
      <c r="J2336" s="10">
        <v>28</v>
      </c>
      <c r="K2336" s="9"/>
      <c r="L2336" s="9" t="s">
        <v>18</v>
      </c>
      <c r="M2336" s="9" t="str">
        <f>IF(טבלה14[[#This Row],[מספר סטודנטים בתואר 1]]&gt;500,"yes","no")</f>
        <v>no</v>
      </c>
      <c r="N2336" s="12">
        <f>טבלה14[[#This Row],[מספר סטודנטים בתואר 1]]/SUBTOTAL(109,טבלה14[מספר סטודנטים בתואר 1])</f>
        <v>1.3382402141184342E-3</v>
      </c>
      <c r="O2336" s="11">
        <f>IFERROR(((טבלה14[[#This Row],[מספר סטודנטים בתואר 1]]-טבלה14[[#This Row],[נשים תואר 1]])/טבלה14[[#This Row],[מספר סטודנטים בתואר 1]]),"")</f>
        <v>3.2608695652173912E-2</v>
      </c>
      <c r="P2336" s="11">
        <f>IFERROR(טבלה14[[#This Row],[נשים תואר 1]]/טבלה14[[#This Row],[מספר סטודנטים בתואר 1]],"")</f>
        <v>0.96739130434782605</v>
      </c>
      <c r="Q233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33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36" s="13">
        <f>SUMIFS(T:T,D:D,"2007/08",B:B,B2336)-טבלה14[[#This Row],[דירוג]]</f>
        <v>-108</v>
      </c>
      <c r="T2336" s="9">
        <v>108</v>
      </c>
    </row>
    <row r="2337" spans="2:20" s="6" customFormat="1" ht="13.8" hidden="1" x14ac:dyDescent="0.3">
      <c r="B2337" s="7" t="s">
        <v>222</v>
      </c>
      <c r="C2337" s="8" t="s">
        <v>48</v>
      </c>
      <c r="D2337" s="9" t="s">
        <v>32</v>
      </c>
      <c r="E2337" s="10">
        <v>91</v>
      </c>
      <c r="F2337" s="10">
        <v>17</v>
      </c>
      <c r="G2337" s="10">
        <v>29</v>
      </c>
      <c r="H2337" s="10">
        <v>7</v>
      </c>
      <c r="I2337" s="10">
        <v>25</v>
      </c>
      <c r="J2337" s="10">
        <v>11</v>
      </c>
      <c r="K2337" s="9"/>
      <c r="L2337" s="9" t="s">
        <v>18</v>
      </c>
      <c r="M2337" s="9" t="str">
        <f>IF(טבלה14[[#This Row],[מספר סטודנטים בתואר 1]]&gt;500,"yes","no")</f>
        <v>no</v>
      </c>
      <c r="N2337" s="12">
        <f>טבלה14[[#This Row],[מספר סטודנטים בתואר 1]]/SUBTOTAL(109,טבלה14[מספר סטודנטים בתואר 1])</f>
        <v>1.3236941248345381E-3</v>
      </c>
      <c r="O2337" s="11">
        <f>IFERROR(((טבלה14[[#This Row],[מספר סטודנטים בתואר 1]]-טבלה14[[#This Row],[נשים תואר 1]])/טבלה14[[#This Row],[מספר סטודנטים בתואר 1]]),"")</f>
        <v>0.81318681318681318</v>
      </c>
      <c r="P2337" s="11">
        <f>IFERROR(טבלה14[[#This Row],[נשים תואר 1]]/טבלה14[[#This Row],[מספר סטודנטים בתואר 1]],"")</f>
        <v>0.18681318681318682</v>
      </c>
      <c r="Q233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37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337" s="13">
        <f>SUMIFS(T:T,D:D,"2007/08",B:B,B2337)-טבלה14[[#This Row],[דירוג]]</f>
        <v>1</v>
      </c>
      <c r="T2337" s="9">
        <v>109</v>
      </c>
    </row>
    <row r="2338" spans="2:20" s="6" customFormat="1" ht="13.8" hidden="1" x14ac:dyDescent="0.3">
      <c r="B2338" s="7" t="s">
        <v>200</v>
      </c>
      <c r="C2338" s="8" t="s">
        <v>52</v>
      </c>
      <c r="D2338" s="10" t="s">
        <v>32</v>
      </c>
      <c r="E2338" s="10">
        <v>89</v>
      </c>
      <c r="F2338" s="10">
        <v>75</v>
      </c>
      <c r="G2338" s="10">
        <v>133</v>
      </c>
      <c r="H2338" s="10">
        <v>115</v>
      </c>
      <c r="I2338" s="10">
        <v>44</v>
      </c>
      <c r="J2338" s="10">
        <v>36</v>
      </c>
      <c r="K2338" s="9"/>
      <c r="L2338" s="9" t="s">
        <v>18</v>
      </c>
      <c r="M2338" s="9" t="str">
        <f>IF(טבלה14[[#This Row],[מספר סטודנטים בתואר 1]]&gt;500,"yes","no")</f>
        <v>no</v>
      </c>
      <c r="N2338" s="12">
        <f>טבלה14[[#This Row],[מספר סטודנטים בתואר 1]]/SUBTOTAL(109,טבלה14[מספר סטודנטים בתואר 1])</f>
        <v>1.2946019462667462E-3</v>
      </c>
      <c r="O2338" s="11">
        <f>IFERROR(((טבלה14[[#This Row],[מספר סטודנטים בתואר 1]]-טבלה14[[#This Row],[נשים תואר 1]])/טבלה14[[#This Row],[מספר סטודנטים בתואר 1]]),"")</f>
        <v>0.15730337078651685</v>
      </c>
      <c r="P2338" s="11">
        <f>IFERROR(טבלה14[[#This Row],[נשים תואר 1]]/טבלה14[[#This Row],[מספר סטודנטים בתואר 1]],"")</f>
        <v>0.84269662921348309</v>
      </c>
      <c r="Q233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33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38" s="13">
        <f>SUMIFS(T:T,D:D,"2007/08",B:B,B2338)-טבלה14[[#This Row],[דירוג]]</f>
        <v>15</v>
      </c>
      <c r="T2338" s="9">
        <v>110</v>
      </c>
    </row>
    <row r="2339" spans="2:20" s="6" customFormat="1" ht="13.8" hidden="1" x14ac:dyDescent="0.3">
      <c r="B2339" s="7" t="s">
        <v>218</v>
      </c>
      <c r="C2339" s="8" t="s">
        <v>34</v>
      </c>
      <c r="D2339" s="9" t="s">
        <v>32</v>
      </c>
      <c r="E2339" s="10">
        <v>87</v>
      </c>
      <c r="F2339" s="10">
        <v>66</v>
      </c>
      <c r="G2339" s="10">
        <v>0</v>
      </c>
      <c r="H2339" s="10">
        <v>0</v>
      </c>
      <c r="I2339" s="10">
        <v>0</v>
      </c>
      <c r="J2339" s="10" t="s">
        <v>21</v>
      </c>
      <c r="K2339" s="9"/>
      <c r="L2339" s="9" t="s">
        <v>18</v>
      </c>
      <c r="M2339" s="9" t="str">
        <f>IF(טבלה14[[#This Row],[מספר סטודנטים בתואר 1]]&gt;500,"yes","no")</f>
        <v>no</v>
      </c>
      <c r="N2339" s="12">
        <f>טבלה14[[#This Row],[מספר סטודנטים בתואר 1]]/SUBTOTAL(109,טבלה14[מספר סטודנטים בתואר 1])</f>
        <v>1.2655097676989541E-3</v>
      </c>
      <c r="O2339" s="11">
        <f>IFERROR(((טבלה14[[#This Row],[מספר סטודנטים בתואר 1]]-טבלה14[[#This Row],[נשים תואר 1]])/טבלה14[[#This Row],[מספר סטודנטים בתואר 1]]),"")</f>
        <v>0.2413793103448276</v>
      </c>
      <c r="P2339" s="11">
        <f>IFERROR(טבלה14[[#This Row],[נשים תואר 1]]/טבלה14[[#This Row],[מספר סטודנטים בתואר 1]],"")</f>
        <v>0.75862068965517238</v>
      </c>
      <c r="Q233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33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39" s="13">
        <f>SUMIFS(T:T,D:D,"2007/08",B:B,B2339)-טבלה14[[#This Row],[דירוג]]</f>
        <v>-4</v>
      </c>
      <c r="T2339" s="9">
        <v>111</v>
      </c>
    </row>
    <row r="2340" spans="2:20" s="6" customFormat="1" ht="13.8" hidden="1" x14ac:dyDescent="0.3">
      <c r="B2340" s="7" t="s">
        <v>198</v>
      </c>
      <c r="C2340" s="8" t="s">
        <v>48</v>
      </c>
      <c r="D2340" s="10" t="s">
        <v>32</v>
      </c>
      <c r="E2340" s="10">
        <v>84</v>
      </c>
      <c r="F2340" s="10">
        <v>35</v>
      </c>
      <c r="G2340" s="10">
        <v>53</v>
      </c>
      <c r="H2340" s="10">
        <v>28</v>
      </c>
      <c r="I2340" s="10">
        <v>52</v>
      </c>
      <c r="J2340" s="10">
        <v>30</v>
      </c>
      <c r="K2340" s="9"/>
      <c r="L2340" s="9" t="s">
        <v>18</v>
      </c>
      <c r="M2340" s="9" t="str">
        <f>IF(טבלה14[[#This Row],[מספר סטודנטים בתואר 1]]&gt;500,"yes","no")</f>
        <v>no</v>
      </c>
      <c r="N2340" s="12">
        <f>טבלה14[[#This Row],[מספר סטודנטים בתואר 1]]/SUBTOTAL(109,טבלה14[מספר סטודנטים בתואר 1])</f>
        <v>1.221871499847266E-3</v>
      </c>
      <c r="O2340" s="11">
        <f>IFERROR(((טבלה14[[#This Row],[מספר סטודנטים בתואר 1]]-טבלה14[[#This Row],[נשים תואר 1]])/טבלה14[[#This Row],[מספר סטודנטים בתואר 1]]),"")</f>
        <v>0.58333333333333337</v>
      </c>
      <c r="P2340" s="11">
        <f>IFERROR(טבלה14[[#This Row],[נשים תואר 1]]/טבלה14[[#This Row],[מספר סטודנטים בתואר 1]],"")</f>
        <v>0.41666666666666669</v>
      </c>
      <c r="Q234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4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40" s="13">
        <f>SUMIFS(T:T,D:D,"2007/08",B:B,B2340)-טבלה14[[#This Row],[דירוג]]</f>
        <v>-6</v>
      </c>
      <c r="T2340" s="9">
        <v>112</v>
      </c>
    </row>
    <row r="2341" spans="2:20" s="6" customFormat="1" ht="13.8" hidden="1" x14ac:dyDescent="0.3">
      <c r="B2341" s="7" t="s">
        <v>228</v>
      </c>
      <c r="C2341" s="8" t="s">
        <v>48</v>
      </c>
      <c r="D2341" s="9" t="s">
        <v>32</v>
      </c>
      <c r="E2341" s="10">
        <v>79</v>
      </c>
      <c r="F2341" s="10">
        <v>42</v>
      </c>
      <c r="G2341" s="10">
        <v>177</v>
      </c>
      <c r="H2341" s="10">
        <v>104</v>
      </c>
      <c r="I2341" s="10">
        <v>178</v>
      </c>
      <c r="J2341" s="10">
        <v>77</v>
      </c>
      <c r="K2341" s="9"/>
      <c r="L2341" s="9" t="s">
        <v>18</v>
      </c>
      <c r="M2341" s="9" t="str">
        <f>IF(טבלה14[[#This Row],[מספר סטודנטים בתואר 1]]&gt;500,"yes","no")</f>
        <v>no</v>
      </c>
      <c r="N2341" s="12">
        <f>טבלה14[[#This Row],[מספר סטודנטים בתואר 1]]/SUBTOTAL(109,טבלה14[מספר סטודנטים בתואר 1])</f>
        <v>1.1491410534277859E-3</v>
      </c>
      <c r="O2341" s="11">
        <f>IFERROR(((טבלה14[[#This Row],[מספר סטודנטים בתואר 1]]-טבלה14[[#This Row],[נשים תואר 1]])/טבלה14[[#This Row],[מספר סטודנטים בתואר 1]]),"")</f>
        <v>0.46835443037974683</v>
      </c>
      <c r="P2341" s="11">
        <f>IFERROR(טבלה14[[#This Row],[נשים תואר 1]]/טבלה14[[#This Row],[מספר סטודנטים בתואר 1]],"")</f>
        <v>0.53164556962025311</v>
      </c>
      <c r="Q234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4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41" s="13">
        <f>SUMIFS(T:T,D:D,"2007/08",B:B,B2341)-טבלה14[[#This Row],[דירוג]]</f>
        <v>0</v>
      </c>
      <c r="T2341" s="9">
        <v>113</v>
      </c>
    </row>
    <row r="2342" spans="2:20" s="6" customFormat="1" ht="13.8" hidden="1" x14ac:dyDescent="0.3">
      <c r="B2342" s="7" t="s">
        <v>232</v>
      </c>
      <c r="C2342" s="8" t="s">
        <v>39</v>
      </c>
      <c r="D2342" s="10" t="s">
        <v>32</v>
      </c>
      <c r="E2342" s="10">
        <v>76</v>
      </c>
      <c r="F2342" s="10">
        <v>42</v>
      </c>
      <c r="G2342" s="10">
        <v>13</v>
      </c>
      <c r="H2342" s="10">
        <v>4</v>
      </c>
      <c r="I2342" s="10">
        <v>3</v>
      </c>
      <c r="J2342" s="10"/>
      <c r="K2342" s="9"/>
      <c r="L2342" s="9" t="s">
        <v>18</v>
      </c>
      <c r="M2342" s="9" t="str">
        <f>IF(טבלה14[[#This Row],[מספר סטודנטים בתואר 1]]&gt;500,"yes","no")</f>
        <v>no</v>
      </c>
      <c r="N2342" s="12">
        <f>טבלה14[[#This Row],[מספר סטודנטים בתואר 1]]/SUBTOTAL(109,טבלה14[מספר סטודנטים בתואר 1])</f>
        <v>1.1055027855760978E-3</v>
      </c>
      <c r="O2342" s="11">
        <f>IFERROR(((טבלה14[[#This Row],[מספר סטודנטים בתואר 1]]-טבלה14[[#This Row],[נשים תואר 1]])/טבלה14[[#This Row],[מספר סטודנטים בתואר 1]]),"")</f>
        <v>0.44736842105263158</v>
      </c>
      <c r="P2342" s="11">
        <f>IFERROR(טבלה14[[#This Row],[נשים תואר 1]]/טבלה14[[#This Row],[מספר סטודנטים בתואר 1]],"")</f>
        <v>0.55263157894736847</v>
      </c>
      <c r="Q234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4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42" s="13">
        <f>SUMIFS(T:T,D:D,"2007/08",B:B,B2342)-טבלה14[[#This Row],[דירוג]]</f>
        <v>-5</v>
      </c>
      <c r="T2342" s="9">
        <v>114</v>
      </c>
    </row>
    <row r="2343" spans="2:20" s="6" customFormat="1" ht="13.8" hidden="1" x14ac:dyDescent="0.3">
      <c r="B2343" s="7" t="s">
        <v>220</v>
      </c>
      <c r="C2343" s="8" t="s">
        <v>45</v>
      </c>
      <c r="D2343" s="9" t="s">
        <v>32</v>
      </c>
      <c r="E2343" s="10">
        <v>75</v>
      </c>
      <c r="F2343" s="10">
        <v>26</v>
      </c>
      <c r="G2343" s="10">
        <v>38</v>
      </c>
      <c r="H2343" s="10">
        <v>16</v>
      </c>
      <c r="I2343" s="10">
        <v>26</v>
      </c>
      <c r="J2343" s="10">
        <v>13</v>
      </c>
      <c r="K2343" s="9"/>
      <c r="L2343" s="9" t="s">
        <v>18</v>
      </c>
      <c r="M2343" s="9" t="str">
        <f>IF(טבלה14[[#This Row],[מספר סטודנטים בתואר 1]]&gt;500,"yes","no")</f>
        <v>no</v>
      </c>
      <c r="N2343" s="12">
        <f>טבלה14[[#This Row],[מספר סטודנטים בתואר 1]]/SUBTOTAL(109,טבלה14[מספר סטודנטים בתואר 1])</f>
        <v>1.0909566962922018E-3</v>
      </c>
      <c r="O2343" s="11">
        <f>IFERROR(((טבלה14[[#This Row],[מספר סטודנטים בתואר 1]]-טבלה14[[#This Row],[נשים תואר 1]])/טבלה14[[#This Row],[מספר סטודנטים בתואר 1]]),"")</f>
        <v>0.65333333333333332</v>
      </c>
      <c r="P2343" s="11">
        <f>IFERROR(טבלה14[[#This Row],[נשים תואר 1]]/טבלה14[[#This Row],[מספר סטודנטים בתואר 1]],"")</f>
        <v>0.34666666666666668</v>
      </c>
      <c r="Q234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4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43" s="13">
        <f>SUMIFS(T:T,D:D,"2007/08",B:B,B2343)-טבלה14[[#This Row],[דירוג]]</f>
        <v>-4</v>
      </c>
      <c r="T2343" s="9">
        <v>115</v>
      </c>
    </row>
    <row r="2344" spans="2:20" s="6" customFormat="1" ht="13.8" hidden="1" x14ac:dyDescent="0.3">
      <c r="B2344" s="7" t="s">
        <v>242</v>
      </c>
      <c r="C2344" s="8" t="s">
        <v>48</v>
      </c>
      <c r="D2344" s="10" t="s">
        <v>32</v>
      </c>
      <c r="E2344" s="10">
        <v>69</v>
      </c>
      <c r="F2344" s="10">
        <v>48</v>
      </c>
      <c r="G2344" s="10">
        <v>107</v>
      </c>
      <c r="H2344" s="10">
        <v>63</v>
      </c>
      <c r="I2344" s="10">
        <v>237</v>
      </c>
      <c r="J2344" s="10">
        <v>137</v>
      </c>
      <c r="K2344" s="9"/>
      <c r="L2344" s="9" t="s">
        <v>18</v>
      </c>
      <c r="M2344" s="9" t="str">
        <f>IF(טבלה14[[#This Row],[מספר סטודנטים בתואר 1]]&gt;500,"yes","no")</f>
        <v>no</v>
      </c>
      <c r="N2344" s="12">
        <f>טבלה14[[#This Row],[מספר סטודנטים בתואר 1]]/SUBTOTAL(109,טבלה14[מספר סטודנטים בתואר 1])</f>
        <v>1.0036801605888257E-3</v>
      </c>
      <c r="O2344" s="11">
        <f>IFERROR(((טבלה14[[#This Row],[מספר סטודנטים בתואר 1]]-טבלה14[[#This Row],[נשים תואר 1]])/טבלה14[[#This Row],[מספר סטודנטים בתואר 1]]),"")</f>
        <v>0.30434782608695654</v>
      </c>
      <c r="P2344" s="11">
        <f>IFERROR(טבלה14[[#This Row],[נשים תואר 1]]/טבלה14[[#This Row],[מספר סטודנטים בתואר 1]],"")</f>
        <v>0.69565217391304346</v>
      </c>
      <c r="Q234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4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44" s="13">
        <f>SUMIFS(T:T,D:D,"2007/08",B:B,B2344)-טבלה14[[#This Row],[דירוג]]</f>
        <v>-13</v>
      </c>
      <c r="T2344" s="9">
        <v>116</v>
      </c>
    </row>
    <row r="2345" spans="2:20" s="6" customFormat="1" ht="13.8" hidden="1" x14ac:dyDescent="0.3">
      <c r="B2345" s="7" t="s">
        <v>233</v>
      </c>
      <c r="C2345" s="8" t="s">
        <v>25</v>
      </c>
      <c r="D2345" s="9" t="s">
        <v>32</v>
      </c>
      <c r="E2345" s="10">
        <v>66</v>
      </c>
      <c r="F2345" s="10">
        <v>48</v>
      </c>
      <c r="G2345" s="10">
        <v>73</v>
      </c>
      <c r="H2345" s="10">
        <v>18</v>
      </c>
      <c r="I2345" s="10">
        <v>51</v>
      </c>
      <c r="J2345" s="10">
        <v>15</v>
      </c>
      <c r="K2345" s="9"/>
      <c r="L2345" s="9" t="s">
        <v>18</v>
      </c>
      <c r="M2345" s="9" t="str">
        <f>IF(טבלה14[[#This Row],[מספר סטודנטים בתואר 1]]&gt;500,"yes","no")</f>
        <v>no</v>
      </c>
      <c r="N2345" s="12">
        <f>טבלה14[[#This Row],[מספר סטודנטים בתואר 1]]/SUBTOTAL(109,טבלה14[מספר סטודנטים בתואר 1])</f>
        <v>9.600418927371376E-4</v>
      </c>
      <c r="O2345" s="11">
        <f>IFERROR(((טבלה14[[#This Row],[מספר סטודנטים בתואר 1]]-טבלה14[[#This Row],[נשים תואר 1]])/טבלה14[[#This Row],[מספר סטודנטים בתואר 1]]),"")</f>
        <v>0.27272727272727271</v>
      </c>
      <c r="P2345" s="11">
        <f>IFERROR(טבלה14[[#This Row],[נשים תואר 1]]/טבלה14[[#This Row],[מספר סטודנטים בתואר 1]],"")</f>
        <v>0.72727272727272729</v>
      </c>
      <c r="Q234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34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45" s="13">
        <f>SUMIFS(T:T,D:D,"2007/08",B:B,B2345)-טבלה14[[#This Row],[דירוג]]</f>
        <v>-9</v>
      </c>
      <c r="T2345" s="9">
        <v>117</v>
      </c>
    </row>
    <row r="2346" spans="2:20" s="6" customFormat="1" ht="13.8" hidden="1" x14ac:dyDescent="0.3">
      <c r="B2346" s="7" t="s">
        <v>212</v>
      </c>
      <c r="C2346" s="8" t="s">
        <v>34</v>
      </c>
      <c r="D2346" s="10" t="s">
        <v>32</v>
      </c>
      <c r="E2346" s="10">
        <v>62</v>
      </c>
      <c r="F2346" s="10">
        <v>12</v>
      </c>
      <c r="G2346" s="10">
        <v>0</v>
      </c>
      <c r="H2346" s="10">
        <v>0</v>
      </c>
      <c r="I2346" s="10">
        <v>0</v>
      </c>
      <c r="J2346" s="10" t="s">
        <v>21</v>
      </c>
      <c r="K2346" s="9"/>
      <c r="L2346" s="9" t="s">
        <v>18</v>
      </c>
      <c r="M2346" s="9" t="str">
        <f>IF(טבלה14[[#This Row],[מספר סטודנטים בתואר 1]]&gt;500,"yes","no")</f>
        <v>no</v>
      </c>
      <c r="N2346" s="12">
        <f>טבלה14[[#This Row],[מספר סטודנטים בתואר 1]]/SUBTOTAL(109,טבלה14[מספר סטודנטים בתואר 1])</f>
        <v>9.018575356015535E-4</v>
      </c>
      <c r="O2346" s="11">
        <f>IFERROR(((טבלה14[[#This Row],[מספר סטודנטים בתואר 1]]-טבלה14[[#This Row],[נשים תואר 1]])/טבלה14[[#This Row],[מספר סטודנטים בתואר 1]]),"")</f>
        <v>0.80645161290322576</v>
      </c>
      <c r="P2346" s="11">
        <f>IFERROR(טבלה14[[#This Row],[נשים תואר 1]]/טבלה14[[#This Row],[מספר סטודנטים בתואר 1]],"")</f>
        <v>0.19354838709677419</v>
      </c>
      <c r="Q234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46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346" s="13">
        <f>SUMIFS(T:T,D:D,"2007/08",B:B,B2346)-טבלה14[[#This Row],[דירוג]]</f>
        <v>3</v>
      </c>
      <c r="T2346" s="9">
        <v>118</v>
      </c>
    </row>
    <row r="2347" spans="2:20" s="6" customFormat="1" ht="13.8" hidden="1" x14ac:dyDescent="0.3">
      <c r="B2347" s="7" t="s">
        <v>127</v>
      </c>
      <c r="C2347" s="8" t="s">
        <v>34</v>
      </c>
      <c r="D2347" s="9" t="s">
        <v>32</v>
      </c>
      <c r="E2347" s="10">
        <v>58</v>
      </c>
      <c r="F2347" s="10">
        <v>10</v>
      </c>
      <c r="G2347" s="10">
        <v>50</v>
      </c>
      <c r="H2347" s="10">
        <v>18</v>
      </c>
      <c r="I2347" s="10">
        <v>11</v>
      </c>
      <c r="J2347" s="10">
        <v>4</v>
      </c>
      <c r="K2347" s="9"/>
      <c r="L2347" s="9" t="s">
        <v>18</v>
      </c>
      <c r="M2347" s="9" t="str">
        <f>IF(טבלה14[[#This Row],[מספר סטודנטים בתואר 1]]&gt;500,"yes","no")</f>
        <v>no</v>
      </c>
      <c r="N2347" s="12">
        <f>טבלה14[[#This Row],[מספר סטודנטים בתואר 1]]/SUBTOTAL(109,טבלה14[מספר סטודנטים בתואר 1])</f>
        <v>8.436731784659694E-4</v>
      </c>
      <c r="O2347" s="11">
        <f>IFERROR(((טבלה14[[#This Row],[מספר סטודנטים בתואר 1]]-טבלה14[[#This Row],[נשים תואר 1]])/טבלה14[[#This Row],[מספר סטודנטים בתואר 1]]),"")</f>
        <v>0.82758620689655171</v>
      </c>
      <c r="P2347" s="11">
        <f>IFERROR(טבלה14[[#This Row],[נשים תואר 1]]/טבלה14[[#This Row],[מספר סטודנטים בתואר 1]],"")</f>
        <v>0.17241379310344829</v>
      </c>
      <c r="Q234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47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347" s="13">
        <f>SUMIFS(T:T,D:D,"2007/08",B:B,B2347)-טבלה14[[#This Row],[דירוג]]</f>
        <v>9</v>
      </c>
      <c r="T2347" s="9">
        <v>119</v>
      </c>
    </row>
    <row r="2348" spans="2:20" s="6" customFormat="1" ht="13.8" hidden="1" x14ac:dyDescent="0.3">
      <c r="B2348" s="7" t="s">
        <v>236</v>
      </c>
      <c r="C2348" s="8" t="s">
        <v>34</v>
      </c>
      <c r="D2348" s="10" t="s">
        <v>32</v>
      </c>
      <c r="E2348" s="10">
        <v>51</v>
      </c>
      <c r="F2348" s="10">
        <v>9</v>
      </c>
      <c r="G2348" s="10">
        <v>0</v>
      </c>
      <c r="H2348" s="10">
        <v>0</v>
      </c>
      <c r="I2348" s="10">
        <v>0</v>
      </c>
      <c r="J2348" s="10" t="s">
        <v>21</v>
      </c>
      <c r="K2348" s="9"/>
      <c r="L2348" s="9" t="s">
        <v>18</v>
      </c>
      <c r="M2348" s="9" t="str">
        <f>IF(טבלה14[[#This Row],[מספר סטודנטים בתואר 1]]&gt;500,"yes","no")</f>
        <v>no</v>
      </c>
      <c r="N2348" s="12">
        <f>טבלה14[[#This Row],[מספר סטודנטים בתואר 1]]/SUBTOTAL(109,טבלה14[מספר סטודנטים בתואר 1])</f>
        <v>7.4185055347869729E-4</v>
      </c>
      <c r="O2348" s="11">
        <f>IFERROR(((טבלה14[[#This Row],[מספר סטודנטים בתואר 1]]-טבלה14[[#This Row],[נשים תואר 1]])/טבלה14[[#This Row],[מספר סטודנטים בתואר 1]]),"")</f>
        <v>0.82352941176470584</v>
      </c>
      <c r="P2348" s="11">
        <f>IFERROR(טבלה14[[#This Row],[נשים תואר 1]]/טבלה14[[#This Row],[מספר סטודנטים בתואר 1]],"")</f>
        <v>0.17647058823529413</v>
      </c>
      <c r="Q234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48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348" s="13">
        <f>SUMIFS(T:T,D:D,"2007/08",B:B,B2348)-טבלה14[[#This Row],[דירוג]]</f>
        <v>-120</v>
      </c>
      <c r="T2348" s="9">
        <v>120</v>
      </c>
    </row>
    <row r="2349" spans="2:20" s="6" customFormat="1" ht="13.8" hidden="1" x14ac:dyDescent="0.3">
      <c r="B2349" s="7" t="s">
        <v>241</v>
      </c>
      <c r="C2349" s="8" t="s">
        <v>45</v>
      </c>
      <c r="D2349" s="9" t="s">
        <v>32</v>
      </c>
      <c r="E2349" s="10">
        <v>46</v>
      </c>
      <c r="F2349" s="10">
        <v>9</v>
      </c>
      <c r="G2349" s="10">
        <v>0</v>
      </c>
      <c r="H2349" s="10">
        <v>0</v>
      </c>
      <c r="I2349" s="10">
        <v>0</v>
      </c>
      <c r="J2349" s="10" t="s">
        <v>21</v>
      </c>
      <c r="K2349" s="9"/>
      <c r="L2349" s="9" t="s">
        <v>18</v>
      </c>
      <c r="M2349" s="9" t="str">
        <f>IF(טבלה14[[#This Row],[מספר סטודנטים בתואר 1]]&gt;500,"yes","no")</f>
        <v>no</v>
      </c>
      <c r="N2349" s="12">
        <f>טבלה14[[#This Row],[מספר סטודנטים בתואר 1]]/SUBTOTAL(109,טבלה14[מספר סטודנטים בתואר 1])</f>
        <v>6.6912010705921711E-4</v>
      </c>
      <c r="O2349" s="11">
        <f>IFERROR(((טבלה14[[#This Row],[מספר סטודנטים בתואר 1]]-טבלה14[[#This Row],[נשים תואר 1]])/טבלה14[[#This Row],[מספר סטודנטים בתואר 1]]),"")</f>
        <v>0.80434782608695654</v>
      </c>
      <c r="P2349" s="11">
        <f>IFERROR(טבלה14[[#This Row],[נשים תואר 1]]/טבלה14[[#This Row],[מספר סטודנטים בתואר 1]],"")</f>
        <v>0.19565217391304349</v>
      </c>
      <c r="Q234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49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349" s="13">
        <f>SUMIFS(T:T,D:D,"2007/08",B:B,B2349)-טבלה14[[#This Row],[דירוג]]</f>
        <v>-9</v>
      </c>
      <c r="T2349" s="9">
        <v>121</v>
      </c>
    </row>
    <row r="2350" spans="2:20" s="6" customFormat="1" ht="13.8" hidden="1" x14ac:dyDescent="0.3">
      <c r="B2350" s="7" t="s">
        <v>234</v>
      </c>
      <c r="C2350" s="8" t="s">
        <v>25</v>
      </c>
      <c r="D2350" s="10" t="s">
        <v>32</v>
      </c>
      <c r="E2350" s="10">
        <v>45</v>
      </c>
      <c r="F2350" s="10">
        <v>25</v>
      </c>
      <c r="G2350" s="10">
        <v>60</v>
      </c>
      <c r="H2350" s="10">
        <v>24</v>
      </c>
      <c r="I2350" s="10">
        <v>39</v>
      </c>
      <c r="J2350" s="10">
        <v>8</v>
      </c>
      <c r="K2350" s="9"/>
      <c r="L2350" s="9" t="s">
        <v>18</v>
      </c>
      <c r="M2350" s="9" t="str">
        <f>IF(טבלה14[[#This Row],[מספר סטודנטים בתואר 1]]&gt;500,"yes","no")</f>
        <v>no</v>
      </c>
      <c r="N2350" s="12">
        <f>טבלה14[[#This Row],[מספר סטודנטים בתואר 1]]/SUBTOTAL(109,טבלה14[מספר סטודנטים בתואר 1])</f>
        <v>6.5457401777532114E-4</v>
      </c>
      <c r="O2350" s="11">
        <f>IFERROR(((טבלה14[[#This Row],[מספר סטודנטים בתואר 1]]-טבלה14[[#This Row],[נשים תואר 1]])/טבלה14[[#This Row],[מספר סטודנטים בתואר 1]]),"")</f>
        <v>0.44444444444444442</v>
      </c>
      <c r="P2350" s="11">
        <f>IFERROR(טבלה14[[#This Row],[נשים תואר 1]]/טבלה14[[#This Row],[מספר סטודנטים בתואר 1]],"")</f>
        <v>0.55555555555555558</v>
      </c>
      <c r="Q235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5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50" s="13">
        <f>SUMIFS(T:T,D:D,"2007/08",B:B,B2350)-טבלה14[[#This Row],[דירוג]]</f>
        <v>-6</v>
      </c>
      <c r="T2350" s="9">
        <v>122</v>
      </c>
    </row>
    <row r="2351" spans="2:20" s="6" customFormat="1" ht="13.8" hidden="1" x14ac:dyDescent="0.3">
      <c r="B2351" s="7" t="s">
        <v>237</v>
      </c>
      <c r="C2351" s="8" t="s">
        <v>39</v>
      </c>
      <c r="D2351" s="9" t="s">
        <v>32</v>
      </c>
      <c r="E2351" s="10">
        <v>36</v>
      </c>
      <c r="F2351" s="10">
        <v>24</v>
      </c>
      <c r="G2351" s="10">
        <v>8</v>
      </c>
      <c r="H2351" s="10">
        <v>8</v>
      </c>
      <c r="I2351" s="10">
        <v>8</v>
      </c>
      <c r="J2351" s="10">
        <v>5</v>
      </c>
      <c r="K2351" s="9"/>
      <c r="L2351" s="9" t="s">
        <v>18</v>
      </c>
      <c r="M2351" s="9" t="str">
        <f>IF(טבלה14[[#This Row],[מספר סטודנטים בתואר 1]]&gt;500,"yes","no")</f>
        <v>no</v>
      </c>
      <c r="N2351" s="12">
        <f>טבלה14[[#This Row],[מספר סטודנטים בתואר 1]]/SUBTOTAL(109,טבלה14[מספר סטודנטים בתואר 1])</f>
        <v>5.2365921422025687E-4</v>
      </c>
      <c r="O2351" s="11">
        <f>IFERROR(((טבלה14[[#This Row],[מספר סטודנטים בתואר 1]]-טבלה14[[#This Row],[נשים תואר 1]])/טבלה14[[#This Row],[מספר סטודנטים בתואר 1]]),"")</f>
        <v>0.33333333333333331</v>
      </c>
      <c r="P2351" s="11">
        <f>IFERROR(טבלה14[[#This Row],[נשים תואר 1]]/טבלה14[[#This Row],[מספר סטודנטים בתואר 1]],"")</f>
        <v>0.66666666666666663</v>
      </c>
      <c r="Q235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5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51" s="13">
        <f>SUMIFS(T:T,D:D,"2007/08",B:B,B2351)-טבלה14[[#This Row],[דירוג]]</f>
        <v>-22</v>
      </c>
      <c r="T2351" s="9">
        <v>123</v>
      </c>
    </row>
    <row r="2352" spans="2:20" s="6" customFormat="1" ht="13.8" hidden="1" x14ac:dyDescent="0.3">
      <c r="B2352" s="7" t="s">
        <v>221</v>
      </c>
      <c r="C2352" s="8" t="s">
        <v>45</v>
      </c>
      <c r="D2352" s="10" t="s">
        <v>32</v>
      </c>
      <c r="E2352" s="10">
        <v>33</v>
      </c>
      <c r="F2352" s="10">
        <v>12</v>
      </c>
      <c r="G2352" s="10">
        <v>0</v>
      </c>
      <c r="H2352" s="10">
        <v>0</v>
      </c>
      <c r="I2352" s="10">
        <v>0</v>
      </c>
      <c r="J2352" s="10" t="s">
        <v>21</v>
      </c>
      <c r="K2352" s="9"/>
      <c r="L2352" s="9" t="s">
        <v>18</v>
      </c>
      <c r="M2352" s="9" t="str">
        <f>IF(טבלה14[[#This Row],[מספר סטודנטים בתואר 1]]&gt;500,"yes","no")</f>
        <v>no</v>
      </c>
      <c r="N2352" s="12">
        <f>טבלה14[[#This Row],[מספר סטודנטים בתואר 1]]/SUBTOTAL(109,טבלה14[מספר סטודנטים בתואר 1])</f>
        <v>4.800209463685688E-4</v>
      </c>
      <c r="O2352" s="11">
        <f>IFERROR(((טבלה14[[#This Row],[מספר סטודנטים בתואר 1]]-טבלה14[[#This Row],[נשים תואר 1]])/טבלה14[[#This Row],[מספר סטודנטים בתואר 1]]),"")</f>
        <v>0.63636363636363635</v>
      </c>
      <c r="P2352" s="11">
        <f>IFERROR(טבלה14[[#This Row],[נשים תואר 1]]/טבלה14[[#This Row],[מספר סטודנטים בתואר 1]],"")</f>
        <v>0.36363636363636365</v>
      </c>
      <c r="Q235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5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52" s="13">
        <f>SUMIFS(T:T,D:D,"2007/08",B:B,B2352)-טבלה14[[#This Row],[דירוג]]</f>
        <v>-7</v>
      </c>
      <c r="T2352" s="9">
        <v>124</v>
      </c>
    </row>
    <row r="2353" spans="2:20" s="6" customFormat="1" ht="13.8" hidden="1" x14ac:dyDescent="0.3">
      <c r="B2353" s="7" t="s">
        <v>148</v>
      </c>
      <c r="C2353" s="8" t="s">
        <v>34</v>
      </c>
      <c r="D2353" s="9" t="s">
        <v>32</v>
      </c>
      <c r="E2353" s="10">
        <v>32</v>
      </c>
      <c r="F2353" s="10">
        <v>11</v>
      </c>
      <c r="G2353" s="10">
        <v>32</v>
      </c>
      <c r="H2353" s="10">
        <v>6</v>
      </c>
      <c r="I2353" s="10">
        <v>19</v>
      </c>
      <c r="J2353" s="10"/>
      <c r="K2353" s="9"/>
      <c r="L2353" s="9" t="s">
        <v>18</v>
      </c>
      <c r="M2353" s="9" t="str">
        <f>IF(טבלה14[[#This Row],[מספר סטודנטים בתואר 1]]&gt;500,"yes","no")</f>
        <v>no</v>
      </c>
      <c r="N2353" s="12">
        <f>טבלה14[[#This Row],[מספר סטודנטים בתואר 1]]/SUBTOTAL(109,טבלה14[מספר סטודנטים בתואר 1])</f>
        <v>4.6547485708467277E-4</v>
      </c>
      <c r="O2353" s="11">
        <f>IFERROR(((טבלה14[[#This Row],[מספר סטודנטים בתואר 1]]-טבלה14[[#This Row],[נשים תואר 1]])/טבלה14[[#This Row],[מספר סטודנטים בתואר 1]]),"")</f>
        <v>0.65625</v>
      </c>
      <c r="P2353" s="11">
        <f>IFERROR(טבלה14[[#This Row],[נשים תואר 1]]/טבלה14[[#This Row],[מספר סטודנטים בתואר 1]],"")</f>
        <v>0.34375</v>
      </c>
      <c r="Q235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5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53" s="13">
        <f>SUMIFS(T:T,D:D,"2007/08",B:B,B2353)-טבלה14[[#This Row],[דירוג]]</f>
        <v>-11</v>
      </c>
      <c r="T2353" s="9">
        <v>125</v>
      </c>
    </row>
    <row r="2354" spans="2:20" s="6" customFormat="1" ht="13.8" hidden="1" x14ac:dyDescent="0.3">
      <c r="B2354" s="7" t="s">
        <v>231</v>
      </c>
      <c r="C2354" s="8" t="s">
        <v>25</v>
      </c>
      <c r="D2354" s="10" t="s">
        <v>32</v>
      </c>
      <c r="E2354" s="10">
        <v>30</v>
      </c>
      <c r="F2354" s="10">
        <v>15</v>
      </c>
      <c r="G2354" s="10">
        <v>79</v>
      </c>
      <c r="H2354" s="10">
        <v>44</v>
      </c>
      <c r="I2354" s="10">
        <v>14</v>
      </c>
      <c r="J2354" s="10">
        <v>5</v>
      </c>
      <c r="K2354" s="9"/>
      <c r="L2354" s="9" t="s">
        <v>18</v>
      </c>
      <c r="M2354" s="9" t="str">
        <f>IF(טבלה14[[#This Row],[מספר סטודנטים בתואר 1]]&gt;500,"yes","no")</f>
        <v>no</v>
      </c>
      <c r="N2354" s="12">
        <f>טבלה14[[#This Row],[מספר סטודנטים בתואר 1]]/SUBTOTAL(109,טבלה14[מספר סטודנטים בתואר 1])</f>
        <v>4.3638267851688073E-4</v>
      </c>
      <c r="O2354" s="11">
        <f>IFERROR(((טבלה14[[#This Row],[מספר סטודנטים בתואר 1]]-טבלה14[[#This Row],[נשים תואר 1]])/טבלה14[[#This Row],[מספר סטודנטים בתואר 1]]),"")</f>
        <v>0.5</v>
      </c>
      <c r="P2354" s="11">
        <f>IFERROR(טבלה14[[#This Row],[נשים תואר 1]]/טבלה14[[#This Row],[מספר סטודנטים בתואר 1]],"")</f>
        <v>0.5</v>
      </c>
      <c r="Q235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5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54" s="13">
        <f>SUMIFS(T:T,D:D,"2007/08",B:B,B2354)-טבלה14[[#This Row],[דירוג]]</f>
        <v>-126</v>
      </c>
      <c r="T2354" s="9">
        <v>126</v>
      </c>
    </row>
    <row r="2355" spans="2:20" s="6" customFormat="1" ht="13.8" hidden="1" x14ac:dyDescent="0.3">
      <c r="B2355" s="7" t="s">
        <v>186</v>
      </c>
      <c r="C2355" s="8" t="s">
        <v>39</v>
      </c>
      <c r="D2355" s="9" t="s">
        <v>32</v>
      </c>
      <c r="E2355" s="10">
        <v>28</v>
      </c>
      <c r="F2355" s="10">
        <v>24</v>
      </c>
      <c r="G2355" s="10">
        <v>0</v>
      </c>
      <c r="H2355" s="10">
        <v>0</v>
      </c>
      <c r="I2355" s="10">
        <v>0</v>
      </c>
      <c r="J2355" s="10">
        <v>0</v>
      </c>
      <c r="K2355" s="9"/>
      <c r="L2355" s="9" t="s">
        <v>18</v>
      </c>
      <c r="M2355" s="9" t="str">
        <f>IF(טבלה14[[#This Row],[מספר סטודנטים בתואר 1]]&gt;500,"yes","no")</f>
        <v>no</v>
      </c>
      <c r="N2355" s="12">
        <f>טבלה14[[#This Row],[מספר סטודנטים בתואר 1]]/SUBTOTAL(109,טבלה14[מספר סטודנטים בתואר 1])</f>
        <v>4.0729049994908868E-4</v>
      </c>
      <c r="O2355" s="11">
        <f>IFERROR(((טבלה14[[#This Row],[מספר סטודנטים בתואר 1]]-טבלה14[[#This Row],[נשים תואר 1]])/טבלה14[[#This Row],[מספר סטודנטים בתואר 1]]),"")</f>
        <v>0.14285714285714285</v>
      </c>
      <c r="P2355" s="11">
        <f>IFERROR(טבלה14[[#This Row],[נשים תואר 1]]/טבלה14[[#This Row],[מספר סטודנטים בתואר 1]],"")</f>
        <v>0.8571428571428571</v>
      </c>
      <c r="Q235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35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55" s="13">
        <f>SUMIFS(T:T,D:D,"2007/08",B:B,B2355)-טבלה14[[#This Row],[דירוג]]</f>
        <v>-129</v>
      </c>
      <c r="T2355" s="9">
        <v>129</v>
      </c>
    </row>
    <row r="2356" spans="2:20" s="6" customFormat="1" ht="13.8" hidden="1" x14ac:dyDescent="0.3">
      <c r="B2356" s="7" t="s">
        <v>270</v>
      </c>
      <c r="C2356" s="8" t="s">
        <v>34</v>
      </c>
      <c r="D2356" s="10" t="s">
        <v>32</v>
      </c>
      <c r="E2356" s="10">
        <v>28</v>
      </c>
      <c r="F2356" s="10">
        <v>25</v>
      </c>
      <c r="G2356" s="10">
        <v>0</v>
      </c>
      <c r="H2356" s="10">
        <v>0</v>
      </c>
      <c r="I2356" s="10">
        <v>0</v>
      </c>
      <c r="J2356" s="10" t="s">
        <v>21</v>
      </c>
      <c r="K2356" s="9"/>
      <c r="L2356" s="9" t="s">
        <v>18</v>
      </c>
      <c r="M2356" s="9" t="str">
        <f>IF(טבלה14[[#This Row],[מספר סטודנטים בתואר 1]]&gt;500,"yes","no")</f>
        <v>no</v>
      </c>
      <c r="N2356" s="12">
        <f>טבלה14[[#This Row],[מספר סטודנטים בתואר 1]]/SUBTOTAL(109,טבלה14[מספר סטודנטים בתואר 1])</f>
        <v>4.0729049994908868E-4</v>
      </c>
      <c r="O2356" s="11">
        <f>IFERROR(((טבלה14[[#This Row],[מספר סטודנטים בתואר 1]]-טבלה14[[#This Row],[נשים תואר 1]])/טבלה14[[#This Row],[מספר סטודנטים בתואר 1]]),"")</f>
        <v>0.10714285714285714</v>
      </c>
      <c r="P2356" s="11">
        <f>IFERROR(טבלה14[[#This Row],[נשים תואר 1]]/טבלה14[[#This Row],[מספר סטודנטים בתואר 1]],"")</f>
        <v>0.8928571428571429</v>
      </c>
      <c r="Q235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35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56" s="13">
        <f>SUMIFS(T:T,D:D,"2007/08",B:B,B2356)-טבלה14[[#This Row],[דירוג]]</f>
        <v>-10</v>
      </c>
      <c r="T2356" s="9">
        <v>128</v>
      </c>
    </row>
    <row r="2357" spans="2:20" s="6" customFormat="1" ht="13.8" hidden="1" x14ac:dyDescent="0.3">
      <c r="B2357" s="7" t="s">
        <v>246</v>
      </c>
      <c r="C2357" s="8" t="s">
        <v>48</v>
      </c>
      <c r="D2357" s="9" t="s">
        <v>32</v>
      </c>
      <c r="E2357" s="10">
        <v>28</v>
      </c>
      <c r="F2357" s="10">
        <v>8</v>
      </c>
      <c r="G2357" s="10">
        <v>3</v>
      </c>
      <c r="H2357" s="10">
        <v>3</v>
      </c>
      <c r="I2357" s="10">
        <v>0</v>
      </c>
      <c r="J2357" s="10" t="s">
        <v>21</v>
      </c>
      <c r="K2357" s="9"/>
      <c r="L2357" s="9" t="s">
        <v>18</v>
      </c>
      <c r="M2357" s="9" t="str">
        <f>IF(טבלה14[[#This Row],[מספר סטודנטים בתואר 1]]&gt;500,"yes","no")</f>
        <v>no</v>
      </c>
      <c r="N2357" s="12">
        <f>טבלה14[[#This Row],[מספר סטודנטים בתואר 1]]/SUBTOTAL(109,טבלה14[מספר סטודנטים בתואר 1])</f>
        <v>4.0729049994908868E-4</v>
      </c>
      <c r="O2357" s="11">
        <f>IFERROR(((טבלה14[[#This Row],[מספר סטודנטים בתואר 1]]-טבלה14[[#This Row],[נשים תואר 1]])/טבלה14[[#This Row],[מספר סטודנטים בתואר 1]]),"")</f>
        <v>0.7142857142857143</v>
      </c>
      <c r="P2357" s="11">
        <f>IFERROR(טבלה14[[#This Row],[נשים תואר 1]]/טבלה14[[#This Row],[מספר סטודנטים בתואר 1]],"")</f>
        <v>0.2857142857142857</v>
      </c>
      <c r="Q235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57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357" s="13">
        <f>SUMIFS(T:T,D:D,"2007/08",B:B,B2357)-טבלה14[[#This Row],[דירוג]]</f>
        <v>-7</v>
      </c>
      <c r="T2357" s="9">
        <v>127</v>
      </c>
    </row>
    <row r="2358" spans="2:20" s="6" customFormat="1" ht="13.8" hidden="1" x14ac:dyDescent="0.3">
      <c r="B2358" s="7" t="s">
        <v>243</v>
      </c>
      <c r="C2358" s="8" t="s">
        <v>39</v>
      </c>
      <c r="D2358" s="10" t="s">
        <v>32</v>
      </c>
      <c r="E2358" s="10">
        <v>24</v>
      </c>
      <c r="F2358" s="10">
        <v>17</v>
      </c>
      <c r="G2358" s="10">
        <v>73</v>
      </c>
      <c r="H2358" s="10">
        <v>40</v>
      </c>
      <c r="I2358" s="10">
        <v>13</v>
      </c>
      <c r="J2358" s="10">
        <v>10</v>
      </c>
      <c r="K2358" s="9"/>
      <c r="L2358" s="9" t="s">
        <v>18</v>
      </c>
      <c r="M2358" s="9" t="str">
        <f>IF(טבלה14[[#This Row],[מספר סטודנטים בתואר 1]]&gt;500,"yes","no")</f>
        <v>no</v>
      </c>
      <c r="N2358" s="12">
        <f>טבלה14[[#This Row],[מספר סטודנטים בתואר 1]]/SUBTOTAL(109,טבלה14[מספר סטודנטים בתואר 1])</f>
        <v>3.4910614281350458E-4</v>
      </c>
      <c r="O2358" s="11">
        <f>IFERROR(((טבלה14[[#This Row],[מספר סטודנטים בתואר 1]]-טבלה14[[#This Row],[נשים תואר 1]])/טבלה14[[#This Row],[מספר סטודנטים בתואר 1]]),"")</f>
        <v>0.29166666666666669</v>
      </c>
      <c r="P2358" s="11">
        <f>IFERROR(טבלה14[[#This Row],[נשים תואר 1]]/טבלה14[[#This Row],[מספר סטודנטים בתואר 1]],"")</f>
        <v>0.70833333333333337</v>
      </c>
      <c r="Q235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35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58" s="13">
        <f>SUMIFS(T:T,D:D,"2007/08",B:B,B2358)-טבלה14[[#This Row],[דירוג]]</f>
        <v>-130</v>
      </c>
      <c r="T2358" s="9">
        <v>130</v>
      </c>
    </row>
    <row r="2359" spans="2:20" s="6" customFormat="1" ht="13.8" hidden="1" x14ac:dyDescent="0.3">
      <c r="B2359" s="7" t="s">
        <v>251</v>
      </c>
      <c r="C2359" s="8" t="s">
        <v>45</v>
      </c>
      <c r="D2359" s="9" t="s">
        <v>32</v>
      </c>
      <c r="E2359" s="10">
        <v>22</v>
      </c>
      <c r="F2359" s="10">
        <v>7</v>
      </c>
      <c r="G2359" s="10">
        <v>7</v>
      </c>
      <c r="H2359" s="10"/>
      <c r="I2359" s="10">
        <v>9</v>
      </c>
      <c r="J2359" s="10"/>
      <c r="K2359" s="9"/>
      <c r="L2359" s="9" t="s">
        <v>18</v>
      </c>
      <c r="M2359" s="9" t="str">
        <f>IF(טבלה14[[#This Row],[מספר סטודנטים בתואר 1]]&gt;500,"yes","no")</f>
        <v>no</v>
      </c>
      <c r="N2359" s="12">
        <f>טבלה14[[#This Row],[מספר סטודנטים בתואר 1]]/SUBTOTAL(109,טבלה14[מספר סטודנטים בתואר 1])</f>
        <v>3.2001396424571253E-4</v>
      </c>
      <c r="O2359" s="11">
        <f>IFERROR(((טבלה14[[#This Row],[מספר סטודנטים בתואר 1]]-טבלה14[[#This Row],[נשים תואר 1]])/טבלה14[[#This Row],[מספר סטודנטים בתואר 1]]),"")</f>
        <v>0.68181818181818177</v>
      </c>
      <c r="P2359" s="11">
        <f>IFERROR(טבלה14[[#This Row],[נשים תואר 1]]/טבלה14[[#This Row],[מספר סטודנטים בתואר 1]],"")</f>
        <v>0.31818181818181818</v>
      </c>
      <c r="Q235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5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59" s="13">
        <f>SUMIFS(T:T,D:D,"2007/08",B:B,B2359)-טבלה14[[#This Row],[דירוג]]</f>
        <v>-4</v>
      </c>
      <c r="T2359" s="9">
        <v>131</v>
      </c>
    </row>
    <row r="2360" spans="2:20" s="6" customFormat="1" ht="13.8" hidden="1" x14ac:dyDescent="0.3">
      <c r="B2360" s="7" t="s">
        <v>229</v>
      </c>
      <c r="C2360" s="8" t="s">
        <v>56</v>
      </c>
      <c r="D2360" s="10" t="s">
        <v>32</v>
      </c>
      <c r="E2360" s="10">
        <v>21</v>
      </c>
      <c r="F2360" s="10">
        <v>20</v>
      </c>
      <c r="G2360" s="10">
        <v>0</v>
      </c>
      <c r="H2360" s="10">
        <v>0</v>
      </c>
      <c r="I2360" s="10">
        <v>0</v>
      </c>
      <c r="J2360" s="10">
        <v>0</v>
      </c>
      <c r="K2360" s="9"/>
      <c r="L2360" s="9" t="s">
        <v>18</v>
      </c>
      <c r="M2360" s="9" t="str">
        <f>IF(טבלה14[[#This Row],[מספר סטודנטים בתואר 1]]&gt;500,"yes","no")</f>
        <v>no</v>
      </c>
      <c r="N2360" s="12">
        <f>טבלה14[[#This Row],[מספר סטודנטים בתואר 1]]/SUBTOTAL(109,טבלה14[מספר סטודנטים בתואר 1])</f>
        <v>3.0546787496181651E-4</v>
      </c>
      <c r="O2360" s="11">
        <f>IFERROR(((טבלה14[[#This Row],[מספר סטודנטים בתואר 1]]-טבלה14[[#This Row],[נשים תואר 1]])/טבלה14[[#This Row],[מספר סטודנטים בתואר 1]]),"")</f>
        <v>4.7619047619047616E-2</v>
      </c>
      <c r="P2360" s="11">
        <f>IFERROR(טבלה14[[#This Row],[נשים תואר 1]]/טבלה14[[#This Row],[מספר סטודנטים בתואר 1]],"")</f>
        <v>0.95238095238095233</v>
      </c>
      <c r="Q236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36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60" s="13">
        <f>SUMIFS(T:T,D:D,"2007/08",B:B,B2360)-טבלה14[[#This Row],[דירוג]]</f>
        <v>-132</v>
      </c>
      <c r="T2360" s="9">
        <v>132</v>
      </c>
    </row>
    <row r="2361" spans="2:20" s="6" customFormat="1" ht="13.8" hidden="1" x14ac:dyDescent="0.3">
      <c r="B2361" s="7" t="s">
        <v>206</v>
      </c>
      <c r="C2361" s="8" t="s">
        <v>48</v>
      </c>
      <c r="D2361" s="9" t="s">
        <v>32</v>
      </c>
      <c r="E2361" s="10">
        <v>20</v>
      </c>
      <c r="F2361" s="10">
        <v>11</v>
      </c>
      <c r="G2361" s="10">
        <v>0</v>
      </c>
      <c r="H2361" s="10">
        <v>0</v>
      </c>
      <c r="I2361" s="10">
        <v>0</v>
      </c>
      <c r="J2361" s="10" t="s">
        <v>21</v>
      </c>
      <c r="K2361" s="9"/>
      <c r="L2361" s="9" t="s">
        <v>18</v>
      </c>
      <c r="M2361" s="9" t="str">
        <f>IF(טבלה14[[#This Row],[מספר סטודנטים בתואר 1]]&gt;500,"yes","no")</f>
        <v>no</v>
      </c>
      <c r="N2361" s="12">
        <f>טבלה14[[#This Row],[מספר סטודנטים בתואר 1]]/SUBTOTAL(109,טבלה14[מספר סטודנטים בתואר 1])</f>
        <v>2.9092178567792048E-4</v>
      </c>
      <c r="O2361" s="11">
        <f>IFERROR(((טבלה14[[#This Row],[מספר סטודנטים בתואר 1]]-טבלה14[[#This Row],[נשים תואר 1]])/טבלה14[[#This Row],[מספר סטודנטים בתואר 1]]),"")</f>
        <v>0.45</v>
      </c>
      <c r="P2361" s="11">
        <f>IFERROR(טבלה14[[#This Row],[נשים תואר 1]]/טבלה14[[#This Row],[מספר סטודנטים בתואר 1]],"")</f>
        <v>0.55000000000000004</v>
      </c>
      <c r="Q236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6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61" s="13">
        <f>SUMIFS(T:T,D:D,"2007/08",B:B,B2361)-טבלה14[[#This Row],[דירוג]]</f>
        <v>-7</v>
      </c>
      <c r="T2361" s="9">
        <v>133</v>
      </c>
    </row>
    <row r="2362" spans="2:20" s="6" customFormat="1" ht="13.8" hidden="1" x14ac:dyDescent="0.3">
      <c r="B2362" s="7" t="s">
        <v>271</v>
      </c>
      <c r="C2362" s="8" t="s">
        <v>39</v>
      </c>
      <c r="D2362" s="10" t="s">
        <v>32</v>
      </c>
      <c r="E2362" s="10">
        <v>17</v>
      </c>
      <c r="F2362" s="10">
        <v>11</v>
      </c>
      <c r="G2362" s="10"/>
      <c r="H2362" s="10"/>
      <c r="I2362" s="10">
        <v>4</v>
      </c>
      <c r="J2362" s="10">
        <v>3</v>
      </c>
      <c r="K2362" s="9"/>
      <c r="L2362" s="9" t="s">
        <v>18</v>
      </c>
      <c r="M2362" s="9" t="str">
        <f>IF(טבלה14[[#This Row],[מספר סטודנטים בתואר 1]]&gt;500,"yes","no")</f>
        <v>no</v>
      </c>
      <c r="N2362" s="12">
        <f>טבלה14[[#This Row],[מספר סטודנטים בתואר 1]]/SUBTOTAL(109,טבלה14[מספר סטודנטים בתואר 1])</f>
        <v>2.4728351782623241E-4</v>
      </c>
      <c r="O2362" s="11">
        <f>IFERROR(((טבלה14[[#This Row],[מספר סטודנטים בתואר 1]]-טבלה14[[#This Row],[נשים תואר 1]])/טבלה14[[#This Row],[מספר סטודנטים בתואר 1]]),"")</f>
        <v>0.35294117647058826</v>
      </c>
      <c r="P2362" s="11">
        <f>IFERROR(טבלה14[[#This Row],[נשים תואר 1]]/טבלה14[[#This Row],[מספר סטודנטים בתואר 1]],"")</f>
        <v>0.6470588235294118</v>
      </c>
      <c r="Q236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6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62" s="13">
        <f>SUMIFS(T:T,D:D,"2007/08",B:B,B2362)-טבלה14[[#This Row],[דירוג]]</f>
        <v>-11</v>
      </c>
      <c r="T2362" s="9">
        <v>134</v>
      </c>
    </row>
    <row r="2363" spans="2:20" s="6" customFormat="1" ht="13.8" hidden="1" x14ac:dyDescent="0.3">
      <c r="B2363" s="7" t="s">
        <v>277</v>
      </c>
      <c r="C2363" s="8" t="s">
        <v>25</v>
      </c>
      <c r="D2363" s="9" t="s">
        <v>32</v>
      </c>
      <c r="E2363" s="10">
        <v>11</v>
      </c>
      <c r="F2363" s="10">
        <v>5</v>
      </c>
      <c r="G2363" s="10">
        <v>114</v>
      </c>
      <c r="H2363" s="10">
        <v>62</v>
      </c>
      <c r="I2363" s="10">
        <v>0</v>
      </c>
      <c r="J2363" s="10">
        <v>0</v>
      </c>
      <c r="K2363" s="9"/>
      <c r="L2363" s="9" t="s">
        <v>18</v>
      </c>
      <c r="M2363" s="9" t="str">
        <f>IF(טבלה14[[#This Row],[מספר סטודנטים בתואר 1]]&gt;500,"yes","no")</f>
        <v>no</v>
      </c>
      <c r="N2363" s="12">
        <f>טבלה14[[#This Row],[מספר סטודנטים בתואר 1]]/SUBTOTAL(109,טבלה14[מספר סטודנטים בתואר 1])</f>
        <v>1.6000698212285627E-4</v>
      </c>
      <c r="O2363" s="11">
        <f>IFERROR(((טבלה14[[#This Row],[מספר סטודנטים בתואר 1]]-טבלה14[[#This Row],[נשים תואר 1]])/טבלה14[[#This Row],[מספר סטודנטים בתואר 1]]),"")</f>
        <v>0.54545454545454541</v>
      </c>
      <c r="P2363" s="11">
        <f>IFERROR(טבלה14[[#This Row],[נשים תואר 1]]/טבלה14[[#This Row],[מספר סטודנטים בתואר 1]],"")</f>
        <v>0.45454545454545453</v>
      </c>
      <c r="Q236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36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363" s="13">
        <f>SUMIFS(T:T,D:D,"2007/08",B:B,B2363)-טבלה14[[#This Row],[דירוג]]</f>
        <v>-135</v>
      </c>
      <c r="T2363" s="9">
        <v>135</v>
      </c>
    </row>
    <row r="2364" spans="2:20" s="6" customFormat="1" ht="13.8" hidden="1" x14ac:dyDescent="0.3">
      <c r="B2364" s="7" t="s">
        <v>129</v>
      </c>
      <c r="C2364" s="8" t="s">
        <v>48</v>
      </c>
      <c r="D2364" s="10" t="s">
        <v>32</v>
      </c>
      <c r="E2364" s="10">
        <v>0</v>
      </c>
      <c r="F2364" s="10">
        <v>0</v>
      </c>
      <c r="G2364" s="10">
        <v>38</v>
      </c>
      <c r="H2364" s="10">
        <v>21</v>
      </c>
      <c r="I2364" s="10">
        <v>0</v>
      </c>
      <c r="J2364" s="10">
        <v>0</v>
      </c>
      <c r="K2364" s="9"/>
      <c r="L2364" s="9"/>
      <c r="M2364" s="9" t="str">
        <f>IF(טבלה14[[#This Row],[מספר סטודנטים בתואר 1]]&gt;500,"yes","no")</f>
        <v>no</v>
      </c>
      <c r="N2364" s="12">
        <f>טבלה14[[#This Row],[מספר סטודנטים בתואר 1]]/SUBTOTAL(109,טבלה14[מספר סטודנטים בתואר 1])</f>
        <v>0</v>
      </c>
      <c r="O2364" s="11" t="str">
        <f>IFERROR(((טבלה14[[#This Row],[מספר סטודנטים בתואר 1]]-טבלה14[[#This Row],[נשים תואר 1]])/טבלה14[[#This Row],[מספר סטודנטים בתואר 1]]),"")</f>
        <v/>
      </c>
      <c r="P2364" s="11" t="str">
        <f>IFERROR(טבלה14[[#This Row],[נשים תואר 1]]/טבלה14[[#This Row],[מספר סטודנטים בתואר 1]],"")</f>
        <v/>
      </c>
      <c r="Q236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36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364" s="13">
        <f>SUMIFS(T:T,D:D,"2007/08",B:B,B2364)-טבלה14[[#This Row],[דירוג]]</f>
        <v>-7</v>
      </c>
      <c r="T2364" s="9">
        <v>136</v>
      </c>
    </row>
    <row r="2365" spans="2:20" s="6" customFormat="1" ht="13.8" hidden="1" x14ac:dyDescent="0.3">
      <c r="B2365" s="7" t="s">
        <v>130</v>
      </c>
      <c r="C2365" s="8" t="s">
        <v>48</v>
      </c>
      <c r="D2365" s="9" t="s">
        <v>32</v>
      </c>
      <c r="E2365" s="10">
        <v>0</v>
      </c>
      <c r="F2365" s="10">
        <v>0</v>
      </c>
      <c r="G2365" s="10">
        <v>6</v>
      </c>
      <c r="H2365" s="10">
        <v>6</v>
      </c>
      <c r="I2365" s="10">
        <v>11</v>
      </c>
      <c r="J2365" s="10">
        <v>9</v>
      </c>
      <c r="K2365" s="9"/>
      <c r="L2365" s="9"/>
      <c r="M2365" s="9" t="str">
        <f>IF(טבלה14[[#This Row],[מספר סטודנטים בתואר 1]]&gt;500,"yes","no")</f>
        <v>no</v>
      </c>
      <c r="N2365" s="12">
        <f>טבלה14[[#This Row],[מספר סטודנטים בתואר 1]]/SUBTOTAL(109,טבלה14[מספר סטודנטים בתואר 1])</f>
        <v>0</v>
      </c>
      <c r="O2365" s="11" t="str">
        <f>IFERROR(((טבלה14[[#This Row],[מספר סטודנטים בתואר 1]]-טבלה14[[#This Row],[נשים תואר 1]])/טבלה14[[#This Row],[מספר סטודנטים בתואר 1]]),"")</f>
        <v/>
      </c>
      <c r="P2365" s="11" t="str">
        <f>IFERROR(טבלה14[[#This Row],[נשים תואר 1]]/טבלה14[[#This Row],[מספר סטודנטים בתואר 1]],"")</f>
        <v/>
      </c>
      <c r="Q236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36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365" s="13">
        <f>SUMIFS(T:T,D:D,"2007/08",B:B,B2365)-טבלה14[[#This Row],[דירוג]]</f>
        <v>-7</v>
      </c>
      <c r="T2365" s="9">
        <v>137</v>
      </c>
    </row>
    <row r="2366" spans="2:20" s="6" customFormat="1" ht="13.8" hidden="1" x14ac:dyDescent="0.3">
      <c r="B2366" s="7" t="s">
        <v>131</v>
      </c>
      <c r="C2366" s="8" t="s">
        <v>48</v>
      </c>
      <c r="D2366" s="10" t="s">
        <v>32</v>
      </c>
      <c r="E2366" s="10">
        <v>0</v>
      </c>
      <c r="F2366" s="10">
        <v>0</v>
      </c>
      <c r="G2366" s="10">
        <v>52</v>
      </c>
      <c r="H2366" s="10">
        <v>32</v>
      </c>
      <c r="I2366" s="10">
        <v>52</v>
      </c>
      <c r="J2366" s="10">
        <v>25</v>
      </c>
      <c r="K2366" s="9"/>
      <c r="L2366" s="9"/>
      <c r="M2366" s="9" t="str">
        <f>IF(טבלה14[[#This Row],[מספר סטודנטים בתואר 1]]&gt;500,"yes","no")</f>
        <v>no</v>
      </c>
      <c r="N2366" s="12">
        <f>טבלה14[[#This Row],[מספר סטודנטים בתואר 1]]/SUBTOTAL(109,טבלה14[מספר סטודנטים בתואר 1])</f>
        <v>0</v>
      </c>
      <c r="O2366" s="11" t="str">
        <f>IFERROR(((טבלה14[[#This Row],[מספר סטודנטים בתואר 1]]-טבלה14[[#This Row],[נשים תואר 1]])/טבלה14[[#This Row],[מספר סטודנטים בתואר 1]]),"")</f>
        <v/>
      </c>
      <c r="P2366" s="11" t="str">
        <f>IFERROR(טבלה14[[#This Row],[נשים תואר 1]]/טבלה14[[#This Row],[מספר סטודנטים בתואר 1]],"")</f>
        <v/>
      </c>
      <c r="Q236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36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366" s="13">
        <f>SUMIFS(T:T,D:D,"2007/08",B:B,B2366)-טבלה14[[#This Row],[דירוג]]</f>
        <v>-7</v>
      </c>
      <c r="T2366" s="9">
        <v>138</v>
      </c>
    </row>
    <row r="2367" spans="2:20" s="6" customFormat="1" ht="13.8" hidden="1" x14ac:dyDescent="0.3">
      <c r="B2367" s="7" t="s">
        <v>132</v>
      </c>
      <c r="C2367" s="8" t="s">
        <v>34</v>
      </c>
      <c r="D2367" s="9" t="s">
        <v>32</v>
      </c>
      <c r="E2367" s="10">
        <v>0</v>
      </c>
      <c r="F2367" s="10"/>
      <c r="G2367" s="10">
        <v>7</v>
      </c>
      <c r="H2367" s="10">
        <v>3</v>
      </c>
      <c r="I2367" s="10">
        <v>8</v>
      </c>
      <c r="J2367" s="10"/>
      <c r="K2367" s="9"/>
      <c r="L2367" s="9"/>
      <c r="M2367" s="9" t="str">
        <f>IF(טבלה14[[#This Row],[מספר סטודנטים בתואר 1]]&gt;500,"yes","no")</f>
        <v>no</v>
      </c>
      <c r="N2367" s="12">
        <f>טבלה14[[#This Row],[מספר סטודנטים בתואר 1]]/SUBTOTAL(109,טבלה14[מספר סטודנטים בתואר 1])</f>
        <v>0</v>
      </c>
      <c r="O2367" s="11" t="str">
        <f>IFERROR(((טבלה14[[#This Row],[מספר סטודנטים בתואר 1]]-טבלה14[[#This Row],[נשים תואר 1]])/טבלה14[[#This Row],[מספר סטודנטים בתואר 1]]),"")</f>
        <v/>
      </c>
      <c r="P2367" s="11" t="str">
        <f>IFERROR(טבלה14[[#This Row],[נשים תואר 1]]/טבלה14[[#This Row],[מספר סטודנטים בתואר 1]],"")</f>
        <v/>
      </c>
      <c r="Q236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36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367" s="13">
        <f>SUMIFS(T:T,D:D,"2007/08",B:B,B2367)-טבלה14[[#This Row],[דירוג]]</f>
        <v>-153</v>
      </c>
      <c r="T2367" s="9">
        <v>153</v>
      </c>
    </row>
    <row r="2368" spans="2:20" s="6" customFormat="1" ht="13.8" hidden="1" x14ac:dyDescent="0.3">
      <c r="B2368" s="7" t="s">
        <v>264</v>
      </c>
      <c r="C2368" s="8" t="s">
        <v>34</v>
      </c>
      <c r="D2368" s="10" t="s">
        <v>32</v>
      </c>
      <c r="E2368" s="10">
        <v>0</v>
      </c>
      <c r="F2368" s="10"/>
      <c r="G2368" s="10">
        <v>21</v>
      </c>
      <c r="H2368" s="10">
        <v>10</v>
      </c>
      <c r="I2368" s="10"/>
      <c r="J2368" s="10" t="s">
        <v>21</v>
      </c>
      <c r="K2368" s="9"/>
      <c r="L2368" s="9"/>
      <c r="M2368" s="9" t="str">
        <f>IF(טבלה14[[#This Row],[מספר סטודנטים בתואר 1]]&gt;500,"yes","no")</f>
        <v>no</v>
      </c>
      <c r="N2368" s="12">
        <f>טבלה14[[#This Row],[מספר סטודנטים בתואר 1]]/SUBTOTAL(109,טבלה14[מספר סטודנטים בתואר 1])</f>
        <v>0</v>
      </c>
      <c r="O2368" s="11" t="str">
        <f>IFERROR(((טבלה14[[#This Row],[מספר סטודנטים בתואר 1]]-טבלה14[[#This Row],[נשים תואר 1]])/טבלה14[[#This Row],[מספר סטודנטים בתואר 1]]),"")</f>
        <v/>
      </c>
      <c r="P2368" s="11" t="str">
        <f>IFERROR(טבלה14[[#This Row],[נשים תואר 1]]/טבלה14[[#This Row],[מספר סטודנטים בתואר 1]],"")</f>
        <v/>
      </c>
      <c r="Q236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36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368" s="13">
        <f>SUMIFS(T:T,D:D,"2007/08",B:B,B2368)-טבלה14[[#This Row],[דירוג]]</f>
        <v>-9</v>
      </c>
      <c r="T2368" s="9">
        <v>154</v>
      </c>
    </row>
    <row r="2369" spans="2:20" s="6" customFormat="1" ht="13.8" hidden="1" x14ac:dyDescent="0.3">
      <c r="B2369" s="7" t="s">
        <v>259</v>
      </c>
      <c r="C2369" s="8" t="s">
        <v>39</v>
      </c>
      <c r="D2369" s="9" t="s">
        <v>32</v>
      </c>
      <c r="E2369" s="10">
        <v>0</v>
      </c>
      <c r="F2369" s="10">
        <v>0</v>
      </c>
      <c r="G2369" s="10">
        <v>44</v>
      </c>
      <c r="H2369" s="10">
        <v>27</v>
      </c>
      <c r="I2369" s="10">
        <v>98</v>
      </c>
      <c r="J2369" s="10">
        <v>57</v>
      </c>
      <c r="K2369" s="9"/>
      <c r="L2369" s="9"/>
      <c r="M2369" s="9" t="str">
        <f>IF(טבלה14[[#This Row],[מספר סטודנטים בתואר 1]]&gt;500,"yes","no")</f>
        <v>no</v>
      </c>
      <c r="N2369" s="12">
        <f>טבלה14[[#This Row],[מספר סטודנטים בתואר 1]]/SUBTOTAL(109,טבלה14[מספר סטודנטים בתואר 1])</f>
        <v>0</v>
      </c>
      <c r="O2369" s="11" t="str">
        <f>IFERROR(((טבלה14[[#This Row],[מספר סטודנטים בתואר 1]]-טבלה14[[#This Row],[נשים תואר 1]])/טבלה14[[#This Row],[מספר סטודנטים בתואר 1]]),"")</f>
        <v/>
      </c>
      <c r="P2369" s="11" t="str">
        <f>IFERROR(טבלה14[[#This Row],[נשים תואר 1]]/טבלה14[[#This Row],[מספר סטודנטים בתואר 1]],"")</f>
        <v/>
      </c>
      <c r="Q236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36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369" s="13">
        <f>SUMIFS(T:T,D:D,"2007/08",B:B,B2369)-טבלה14[[#This Row],[דירוג]]</f>
        <v>-183</v>
      </c>
      <c r="T2369" s="9">
        <v>183</v>
      </c>
    </row>
    <row r="2370" spans="2:20" s="6" customFormat="1" ht="13.8" hidden="1" x14ac:dyDescent="0.3">
      <c r="B2370" s="7" t="s">
        <v>134</v>
      </c>
      <c r="C2370" s="8" t="s">
        <v>58</v>
      </c>
      <c r="D2370" s="10" t="s">
        <v>32</v>
      </c>
      <c r="E2370" s="10">
        <v>0</v>
      </c>
      <c r="F2370" s="10">
        <v>0</v>
      </c>
      <c r="G2370" s="10">
        <v>49</v>
      </c>
      <c r="H2370" s="10">
        <v>30</v>
      </c>
      <c r="I2370" s="10">
        <v>0</v>
      </c>
      <c r="J2370" s="10" t="s">
        <v>21</v>
      </c>
      <c r="K2370" s="9"/>
      <c r="L2370" s="9"/>
      <c r="M2370" s="9" t="str">
        <f>IF(טבלה14[[#This Row],[מספר סטודנטים בתואר 1]]&gt;500,"yes","no")</f>
        <v>no</v>
      </c>
      <c r="N2370" s="12">
        <f>טבלה14[[#This Row],[מספר סטודנטים בתואר 1]]/SUBTOTAL(109,טבלה14[מספר סטודנטים בתואר 1])</f>
        <v>0</v>
      </c>
      <c r="O2370" s="11" t="str">
        <f>IFERROR(((טבלה14[[#This Row],[מספר סטודנטים בתואר 1]]-טבלה14[[#This Row],[נשים תואר 1]])/טבלה14[[#This Row],[מספר סטודנטים בתואר 1]]),"")</f>
        <v/>
      </c>
      <c r="P2370" s="11" t="str">
        <f>IFERROR(טבלה14[[#This Row],[נשים תואר 1]]/טבלה14[[#This Row],[מספר סטודנטים בתואר 1]],"")</f>
        <v/>
      </c>
      <c r="Q237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37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370" s="13">
        <f>SUMIFS(T:T,D:D,"2007/08",B:B,B2370)-טבלה14[[#This Row],[דירוג]]</f>
        <v>-19</v>
      </c>
      <c r="T2370" s="9">
        <v>171</v>
      </c>
    </row>
    <row r="2371" spans="2:20" s="6" customFormat="1" ht="13.8" hidden="1" x14ac:dyDescent="0.3">
      <c r="B2371" s="7" t="s">
        <v>135</v>
      </c>
      <c r="C2371" s="8" t="s">
        <v>58</v>
      </c>
      <c r="D2371" s="9" t="s">
        <v>32</v>
      </c>
      <c r="E2371" s="10">
        <v>0</v>
      </c>
      <c r="F2371" s="10">
        <v>0</v>
      </c>
      <c r="G2371" s="10">
        <v>883</v>
      </c>
      <c r="H2371" s="10">
        <v>698</v>
      </c>
      <c r="I2371" s="10">
        <v>32</v>
      </c>
      <c r="J2371" s="10">
        <v>28</v>
      </c>
      <c r="K2371" s="9"/>
      <c r="L2371" s="9"/>
      <c r="M2371" s="9" t="str">
        <f>IF(טבלה14[[#This Row],[מספר סטודנטים בתואר 1]]&gt;500,"yes","no")</f>
        <v>no</v>
      </c>
      <c r="N2371" s="12">
        <f>טבלה14[[#This Row],[מספר סטודנטים בתואר 1]]/SUBTOTAL(109,טבלה14[מספר סטודנטים בתואר 1])</f>
        <v>0</v>
      </c>
      <c r="O2371" s="11" t="str">
        <f>IFERROR(((טבלה14[[#This Row],[מספר סטודנטים בתואר 1]]-טבלה14[[#This Row],[נשים תואר 1]])/טבלה14[[#This Row],[מספר סטודנטים בתואר 1]]),"")</f>
        <v/>
      </c>
      <c r="P2371" s="11" t="str">
        <f>IFERROR(טבלה14[[#This Row],[נשים תואר 1]]/טבלה14[[#This Row],[מספר סטודנטים בתואר 1]],"")</f>
        <v/>
      </c>
      <c r="Q237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37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371" s="13">
        <f>SUMIFS(T:T,D:D,"2007/08",B:B,B2371)-טבלה14[[#This Row],[דירוג]]</f>
        <v>-19</v>
      </c>
      <c r="T2371" s="9">
        <v>172</v>
      </c>
    </row>
    <row r="2372" spans="2:20" s="6" customFormat="1" ht="13.8" hidden="1" x14ac:dyDescent="0.3">
      <c r="B2372" s="7" t="s">
        <v>136</v>
      </c>
      <c r="C2372" s="8" t="s">
        <v>58</v>
      </c>
      <c r="D2372" s="10" t="s">
        <v>32</v>
      </c>
      <c r="E2372" s="10">
        <v>0</v>
      </c>
      <c r="F2372" s="10">
        <v>0</v>
      </c>
      <c r="G2372" s="10">
        <v>120</v>
      </c>
      <c r="H2372" s="10">
        <v>99</v>
      </c>
      <c r="I2372" s="10"/>
      <c r="J2372" s="10"/>
      <c r="K2372" s="9"/>
      <c r="L2372" s="9"/>
      <c r="M2372" s="9" t="str">
        <f>IF(טבלה14[[#This Row],[מספר סטודנטים בתואר 1]]&gt;500,"yes","no")</f>
        <v>no</v>
      </c>
      <c r="N2372" s="12">
        <f>טבלה14[[#This Row],[מספר סטודנטים בתואר 1]]/SUBTOTAL(109,טבלה14[מספר סטודנטים בתואר 1])</f>
        <v>0</v>
      </c>
      <c r="O2372" s="11" t="str">
        <f>IFERROR(((טבלה14[[#This Row],[מספר סטודנטים בתואר 1]]-טבלה14[[#This Row],[נשים תואר 1]])/טבלה14[[#This Row],[מספר סטודנטים בתואר 1]]),"")</f>
        <v/>
      </c>
      <c r="P2372" s="11" t="str">
        <f>IFERROR(טבלה14[[#This Row],[נשים תואר 1]]/טבלה14[[#This Row],[מספר סטודנטים בתואר 1]],"")</f>
        <v/>
      </c>
      <c r="Q237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37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372" s="13">
        <f>SUMIFS(T:T,D:D,"2007/08",B:B,B2372)-טבלה14[[#This Row],[דירוג]]</f>
        <v>-19</v>
      </c>
      <c r="T2372" s="9">
        <v>173</v>
      </c>
    </row>
    <row r="2373" spans="2:20" s="6" customFormat="1" ht="13.8" hidden="1" x14ac:dyDescent="0.3">
      <c r="B2373" s="7" t="s">
        <v>138</v>
      </c>
      <c r="C2373" s="8" t="s">
        <v>45</v>
      </c>
      <c r="D2373" s="9" t="s">
        <v>32</v>
      </c>
      <c r="E2373" s="10">
        <v>0</v>
      </c>
      <c r="F2373" s="10">
        <v>0</v>
      </c>
      <c r="G2373" s="10">
        <v>14</v>
      </c>
      <c r="H2373" s="10">
        <v>6</v>
      </c>
      <c r="I2373" s="10"/>
      <c r="J2373" s="10" t="s">
        <v>21</v>
      </c>
      <c r="K2373" s="9"/>
      <c r="L2373" s="9"/>
      <c r="M2373" s="9" t="str">
        <f>IF(טבלה14[[#This Row],[מספר סטודנטים בתואר 1]]&gt;500,"yes","no")</f>
        <v>no</v>
      </c>
      <c r="N2373" s="12">
        <f>טבלה14[[#This Row],[מספר סטודנטים בתואר 1]]/SUBTOTAL(109,טבלה14[מספר סטודנטים בתואר 1])</f>
        <v>0</v>
      </c>
      <c r="O2373" s="11" t="str">
        <f>IFERROR(((טבלה14[[#This Row],[מספר סטודנטים בתואר 1]]-טבלה14[[#This Row],[נשים תואר 1]])/טבלה14[[#This Row],[מספר סטודנטים בתואר 1]]),"")</f>
        <v/>
      </c>
      <c r="P2373" s="11" t="str">
        <f>IFERROR(טבלה14[[#This Row],[נשים תואר 1]]/טבלה14[[#This Row],[מספר סטודנטים בתואר 1]],"")</f>
        <v/>
      </c>
      <c r="Q237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37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373" s="13">
        <f>SUMIFS(T:T,D:D,"2007/08",B:B,B2373)-טבלה14[[#This Row],[דירוג]]</f>
        <v>-150</v>
      </c>
      <c r="T2373" s="9">
        <v>150</v>
      </c>
    </row>
    <row r="2374" spans="2:20" s="6" customFormat="1" ht="13.8" hidden="1" x14ac:dyDescent="0.3">
      <c r="B2374" s="7" t="s">
        <v>139</v>
      </c>
      <c r="C2374" s="8" t="s">
        <v>48</v>
      </c>
      <c r="D2374" s="10" t="s">
        <v>32</v>
      </c>
      <c r="E2374" s="10">
        <v>0</v>
      </c>
      <c r="F2374" s="10">
        <v>0</v>
      </c>
      <c r="G2374" s="10">
        <v>28</v>
      </c>
      <c r="H2374" s="10">
        <v>8</v>
      </c>
      <c r="I2374" s="10">
        <v>15</v>
      </c>
      <c r="J2374" s="10">
        <v>9</v>
      </c>
      <c r="K2374" s="9"/>
      <c r="L2374" s="9"/>
      <c r="M2374" s="9" t="str">
        <f>IF(טבלה14[[#This Row],[מספר סטודנטים בתואר 1]]&gt;500,"yes","no")</f>
        <v>no</v>
      </c>
      <c r="N2374" s="12">
        <f>טבלה14[[#This Row],[מספר סטודנטים בתואר 1]]/SUBTOTAL(109,טבלה14[מספר סטודנטים בתואר 1])</f>
        <v>0</v>
      </c>
      <c r="O2374" s="11" t="str">
        <f>IFERROR(((טבלה14[[#This Row],[מספר סטודנטים בתואר 1]]-טבלה14[[#This Row],[נשים תואר 1]])/טבלה14[[#This Row],[מספר סטודנטים בתואר 1]]),"")</f>
        <v/>
      </c>
      <c r="P2374" s="11" t="str">
        <f>IFERROR(טבלה14[[#This Row],[נשים תואר 1]]/טבלה14[[#This Row],[מספר סטודנטים בתואר 1]],"")</f>
        <v/>
      </c>
      <c r="Q237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37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374" s="13">
        <f>SUMIFS(T:T,D:D,"2007/08",B:B,B2374)-טבלה14[[#This Row],[דירוג]]</f>
        <v>-7</v>
      </c>
      <c r="T2374" s="9">
        <v>139</v>
      </c>
    </row>
    <row r="2375" spans="2:20" s="6" customFormat="1" ht="13.8" hidden="1" x14ac:dyDescent="0.3">
      <c r="B2375" s="7" t="s">
        <v>140</v>
      </c>
      <c r="C2375" s="8" t="s">
        <v>48</v>
      </c>
      <c r="D2375" s="9" t="s">
        <v>32</v>
      </c>
      <c r="E2375" s="10">
        <v>0</v>
      </c>
      <c r="F2375" s="10">
        <v>0</v>
      </c>
      <c r="G2375" s="10">
        <v>19</v>
      </c>
      <c r="H2375" s="10">
        <v>10</v>
      </c>
      <c r="I2375" s="10">
        <v>0</v>
      </c>
      <c r="J2375" s="10" t="s">
        <v>21</v>
      </c>
      <c r="K2375" s="9"/>
      <c r="L2375" s="9"/>
      <c r="M2375" s="9" t="str">
        <f>IF(טבלה14[[#This Row],[מספר סטודנטים בתואר 1]]&gt;500,"yes","no")</f>
        <v>no</v>
      </c>
      <c r="N2375" s="12">
        <f>טבלה14[[#This Row],[מספר סטודנטים בתואר 1]]/SUBTOTAL(109,טבלה14[מספר סטודנטים בתואר 1])</f>
        <v>0</v>
      </c>
      <c r="O2375" s="11" t="str">
        <f>IFERROR(((טבלה14[[#This Row],[מספר סטודנטים בתואר 1]]-טבלה14[[#This Row],[נשים תואר 1]])/טבלה14[[#This Row],[מספר סטודנטים בתואר 1]]),"")</f>
        <v/>
      </c>
      <c r="P2375" s="11" t="str">
        <f>IFERROR(טבלה14[[#This Row],[נשים תואר 1]]/טבלה14[[#This Row],[מספר סטודנטים בתואר 1]],"")</f>
        <v/>
      </c>
      <c r="Q237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37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375" s="13">
        <f>SUMIFS(T:T,D:D,"2007/08",B:B,B2375)-טבלה14[[#This Row],[דירוג]]</f>
        <v>-140</v>
      </c>
      <c r="T2375" s="9">
        <v>140</v>
      </c>
    </row>
    <row r="2376" spans="2:20" s="6" customFormat="1" ht="13.8" hidden="1" x14ac:dyDescent="0.3">
      <c r="B2376" s="7" t="s">
        <v>141</v>
      </c>
      <c r="C2376" s="8" t="s">
        <v>48</v>
      </c>
      <c r="D2376" s="10" t="s">
        <v>32</v>
      </c>
      <c r="E2376" s="10">
        <v>0</v>
      </c>
      <c r="F2376" s="10">
        <v>0</v>
      </c>
      <c r="G2376" s="10">
        <v>76</v>
      </c>
      <c r="H2376" s="10">
        <v>52</v>
      </c>
      <c r="I2376" s="10">
        <v>245</v>
      </c>
      <c r="J2376" s="10">
        <v>140</v>
      </c>
      <c r="K2376" s="9"/>
      <c r="L2376" s="9"/>
      <c r="M2376" s="9" t="str">
        <f>IF(טבלה14[[#This Row],[מספר סטודנטים בתואר 1]]&gt;500,"yes","no")</f>
        <v>no</v>
      </c>
      <c r="N2376" s="12">
        <f>טבלה14[[#This Row],[מספר סטודנטים בתואר 1]]/SUBTOTAL(109,טבלה14[מספר סטודנטים בתואר 1])</f>
        <v>0</v>
      </c>
      <c r="O2376" s="11" t="str">
        <f>IFERROR(((טבלה14[[#This Row],[מספר סטודנטים בתואר 1]]-טבלה14[[#This Row],[נשים תואר 1]])/טבלה14[[#This Row],[מספר סטודנטים בתואר 1]]),"")</f>
        <v/>
      </c>
      <c r="P2376" s="11" t="str">
        <f>IFERROR(טבלה14[[#This Row],[נשים תואר 1]]/טבלה14[[#This Row],[מספר סטודנטים בתואר 1]],"")</f>
        <v/>
      </c>
      <c r="Q237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37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376" s="13">
        <f>SUMIFS(T:T,D:D,"2007/08",B:B,B2376)-טבלה14[[#This Row],[דירוג]]</f>
        <v>-8</v>
      </c>
      <c r="T2376" s="9">
        <v>141</v>
      </c>
    </row>
    <row r="2377" spans="2:20" s="6" customFormat="1" ht="13.8" hidden="1" x14ac:dyDescent="0.3">
      <c r="B2377" s="7" t="s">
        <v>142</v>
      </c>
      <c r="C2377" s="8" t="s">
        <v>48</v>
      </c>
      <c r="D2377" s="9" t="s">
        <v>32</v>
      </c>
      <c r="E2377" s="10">
        <v>0</v>
      </c>
      <c r="F2377" s="10">
        <v>0</v>
      </c>
      <c r="G2377" s="10">
        <v>22</v>
      </c>
      <c r="H2377" s="10">
        <v>10</v>
      </c>
      <c r="I2377" s="10">
        <v>40</v>
      </c>
      <c r="J2377" s="10">
        <v>19</v>
      </c>
      <c r="K2377" s="9"/>
      <c r="L2377" s="9"/>
      <c r="M2377" s="9" t="str">
        <f>IF(טבלה14[[#This Row],[מספר סטודנטים בתואר 1]]&gt;500,"yes","no")</f>
        <v>no</v>
      </c>
      <c r="N2377" s="12">
        <f>טבלה14[[#This Row],[מספר סטודנטים בתואר 1]]/SUBTOTAL(109,טבלה14[מספר סטודנטים בתואר 1])</f>
        <v>0</v>
      </c>
      <c r="O2377" s="11" t="str">
        <f>IFERROR(((טבלה14[[#This Row],[מספר סטודנטים בתואר 1]]-טבלה14[[#This Row],[נשים תואר 1]])/טבלה14[[#This Row],[מספר סטודנטים בתואר 1]]),"")</f>
        <v/>
      </c>
      <c r="P2377" s="11" t="str">
        <f>IFERROR(טבלה14[[#This Row],[נשים תואר 1]]/טבלה14[[#This Row],[מספר סטודנטים בתואר 1]],"")</f>
        <v/>
      </c>
      <c r="Q237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37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377" s="13">
        <f>SUMIFS(T:T,D:D,"2007/08",B:B,B2377)-טבלה14[[#This Row],[דירוג]]</f>
        <v>-8</v>
      </c>
      <c r="T2377" s="9">
        <v>142</v>
      </c>
    </row>
    <row r="2378" spans="2:20" s="6" customFormat="1" ht="13.8" hidden="1" x14ac:dyDescent="0.3">
      <c r="B2378" s="7" t="s">
        <v>143</v>
      </c>
      <c r="C2378" s="8" t="s">
        <v>52</v>
      </c>
      <c r="D2378" s="10" t="s">
        <v>32</v>
      </c>
      <c r="E2378" s="10">
        <v>0</v>
      </c>
      <c r="F2378" s="10">
        <v>0</v>
      </c>
      <c r="G2378" s="10">
        <v>201</v>
      </c>
      <c r="H2378" s="10">
        <v>188</v>
      </c>
      <c r="I2378" s="10">
        <v>19</v>
      </c>
      <c r="J2378" s="10">
        <v>17</v>
      </c>
      <c r="K2378" s="9"/>
      <c r="L2378" s="9"/>
      <c r="M2378" s="9" t="str">
        <f>IF(טבלה14[[#This Row],[מספר סטודנטים בתואר 1]]&gt;500,"yes","no")</f>
        <v>no</v>
      </c>
      <c r="N2378" s="12">
        <f>טבלה14[[#This Row],[מספר סטודנטים בתואר 1]]/SUBTOTAL(109,טבלה14[מספר סטודנטים בתואר 1])</f>
        <v>0</v>
      </c>
      <c r="O2378" s="11" t="str">
        <f>IFERROR(((טבלה14[[#This Row],[מספר סטודנטים בתואר 1]]-טבלה14[[#This Row],[נשים תואר 1]])/טבלה14[[#This Row],[מספר סטודנטים בתואר 1]]),"")</f>
        <v/>
      </c>
      <c r="P2378" s="11" t="str">
        <f>IFERROR(טבלה14[[#This Row],[נשים תואר 1]]/טבלה14[[#This Row],[מספר סטודנטים בתואר 1]],"")</f>
        <v/>
      </c>
      <c r="Q237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37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378" s="13">
        <f>SUMIFS(T:T,D:D,"2007/08",B:B,B2378)-טבלה14[[#This Row],[דירוג]]</f>
        <v>-10</v>
      </c>
      <c r="T2378" s="9">
        <v>158</v>
      </c>
    </row>
    <row r="2379" spans="2:20" s="6" customFormat="1" ht="13.8" hidden="1" x14ac:dyDescent="0.3">
      <c r="B2379" s="7" t="s">
        <v>147</v>
      </c>
      <c r="C2379" s="8" t="s">
        <v>16</v>
      </c>
      <c r="D2379" s="9" t="s">
        <v>32</v>
      </c>
      <c r="E2379" s="10">
        <v>0</v>
      </c>
      <c r="F2379" s="10">
        <v>0</v>
      </c>
      <c r="G2379" s="10">
        <v>128</v>
      </c>
      <c r="H2379" s="10">
        <v>101</v>
      </c>
      <c r="I2379" s="10">
        <v>0</v>
      </c>
      <c r="J2379" s="10" t="s">
        <v>21</v>
      </c>
      <c r="K2379" s="9"/>
      <c r="L2379" s="9"/>
      <c r="M2379" s="9" t="str">
        <f>IF(טבלה14[[#This Row],[מספר סטודנטים בתואר 1]]&gt;500,"yes","no")</f>
        <v>no</v>
      </c>
      <c r="N2379" s="12">
        <f>טבלה14[[#This Row],[מספר סטודנטים בתואר 1]]/SUBTOTAL(109,טבלה14[מספר סטודנטים בתואר 1])</f>
        <v>0</v>
      </c>
      <c r="O2379" s="11" t="str">
        <f>IFERROR(((טבלה14[[#This Row],[מספר סטודנטים בתואר 1]]-טבלה14[[#This Row],[נשים תואר 1]])/טבלה14[[#This Row],[מספר סטודנטים בתואר 1]]),"")</f>
        <v/>
      </c>
      <c r="P2379" s="11" t="str">
        <f>IFERROR(טבלה14[[#This Row],[נשים תואר 1]]/טבלה14[[#This Row],[מספר סטודנטים בתואר 1]],"")</f>
        <v/>
      </c>
      <c r="Q237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37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379" s="13">
        <f>SUMIFS(T:T,D:D,"2007/08",B:B,B2379)-טבלה14[[#This Row],[דירוג]]</f>
        <v>-162</v>
      </c>
      <c r="T2379" s="9">
        <v>162</v>
      </c>
    </row>
    <row r="2380" spans="2:20" s="6" customFormat="1" ht="13.8" hidden="1" x14ac:dyDescent="0.3">
      <c r="B2380" s="7" t="s">
        <v>156</v>
      </c>
      <c r="C2380" s="8" t="s">
        <v>48</v>
      </c>
      <c r="D2380" s="10" t="s">
        <v>32</v>
      </c>
      <c r="E2380" s="10">
        <v>0</v>
      </c>
      <c r="F2380" s="10">
        <v>0</v>
      </c>
      <c r="G2380" s="10">
        <v>63</v>
      </c>
      <c r="H2380" s="10">
        <v>39</v>
      </c>
      <c r="I2380" s="10">
        <v>72</v>
      </c>
      <c r="J2380" s="10">
        <v>40</v>
      </c>
      <c r="K2380" s="9"/>
      <c r="L2380" s="9"/>
      <c r="M2380" s="9" t="str">
        <f>IF(טבלה14[[#This Row],[מספר סטודנטים בתואר 1]]&gt;500,"yes","no")</f>
        <v>no</v>
      </c>
      <c r="N2380" s="12">
        <f>טבלה14[[#This Row],[מספר סטודנטים בתואר 1]]/SUBTOTAL(109,טבלה14[מספר סטודנטים בתואר 1])</f>
        <v>0</v>
      </c>
      <c r="O2380" s="11" t="str">
        <f>IFERROR(((טבלה14[[#This Row],[מספר סטודנטים בתואר 1]]-טבלה14[[#This Row],[נשים תואר 1]])/טבלה14[[#This Row],[מספר סטודנטים בתואר 1]]),"")</f>
        <v/>
      </c>
      <c r="P2380" s="11" t="str">
        <f>IFERROR(טבלה14[[#This Row],[נשים תואר 1]]/טבלה14[[#This Row],[מספר סטודנטים בתואר 1]],"")</f>
        <v/>
      </c>
      <c r="Q238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38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380" s="13">
        <f>SUMIFS(T:T,D:D,"2007/08",B:B,B2380)-טבלה14[[#This Row],[דירוג]]</f>
        <v>-8</v>
      </c>
      <c r="T2380" s="9">
        <v>143</v>
      </c>
    </row>
    <row r="2381" spans="2:20" s="6" customFormat="1" ht="13.8" hidden="1" x14ac:dyDescent="0.3">
      <c r="B2381" s="7" t="s">
        <v>275</v>
      </c>
      <c r="C2381" s="8" t="s">
        <v>52</v>
      </c>
      <c r="D2381" s="9" t="s">
        <v>32</v>
      </c>
      <c r="E2381" s="10">
        <v>0</v>
      </c>
      <c r="F2381" s="10">
        <v>0</v>
      </c>
      <c r="G2381" s="10">
        <v>63</v>
      </c>
      <c r="H2381" s="10">
        <v>44</v>
      </c>
      <c r="I2381" s="10">
        <v>19</v>
      </c>
      <c r="J2381" s="10">
        <v>10</v>
      </c>
      <c r="K2381" s="9"/>
      <c r="L2381" s="9"/>
      <c r="M2381" s="9" t="str">
        <f>IF(טבלה14[[#This Row],[מספר סטודנטים בתואר 1]]&gt;500,"yes","no")</f>
        <v>no</v>
      </c>
      <c r="N2381" s="12">
        <f>טבלה14[[#This Row],[מספר סטודנטים בתואר 1]]/SUBTOTAL(109,טבלה14[מספר סטודנטים בתואר 1])</f>
        <v>0</v>
      </c>
      <c r="O2381" s="11" t="str">
        <f>IFERROR(((טבלה14[[#This Row],[מספר סטודנטים בתואר 1]]-טבלה14[[#This Row],[נשים תואר 1]])/טבלה14[[#This Row],[מספר סטודנטים בתואר 1]]),"")</f>
        <v/>
      </c>
      <c r="P2381" s="11" t="str">
        <f>IFERROR(טבלה14[[#This Row],[נשים תואר 1]]/טבלה14[[#This Row],[מספר סטודנטים בתואר 1]],"")</f>
        <v/>
      </c>
      <c r="Q238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38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381" s="13">
        <f>SUMIFS(T:T,D:D,"2007/08",B:B,B2381)-טבלה14[[#This Row],[דירוג]]</f>
        <v>-10</v>
      </c>
      <c r="T2381" s="9">
        <v>159</v>
      </c>
    </row>
    <row r="2382" spans="2:20" s="6" customFormat="1" ht="13.8" hidden="1" x14ac:dyDescent="0.3">
      <c r="B2382" s="7" t="s">
        <v>157</v>
      </c>
      <c r="C2382" s="8" t="s">
        <v>16</v>
      </c>
      <c r="D2382" s="10" t="s">
        <v>32</v>
      </c>
      <c r="E2382" s="10">
        <v>0</v>
      </c>
      <c r="F2382" s="10">
        <v>0</v>
      </c>
      <c r="G2382" s="10">
        <v>248</v>
      </c>
      <c r="H2382" s="10">
        <v>178</v>
      </c>
      <c r="I2382" s="10">
        <v>29</v>
      </c>
      <c r="J2382" s="10">
        <v>19</v>
      </c>
      <c r="K2382" s="9"/>
      <c r="L2382" s="9"/>
      <c r="M2382" s="9" t="str">
        <f>IF(טבלה14[[#This Row],[מספר סטודנטים בתואר 1]]&gt;500,"yes","no")</f>
        <v>no</v>
      </c>
      <c r="N2382" s="12">
        <f>טבלה14[[#This Row],[מספר סטודנטים בתואר 1]]/SUBTOTAL(109,טבלה14[מספר סטודנטים בתואר 1])</f>
        <v>0</v>
      </c>
      <c r="O2382" s="11" t="str">
        <f>IFERROR(((טבלה14[[#This Row],[מספר סטודנטים בתואר 1]]-טבלה14[[#This Row],[נשים תואר 1]])/טבלה14[[#This Row],[מספר סטודנטים בתואר 1]]),"")</f>
        <v/>
      </c>
      <c r="P2382" s="11" t="str">
        <f>IFERROR(טבלה14[[#This Row],[נשים תואר 1]]/טבלה14[[#This Row],[מספר סטודנטים בתואר 1]],"")</f>
        <v/>
      </c>
      <c r="Q238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38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382" s="13">
        <f>SUMIFS(T:T,D:D,"2007/08",B:B,B2382)-טבלה14[[#This Row],[דירוג]]</f>
        <v>-163</v>
      </c>
      <c r="T2382" s="9">
        <v>163</v>
      </c>
    </row>
    <row r="2383" spans="2:20" s="6" customFormat="1" ht="13.8" hidden="1" x14ac:dyDescent="0.3">
      <c r="B2383" s="7" t="s">
        <v>158</v>
      </c>
      <c r="C2383" s="8" t="s">
        <v>58</v>
      </c>
      <c r="D2383" s="9" t="s">
        <v>32</v>
      </c>
      <c r="E2383" s="10">
        <v>0</v>
      </c>
      <c r="F2383" s="10">
        <v>0</v>
      </c>
      <c r="G2383" s="10">
        <v>252</v>
      </c>
      <c r="H2383" s="10">
        <v>234</v>
      </c>
      <c r="I2383" s="10">
        <v>3</v>
      </c>
      <c r="J2383" s="10"/>
      <c r="K2383" s="9"/>
      <c r="L2383" s="9"/>
      <c r="M2383" s="9" t="str">
        <f>IF(טבלה14[[#This Row],[מספר סטודנטים בתואר 1]]&gt;500,"yes","no")</f>
        <v>no</v>
      </c>
      <c r="N2383" s="12">
        <f>טבלה14[[#This Row],[מספר סטודנטים בתואר 1]]/SUBTOTAL(109,טבלה14[מספר סטודנטים בתואר 1])</f>
        <v>0</v>
      </c>
      <c r="O2383" s="11" t="str">
        <f>IFERROR(((טבלה14[[#This Row],[מספר סטודנטים בתואר 1]]-טבלה14[[#This Row],[נשים תואר 1]])/טבלה14[[#This Row],[מספר סטודנטים בתואר 1]]),"")</f>
        <v/>
      </c>
      <c r="P2383" s="11" t="str">
        <f>IFERROR(טבלה14[[#This Row],[נשים תואר 1]]/טבלה14[[#This Row],[מספר סטודנטים בתואר 1]],"")</f>
        <v/>
      </c>
      <c r="Q238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38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383" s="13">
        <f>SUMIFS(T:T,D:D,"2007/08",B:B,B2383)-טבלה14[[#This Row],[דירוג]]</f>
        <v>-174</v>
      </c>
      <c r="T2383" s="9">
        <v>174</v>
      </c>
    </row>
    <row r="2384" spans="2:20" s="6" customFormat="1" ht="13.8" hidden="1" x14ac:dyDescent="0.3">
      <c r="B2384" s="7" t="s">
        <v>160</v>
      </c>
      <c r="C2384" s="8" t="s">
        <v>25</v>
      </c>
      <c r="D2384" s="10" t="s">
        <v>32</v>
      </c>
      <c r="E2384" s="10">
        <v>0</v>
      </c>
      <c r="F2384" s="10">
        <v>0</v>
      </c>
      <c r="G2384" s="10">
        <v>29</v>
      </c>
      <c r="H2384" s="10">
        <v>19</v>
      </c>
      <c r="I2384" s="10">
        <v>33</v>
      </c>
      <c r="J2384" s="10">
        <v>20</v>
      </c>
      <c r="K2384" s="9"/>
      <c r="L2384" s="9"/>
      <c r="M2384" s="9" t="str">
        <f>IF(טבלה14[[#This Row],[מספר סטודנטים בתואר 1]]&gt;500,"yes","no")</f>
        <v>no</v>
      </c>
      <c r="N2384" s="12">
        <f>טבלה14[[#This Row],[מספר סטודנטים בתואר 1]]/SUBTOTAL(109,טבלה14[מספר סטודנטים בתואר 1])</f>
        <v>0</v>
      </c>
      <c r="O2384" s="11" t="str">
        <f>IFERROR(((טבלה14[[#This Row],[מספר סטודנטים בתואר 1]]-טבלה14[[#This Row],[נשים תואר 1]])/טבלה14[[#This Row],[מספר סטודנטים בתואר 1]]),"")</f>
        <v/>
      </c>
      <c r="P2384" s="11" t="str">
        <f>IFERROR(טבלה14[[#This Row],[נשים תואר 1]]/טבלה14[[#This Row],[מספר סטודנטים בתואר 1]],"")</f>
        <v/>
      </c>
      <c r="Q238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38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384" s="13">
        <f>SUMIFS(T:T,D:D,"2007/08",B:B,B2384)-טבלה14[[#This Row],[דירוג]]</f>
        <v>-167</v>
      </c>
      <c r="T2384" s="9">
        <v>167</v>
      </c>
    </row>
    <row r="2385" spans="2:20" s="6" customFormat="1" ht="13.8" hidden="1" x14ac:dyDescent="0.3">
      <c r="B2385" s="7" t="s">
        <v>161</v>
      </c>
      <c r="C2385" s="8" t="s">
        <v>16</v>
      </c>
      <c r="D2385" s="9" t="s">
        <v>32</v>
      </c>
      <c r="E2385" s="10">
        <v>0</v>
      </c>
      <c r="F2385" s="10">
        <v>0</v>
      </c>
      <c r="G2385" s="10">
        <v>64</v>
      </c>
      <c r="H2385" s="10">
        <v>25</v>
      </c>
      <c r="I2385" s="10">
        <v>0</v>
      </c>
      <c r="J2385" s="10" t="s">
        <v>21</v>
      </c>
      <c r="K2385" s="9"/>
      <c r="L2385" s="9"/>
      <c r="M2385" s="9" t="str">
        <f>IF(טבלה14[[#This Row],[מספר סטודנטים בתואר 1]]&gt;500,"yes","no")</f>
        <v>no</v>
      </c>
      <c r="N2385" s="12">
        <f>טבלה14[[#This Row],[מספר סטודנטים בתואר 1]]/SUBTOTAL(109,טבלה14[מספר סטודנטים בתואר 1])</f>
        <v>0</v>
      </c>
      <c r="O2385" s="11" t="str">
        <f>IFERROR(((טבלה14[[#This Row],[מספר סטודנטים בתואר 1]]-טבלה14[[#This Row],[נשים תואר 1]])/טבלה14[[#This Row],[מספר סטודנטים בתואר 1]]),"")</f>
        <v/>
      </c>
      <c r="P2385" s="11" t="str">
        <f>IFERROR(טבלה14[[#This Row],[נשים תואר 1]]/טבלה14[[#This Row],[מספר סטודנטים בתואר 1]],"")</f>
        <v/>
      </c>
      <c r="Q238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38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385" s="13">
        <f>SUMIFS(T:T,D:D,"2007/08",B:B,B2385)-טבלה14[[#This Row],[דירוג]]</f>
        <v>-164</v>
      </c>
      <c r="T2385" s="9">
        <v>164</v>
      </c>
    </row>
    <row r="2386" spans="2:20" s="6" customFormat="1" ht="13.8" hidden="1" x14ac:dyDescent="0.3">
      <c r="B2386" s="7" t="s">
        <v>163</v>
      </c>
      <c r="C2386" s="8" t="s">
        <v>48</v>
      </c>
      <c r="D2386" s="10" t="s">
        <v>32</v>
      </c>
      <c r="E2386" s="10">
        <v>0</v>
      </c>
      <c r="F2386" s="10">
        <v>0</v>
      </c>
      <c r="G2386" s="10">
        <v>98</v>
      </c>
      <c r="H2386" s="10">
        <v>41</v>
      </c>
      <c r="I2386" s="10">
        <v>83</v>
      </c>
      <c r="J2386" s="10">
        <v>33</v>
      </c>
      <c r="K2386" s="9"/>
      <c r="L2386" s="9"/>
      <c r="M2386" s="9" t="str">
        <f>IF(טבלה14[[#This Row],[מספר סטודנטים בתואר 1]]&gt;500,"yes","no")</f>
        <v>no</v>
      </c>
      <c r="N2386" s="12">
        <f>טבלה14[[#This Row],[מספר סטודנטים בתואר 1]]/SUBTOTAL(109,טבלה14[מספר סטודנטים בתואר 1])</f>
        <v>0</v>
      </c>
      <c r="O2386" s="11" t="str">
        <f>IFERROR(((טבלה14[[#This Row],[מספר סטודנטים בתואר 1]]-טבלה14[[#This Row],[נשים תואר 1]])/טבלה14[[#This Row],[מספר סטודנטים בתואר 1]]),"")</f>
        <v/>
      </c>
      <c r="P2386" s="11" t="str">
        <f>IFERROR(טבלה14[[#This Row],[נשים תואר 1]]/טבלה14[[#This Row],[מספר סטודנטים בתואר 1]],"")</f>
        <v/>
      </c>
      <c r="Q238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38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386" s="13">
        <f>SUMIFS(T:T,D:D,"2007/08",B:B,B2386)-טבלה14[[#This Row],[דירוג]]</f>
        <v>-8</v>
      </c>
      <c r="T2386" s="9">
        <v>144</v>
      </c>
    </row>
    <row r="2387" spans="2:20" s="6" customFormat="1" ht="13.8" hidden="1" x14ac:dyDescent="0.3">
      <c r="B2387" s="7" t="s">
        <v>254</v>
      </c>
      <c r="C2387" s="8" t="s">
        <v>58</v>
      </c>
      <c r="D2387" s="9" t="s">
        <v>32</v>
      </c>
      <c r="E2387" s="10">
        <v>0</v>
      </c>
      <c r="F2387" s="10">
        <v>0</v>
      </c>
      <c r="G2387" s="10">
        <v>200</v>
      </c>
      <c r="H2387" s="10">
        <v>166</v>
      </c>
      <c r="I2387" s="10">
        <v>10</v>
      </c>
      <c r="J2387" s="10">
        <v>8</v>
      </c>
      <c r="K2387" s="9"/>
      <c r="L2387" s="9"/>
      <c r="M2387" s="9" t="str">
        <f>IF(טבלה14[[#This Row],[מספר סטודנטים בתואר 1]]&gt;500,"yes","no")</f>
        <v>no</v>
      </c>
      <c r="N2387" s="12">
        <f>טבלה14[[#This Row],[מספר סטודנטים בתואר 1]]/SUBTOTAL(109,טבלה14[מספר סטודנטים בתואר 1])</f>
        <v>0</v>
      </c>
      <c r="O2387" s="11" t="str">
        <f>IFERROR(((טבלה14[[#This Row],[מספר סטודנטים בתואר 1]]-טבלה14[[#This Row],[נשים תואר 1]])/טבלה14[[#This Row],[מספר סטודנטים בתואר 1]]),"")</f>
        <v/>
      </c>
      <c r="P2387" s="11" t="str">
        <f>IFERROR(טבלה14[[#This Row],[נשים תואר 1]]/טבלה14[[#This Row],[מספר סטודנטים בתואר 1]],"")</f>
        <v/>
      </c>
      <c r="Q238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38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387" s="13">
        <f>SUMIFS(T:T,D:D,"2007/08",B:B,B2387)-טבלה14[[#This Row],[דירוג]]</f>
        <v>-20</v>
      </c>
      <c r="T2387" s="9">
        <v>175</v>
      </c>
    </row>
    <row r="2388" spans="2:20" s="6" customFormat="1" ht="13.8" hidden="1" x14ac:dyDescent="0.3">
      <c r="B2388" s="7" t="s">
        <v>166</v>
      </c>
      <c r="C2388" s="8" t="s">
        <v>16</v>
      </c>
      <c r="D2388" s="10" t="s">
        <v>32</v>
      </c>
      <c r="E2388" s="10">
        <v>0</v>
      </c>
      <c r="F2388" s="10">
        <v>0</v>
      </c>
      <c r="G2388" s="10">
        <v>108</v>
      </c>
      <c r="H2388" s="10">
        <v>106</v>
      </c>
      <c r="I2388" s="10">
        <v>0</v>
      </c>
      <c r="J2388" s="10" t="s">
        <v>21</v>
      </c>
      <c r="K2388" s="9"/>
      <c r="L2388" s="9"/>
      <c r="M2388" s="9" t="str">
        <f>IF(טבלה14[[#This Row],[מספר סטודנטים בתואר 1]]&gt;500,"yes","no")</f>
        <v>no</v>
      </c>
      <c r="N2388" s="12">
        <f>טבלה14[[#This Row],[מספר סטודנטים בתואר 1]]/SUBTOTAL(109,טבלה14[מספר סטודנטים בתואר 1])</f>
        <v>0</v>
      </c>
      <c r="O2388" s="11" t="str">
        <f>IFERROR(((טבלה14[[#This Row],[מספר סטודנטים בתואר 1]]-טבלה14[[#This Row],[נשים תואר 1]])/טבלה14[[#This Row],[מספר סטודנטים בתואר 1]]),"")</f>
        <v/>
      </c>
      <c r="P2388" s="11" t="str">
        <f>IFERROR(טבלה14[[#This Row],[נשים תואר 1]]/טבלה14[[#This Row],[מספר סטודנטים בתואר 1]],"")</f>
        <v/>
      </c>
      <c r="Q238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38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388" s="13">
        <f>SUMIFS(T:T,D:D,"2007/08",B:B,B2388)-טבלה14[[#This Row],[דירוג]]</f>
        <v>-165</v>
      </c>
      <c r="T2388" s="9">
        <v>165</v>
      </c>
    </row>
    <row r="2389" spans="2:20" s="6" customFormat="1" ht="13.8" hidden="1" x14ac:dyDescent="0.3">
      <c r="B2389" s="7" t="s">
        <v>118</v>
      </c>
      <c r="C2389" s="8" t="s">
        <v>69</v>
      </c>
      <c r="D2389" s="9" t="s">
        <v>32</v>
      </c>
      <c r="E2389" s="10">
        <v>0</v>
      </c>
      <c r="F2389" s="10">
        <v>0</v>
      </c>
      <c r="G2389" s="10">
        <v>224</v>
      </c>
      <c r="H2389" s="10">
        <v>203</v>
      </c>
      <c r="I2389" s="10">
        <v>7</v>
      </c>
      <c r="J2389" s="10">
        <v>4</v>
      </c>
      <c r="K2389" s="9"/>
      <c r="L2389" s="9"/>
      <c r="M2389" s="9" t="str">
        <f>IF(טבלה14[[#This Row],[מספר סטודנטים בתואר 1]]&gt;500,"yes","no")</f>
        <v>no</v>
      </c>
      <c r="N2389" s="12">
        <f>טבלה14[[#This Row],[מספר סטודנטים בתואר 1]]/SUBTOTAL(109,טבלה14[מספר סטודנטים בתואר 1])</f>
        <v>0</v>
      </c>
      <c r="O2389" s="11" t="str">
        <f>IFERROR(((טבלה14[[#This Row],[מספר סטודנטים בתואר 1]]-טבלה14[[#This Row],[נשים תואר 1]])/טבלה14[[#This Row],[מספר סטודנטים בתואר 1]]),"")</f>
        <v/>
      </c>
      <c r="P2389" s="11" t="str">
        <f>IFERROR(טבלה14[[#This Row],[נשים תואר 1]]/טבלה14[[#This Row],[מספר סטודנטים בתואר 1]],"")</f>
        <v/>
      </c>
      <c r="Q238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38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389" s="13">
        <f>SUMIFS(T:T,D:D,"2007/08",B:B,B2389)-טבלה14[[#This Row],[דירוג]]</f>
        <v>-20</v>
      </c>
      <c r="T2389" s="9">
        <v>176</v>
      </c>
    </row>
    <row r="2390" spans="2:20" s="6" customFormat="1" ht="13.8" hidden="1" x14ac:dyDescent="0.3">
      <c r="B2390" s="7" t="s">
        <v>169</v>
      </c>
      <c r="C2390" s="8" t="s">
        <v>39</v>
      </c>
      <c r="D2390" s="10" t="s">
        <v>32</v>
      </c>
      <c r="E2390" s="10">
        <v>0</v>
      </c>
      <c r="F2390" s="10">
        <v>0</v>
      </c>
      <c r="G2390" s="10">
        <v>49</v>
      </c>
      <c r="H2390" s="10">
        <v>34</v>
      </c>
      <c r="I2390" s="10">
        <v>3</v>
      </c>
      <c r="J2390" s="10">
        <v>3</v>
      </c>
      <c r="K2390" s="9"/>
      <c r="L2390" s="9"/>
      <c r="M2390" s="9" t="str">
        <f>IF(טבלה14[[#This Row],[מספר סטודנטים בתואר 1]]&gt;500,"yes","no")</f>
        <v>no</v>
      </c>
      <c r="N2390" s="12">
        <f>טבלה14[[#This Row],[מספר סטודנטים בתואר 1]]/SUBTOTAL(109,טבלה14[מספר סטודנטים בתואר 1])</f>
        <v>0</v>
      </c>
      <c r="O2390" s="11" t="str">
        <f>IFERROR(((טבלה14[[#This Row],[מספר סטודנטים בתואר 1]]-טבלה14[[#This Row],[נשים תואר 1]])/טבלה14[[#This Row],[מספר סטודנטים בתואר 1]]),"")</f>
        <v/>
      </c>
      <c r="P2390" s="11" t="str">
        <f>IFERROR(טבלה14[[#This Row],[נשים תואר 1]]/טבלה14[[#This Row],[מספר סטודנטים בתואר 1]],"")</f>
        <v/>
      </c>
      <c r="Q239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39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390" s="13">
        <f>SUMIFS(T:T,D:D,"2007/08",B:B,B2390)-טבלה14[[#This Row],[דירוג]]</f>
        <v>-184</v>
      </c>
      <c r="T2390" s="9">
        <v>184</v>
      </c>
    </row>
    <row r="2391" spans="2:20" s="6" customFormat="1" ht="13.8" hidden="1" x14ac:dyDescent="0.3">
      <c r="B2391" s="7" t="s">
        <v>170</v>
      </c>
      <c r="C2391" s="8" t="s">
        <v>16</v>
      </c>
      <c r="D2391" s="9" t="s">
        <v>32</v>
      </c>
      <c r="E2391" s="10">
        <v>0</v>
      </c>
      <c r="F2391" s="10">
        <v>0</v>
      </c>
      <c r="G2391" s="10">
        <v>175</v>
      </c>
      <c r="H2391" s="10">
        <v>89</v>
      </c>
      <c r="I2391" s="10">
        <v>19</v>
      </c>
      <c r="J2391" s="10">
        <v>12</v>
      </c>
      <c r="K2391" s="9"/>
      <c r="L2391" s="9"/>
      <c r="M2391" s="9" t="str">
        <f>IF(טבלה14[[#This Row],[מספר סטודנטים בתואר 1]]&gt;500,"yes","no")</f>
        <v>no</v>
      </c>
      <c r="N2391" s="12">
        <f>טבלה14[[#This Row],[מספר סטודנטים בתואר 1]]/SUBTOTAL(109,טבלה14[מספר סטודנטים בתואר 1])</f>
        <v>0</v>
      </c>
      <c r="O2391" s="11" t="str">
        <f>IFERROR(((טבלה14[[#This Row],[מספר סטודנטים בתואר 1]]-טבלה14[[#This Row],[נשים תואר 1]])/טבלה14[[#This Row],[מספר סטודנטים בתואר 1]]),"")</f>
        <v/>
      </c>
      <c r="P2391" s="11" t="str">
        <f>IFERROR(טבלה14[[#This Row],[נשים תואר 1]]/טבלה14[[#This Row],[מספר סטודנטים בתואר 1]],"")</f>
        <v/>
      </c>
      <c r="Q239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39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391" s="13">
        <f>SUMIFS(T:T,D:D,"2007/08",B:B,B2391)-טבלה14[[#This Row],[דירוג]]</f>
        <v>-15</v>
      </c>
      <c r="T2391" s="9">
        <v>166</v>
      </c>
    </row>
    <row r="2392" spans="2:20" s="6" customFormat="1" ht="13.8" hidden="1" x14ac:dyDescent="0.3">
      <c r="B2392" s="7" t="s">
        <v>20</v>
      </c>
      <c r="C2392" s="8" t="s">
        <v>20</v>
      </c>
      <c r="D2392" s="10" t="s">
        <v>32</v>
      </c>
      <c r="E2392" s="10">
        <v>0</v>
      </c>
      <c r="F2392" s="10">
        <v>0</v>
      </c>
      <c r="G2392" s="10">
        <v>22</v>
      </c>
      <c r="H2392" s="10">
        <v>16</v>
      </c>
      <c r="I2392" s="10"/>
      <c r="J2392" s="10" t="s">
        <v>21</v>
      </c>
      <c r="K2392" s="9"/>
      <c r="L2392" s="9"/>
      <c r="M2392" s="9" t="str">
        <f>IF(טבלה14[[#This Row],[מספר סטודנטים בתואר 1]]&gt;500,"yes","no")</f>
        <v>no</v>
      </c>
      <c r="N2392" s="12">
        <f>טבלה14[[#This Row],[מספר סטודנטים בתואר 1]]/SUBTOTAL(109,טבלה14[מספר סטודנטים בתואר 1])</f>
        <v>0</v>
      </c>
      <c r="O2392" s="11" t="str">
        <f>IFERROR(((טבלה14[[#This Row],[מספר סטודנטים בתואר 1]]-טבלה14[[#This Row],[נשים תואר 1]])/טבלה14[[#This Row],[מספר סטודנטים בתואר 1]]),"")</f>
        <v/>
      </c>
      <c r="P2392" s="11" t="str">
        <f>IFERROR(טבלה14[[#This Row],[נשים תואר 1]]/טבלה14[[#This Row],[מספר סטודנטים בתואר 1]],"")</f>
        <v/>
      </c>
      <c r="Q239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39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392" s="13">
        <f>SUMIFS(T:T,D:D,"2007/08",B:B,B2392)-טבלה14[[#This Row],[דירוג]]</f>
        <v>-161</v>
      </c>
      <c r="T2392" s="9">
        <v>161</v>
      </c>
    </row>
    <row r="2393" spans="2:20" s="6" customFormat="1" ht="13.8" hidden="1" x14ac:dyDescent="0.3">
      <c r="B2393" s="7" t="s">
        <v>172</v>
      </c>
      <c r="C2393" s="8" t="s">
        <v>69</v>
      </c>
      <c r="D2393" s="9" t="s">
        <v>32</v>
      </c>
      <c r="E2393" s="10">
        <v>0</v>
      </c>
      <c r="F2393" s="10">
        <v>0</v>
      </c>
      <c r="G2393" s="10">
        <v>163</v>
      </c>
      <c r="H2393" s="10">
        <v>126</v>
      </c>
      <c r="I2393" s="10">
        <v>36</v>
      </c>
      <c r="J2393" s="10">
        <v>21</v>
      </c>
      <c r="K2393" s="9"/>
      <c r="L2393" s="9"/>
      <c r="M2393" s="9" t="str">
        <f>IF(טבלה14[[#This Row],[מספר סטודנטים בתואר 1]]&gt;500,"yes","no")</f>
        <v>no</v>
      </c>
      <c r="N2393" s="12">
        <f>טבלה14[[#This Row],[מספר סטודנטים בתואר 1]]/SUBTOTAL(109,טבלה14[מספר סטודנטים בתואר 1])</f>
        <v>0</v>
      </c>
      <c r="O2393" s="11" t="str">
        <f>IFERROR(((טבלה14[[#This Row],[מספר סטודנטים בתואר 1]]-טבלה14[[#This Row],[נשים תואר 1]])/טבלה14[[#This Row],[מספר סטודנטים בתואר 1]]),"")</f>
        <v/>
      </c>
      <c r="P2393" s="11" t="str">
        <f>IFERROR(טבלה14[[#This Row],[נשים תואר 1]]/טבלה14[[#This Row],[מספר סטודנטים בתואר 1]],"")</f>
        <v/>
      </c>
      <c r="Q239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39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393" s="13">
        <f>SUMIFS(T:T,D:D,"2007/08",B:B,B2393)-טבלה14[[#This Row],[דירוג]]</f>
        <v>-20</v>
      </c>
      <c r="T2393" s="9">
        <v>177</v>
      </c>
    </row>
    <row r="2394" spans="2:20" s="6" customFormat="1" ht="13.8" hidden="1" x14ac:dyDescent="0.3">
      <c r="B2394" s="7" t="s">
        <v>257</v>
      </c>
      <c r="C2394" s="8" t="s">
        <v>69</v>
      </c>
      <c r="D2394" s="10" t="s">
        <v>32</v>
      </c>
      <c r="E2394" s="10">
        <v>0</v>
      </c>
      <c r="F2394" s="10">
        <v>0</v>
      </c>
      <c r="G2394" s="10">
        <v>19</v>
      </c>
      <c r="H2394" s="10">
        <v>7</v>
      </c>
      <c r="I2394" s="10">
        <v>10</v>
      </c>
      <c r="J2394" s="10">
        <v>7</v>
      </c>
      <c r="K2394" s="9"/>
      <c r="L2394" s="9"/>
      <c r="M2394" s="9" t="str">
        <f>IF(טבלה14[[#This Row],[מספר סטודנטים בתואר 1]]&gt;500,"yes","no")</f>
        <v>no</v>
      </c>
      <c r="N2394" s="12">
        <f>טבלה14[[#This Row],[מספר סטודנטים בתואר 1]]/SUBTOTAL(109,טבלה14[מספר סטודנטים בתואר 1])</f>
        <v>0</v>
      </c>
      <c r="O2394" s="11" t="str">
        <f>IFERROR(((טבלה14[[#This Row],[מספר סטודנטים בתואר 1]]-טבלה14[[#This Row],[נשים תואר 1]])/טבלה14[[#This Row],[מספר סטודנטים בתואר 1]]),"")</f>
        <v/>
      </c>
      <c r="P2394" s="11" t="str">
        <f>IFERROR(טבלה14[[#This Row],[נשים תואר 1]]/טבלה14[[#This Row],[מספר סטודנטים בתואר 1]],"")</f>
        <v/>
      </c>
      <c r="Q239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39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394" s="13">
        <f>SUMIFS(T:T,D:D,"2007/08",B:B,B2394)-טבלה14[[#This Row],[דירוג]]</f>
        <v>-178</v>
      </c>
      <c r="T2394" s="9">
        <v>178</v>
      </c>
    </row>
    <row r="2395" spans="2:20" s="6" customFormat="1" ht="13.8" hidden="1" x14ac:dyDescent="0.3">
      <c r="B2395" s="7" t="s">
        <v>173</v>
      </c>
      <c r="C2395" s="8" t="s">
        <v>69</v>
      </c>
      <c r="D2395" s="9" t="s">
        <v>32</v>
      </c>
      <c r="E2395" s="10">
        <v>0</v>
      </c>
      <c r="F2395" s="10">
        <v>0</v>
      </c>
      <c r="G2395" s="10">
        <v>48</v>
      </c>
      <c r="H2395" s="10">
        <v>13</v>
      </c>
      <c r="I2395" s="10">
        <v>15</v>
      </c>
      <c r="J2395" s="10"/>
      <c r="K2395" s="9"/>
      <c r="L2395" s="9"/>
      <c r="M2395" s="9" t="str">
        <f>IF(טבלה14[[#This Row],[מספר סטודנטים בתואר 1]]&gt;500,"yes","no")</f>
        <v>no</v>
      </c>
      <c r="N2395" s="12">
        <f>טבלה14[[#This Row],[מספר סטודנטים בתואר 1]]/SUBTOTAL(109,טבלה14[מספר סטודנטים בתואר 1])</f>
        <v>0</v>
      </c>
      <c r="O2395" s="11" t="str">
        <f>IFERROR(((טבלה14[[#This Row],[מספר סטודנטים בתואר 1]]-טבלה14[[#This Row],[נשים תואר 1]])/טבלה14[[#This Row],[מספר סטודנטים בתואר 1]]),"")</f>
        <v/>
      </c>
      <c r="P2395" s="11" t="str">
        <f>IFERROR(טבלה14[[#This Row],[נשים תואר 1]]/טבלה14[[#This Row],[מספר סטודנטים בתואר 1]],"")</f>
        <v/>
      </c>
      <c r="Q239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39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395" s="13">
        <f>SUMIFS(T:T,D:D,"2007/08",B:B,B2395)-טבלה14[[#This Row],[דירוג]]</f>
        <v>-179</v>
      </c>
      <c r="T2395" s="9">
        <v>179</v>
      </c>
    </row>
    <row r="2396" spans="2:20" s="6" customFormat="1" ht="13.8" hidden="1" x14ac:dyDescent="0.3">
      <c r="B2396" s="7" t="s">
        <v>120</v>
      </c>
      <c r="C2396" s="8" t="s">
        <v>69</v>
      </c>
      <c r="D2396" s="10" t="s">
        <v>32</v>
      </c>
      <c r="E2396" s="10">
        <v>0</v>
      </c>
      <c r="F2396" s="10">
        <v>0</v>
      </c>
      <c r="G2396" s="10">
        <v>49</v>
      </c>
      <c r="H2396" s="10">
        <v>16</v>
      </c>
      <c r="I2396" s="10">
        <v>12</v>
      </c>
      <c r="J2396" s="10">
        <v>4</v>
      </c>
      <c r="K2396" s="9"/>
      <c r="L2396" s="9"/>
      <c r="M2396" s="9" t="str">
        <f>IF(טבלה14[[#This Row],[מספר סטודנטים בתואר 1]]&gt;500,"yes","no")</f>
        <v>no</v>
      </c>
      <c r="N2396" s="12">
        <f>טבלה14[[#This Row],[מספר סטודנטים בתואר 1]]/SUBTOTAL(109,טבלה14[מספר סטודנטים בתואר 1])</f>
        <v>0</v>
      </c>
      <c r="O2396" s="11" t="str">
        <f>IFERROR(((טבלה14[[#This Row],[מספר סטודנטים בתואר 1]]-טבלה14[[#This Row],[נשים תואר 1]])/טבלה14[[#This Row],[מספר סטודנטים בתואר 1]]),"")</f>
        <v/>
      </c>
      <c r="P2396" s="11" t="str">
        <f>IFERROR(טבלה14[[#This Row],[נשים תואר 1]]/טבלה14[[#This Row],[מספר סטודנטים בתואר 1]],"")</f>
        <v/>
      </c>
      <c r="Q239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39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396" s="13">
        <f>SUMIFS(T:T,D:D,"2007/08",B:B,B2396)-טבלה14[[#This Row],[דירוג]]</f>
        <v>-20</v>
      </c>
      <c r="T2396" s="9">
        <v>180</v>
      </c>
    </row>
    <row r="2397" spans="2:20" s="6" customFormat="1" ht="13.8" hidden="1" x14ac:dyDescent="0.3">
      <c r="B2397" s="7" t="s">
        <v>244</v>
      </c>
      <c r="C2397" s="8" t="s">
        <v>39</v>
      </c>
      <c r="D2397" s="9" t="s">
        <v>32</v>
      </c>
      <c r="E2397" s="10">
        <v>0</v>
      </c>
      <c r="F2397" s="10">
        <v>0</v>
      </c>
      <c r="G2397" s="10">
        <v>0</v>
      </c>
      <c r="H2397" s="10">
        <v>0</v>
      </c>
      <c r="I2397" s="10">
        <v>95</v>
      </c>
      <c r="J2397" s="10">
        <v>60</v>
      </c>
      <c r="K2397" s="9"/>
      <c r="L2397" s="9"/>
      <c r="M2397" s="9" t="str">
        <f>IF(טבלה14[[#This Row],[מספר סטודנטים בתואר 1]]&gt;500,"yes","no")</f>
        <v>no</v>
      </c>
      <c r="N2397" s="12">
        <f>טבלה14[[#This Row],[מספר סטודנטים בתואר 1]]/SUBTOTAL(109,טבלה14[מספר סטודנטים בתואר 1])</f>
        <v>0</v>
      </c>
      <c r="O2397" s="11" t="str">
        <f>IFERROR(((טבלה14[[#This Row],[מספר סטודנטים בתואר 1]]-טבלה14[[#This Row],[נשים תואר 1]])/טבלה14[[#This Row],[מספר סטודנטים בתואר 1]]),"")</f>
        <v/>
      </c>
      <c r="P2397" s="11" t="str">
        <f>IFERROR(טבלה14[[#This Row],[נשים תואר 1]]/טבלה14[[#This Row],[מספר סטודנטים בתואר 1]],"")</f>
        <v/>
      </c>
      <c r="Q239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39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397" s="13">
        <f>SUMIFS(T:T,D:D,"2007/08",B:B,B2397)-טבלה14[[#This Row],[דירוג]]</f>
        <v>-185</v>
      </c>
      <c r="T2397" s="9">
        <v>185</v>
      </c>
    </row>
    <row r="2398" spans="2:20" s="6" customFormat="1" ht="13.8" hidden="1" x14ac:dyDescent="0.3">
      <c r="B2398" s="7" t="s">
        <v>174</v>
      </c>
      <c r="C2398" s="8" t="s">
        <v>39</v>
      </c>
      <c r="D2398" s="10" t="s">
        <v>32</v>
      </c>
      <c r="E2398" s="10">
        <v>0</v>
      </c>
      <c r="F2398" s="10">
        <v>0</v>
      </c>
      <c r="G2398" s="10">
        <v>69</v>
      </c>
      <c r="H2398" s="10">
        <v>61</v>
      </c>
      <c r="I2398" s="10">
        <v>0</v>
      </c>
      <c r="J2398" s="10">
        <v>0</v>
      </c>
      <c r="K2398" s="9"/>
      <c r="L2398" s="9"/>
      <c r="M2398" s="9" t="str">
        <f>IF(טבלה14[[#This Row],[מספר סטודנטים בתואר 1]]&gt;500,"yes","no")</f>
        <v>no</v>
      </c>
      <c r="N2398" s="12">
        <f>טבלה14[[#This Row],[מספר סטודנטים בתואר 1]]/SUBTOTAL(109,טבלה14[מספר סטודנטים בתואר 1])</f>
        <v>0</v>
      </c>
      <c r="O2398" s="11" t="str">
        <f>IFERROR(((טבלה14[[#This Row],[מספר סטודנטים בתואר 1]]-טבלה14[[#This Row],[נשים תואר 1]])/טבלה14[[#This Row],[מספר סטודנטים בתואר 1]]),"")</f>
        <v/>
      </c>
      <c r="P2398" s="11" t="str">
        <f>IFERROR(טבלה14[[#This Row],[נשים תואר 1]]/טבלה14[[#This Row],[מספר סטודנטים בתואר 1]],"")</f>
        <v/>
      </c>
      <c r="Q239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39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398" s="13">
        <f>SUMIFS(T:T,D:D,"2007/08",B:B,B2398)-טבלה14[[#This Row],[דירוג]]</f>
        <v>-186</v>
      </c>
      <c r="T2398" s="9">
        <v>186</v>
      </c>
    </row>
    <row r="2399" spans="2:20" s="6" customFormat="1" ht="13.8" hidden="1" x14ac:dyDescent="0.3">
      <c r="B2399" s="7" t="s">
        <v>175</v>
      </c>
      <c r="C2399" s="8" t="s">
        <v>48</v>
      </c>
      <c r="D2399" s="9" t="s">
        <v>32</v>
      </c>
      <c r="E2399" s="10">
        <v>0</v>
      </c>
      <c r="F2399" s="10">
        <v>0</v>
      </c>
      <c r="G2399" s="10">
        <v>29</v>
      </c>
      <c r="H2399" s="10">
        <v>12</v>
      </c>
      <c r="I2399" s="10">
        <v>37</v>
      </c>
      <c r="J2399" s="10">
        <v>14</v>
      </c>
      <c r="K2399" s="9"/>
      <c r="L2399" s="9"/>
      <c r="M2399" s="9" t="str">
        <f>IF(טבלה14[[#This Row],[מספר סטודנטים בתואר 1]]&gt;500,"yes","no")</f>
        <v>no</v>
      </c>
      <c r="N2399" s="12">
        <f>טבלה14[[#This Row],[מספר סטודנטים בתואר 1]]/SUBTOTAL(109,טבלה14[מספר סטודנטים בתואר 1])</f>
        <v>0</v>
      </c>
      <c r="O2399" s="11" t="str">
        <f>IFERROR(((טבלה14[[#This Row],[מספר סטודנטים בתואר 1]]-טבלה14[[#This Row],[נשים תואר 1]])/טבלה14[[#This Row],[מספר סטודנטים בתואר 1]]),"")</f>
        <v/>
      </c>
      <c r="P2399" s="11" t="str">
        <f>IFERROR(טבלה14[[#This Row],[נשים תואר 1]]/טבלה14[[#This Row],[מספר סטודנטים בתואר 1]],"")</f>
        <v/>
      </c>
      <c r="Q239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39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399" s="13">
        <f>SUMIFS(T:T,D:D,"2007/08",B:B,B2399)-טבלה14[[#This Row],[דירוג]]</f>
        <v>-8</v>
      </c>
      <c r="T2399" s="9">
        <v>145</v>
      </c>
    </row>
    <row r="2400" spans="2:20" s="6" customFormat="1" ht="13.8" hidden="1" x14ac:dyDescent="0.3">
      <c r="B2400" s="7" t="s">
        <v>176</v>
      </c>
      <c r="C2400" s="8" t="s">
        <v>48</v>
      </c>
      <c r="D2400" s="10" t="s">
        <v>32</v>
      </c>
      <c r="E2400" s="10">
        <v>0</v>
      </c>
      <c r="F2400" s="10">
        <v>0</v>
      </c>
      <c r="G2400" s="10">
        <v>112</v>
      </c>
      <c r="H2400" s="10">
        <v>68</v>
      </c>
      <c r="I2400" s="10">
        <v>409</v>
      </c>
      <c r="J2400" s="10">
        <v>249</v>
      </c>
      <c r="K2400" s="9"/>
      <c r="L2400" s="9"/>
      <c r="M2400" s="9" t="str">
        <f>IF(טבלה14[[#This Row],[מספר סטודנטים בתואר 1]]&gt;500,"yes","no")</f>
        <v>no</v>
      </c>
      <c r="N2400" s="12">
        <f>טבלה14[[#This Row],[מספר סטודנטים בתואר 1]]/SUBTOTAL(109,טבלה14[מספר סטודנטים בתואר 1])</f>
        <v>0</v>
      </c>
      <c r="O2400" s="11" t="str">
        <f>IFERROR(((טבלה14[[#This Row],[מספר סטודנטים בתואר 1]]-טבלה14[[#This Row],[נשים תואר 1]])/טבלה14[[#This Row],[מספר סטודנטים בתואר 1]]),"")</f>
        <v/>
      </c>
      <c r="P2400" s="11" t="str">
        <f>IFERROR(טבלה14[[#This Row],[נשים תואר 1]]/טבלה14[[#This Row],[מספר סטודנטים בתואר 1]],"")</f>
        <v/>
      </c>
      <c r="Q240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40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400" s="13">
        <f>SUMIFS(T:T,D:D,"2007/08",B:B,B2400)-טבלה14[[#This Row],[דירוג]]</f>
        <v>-8</v>
      </c>
      <c r="T2400" s="9">
        <v>146</v>
      </c>
    </row>
    <row r="2401" spans="2:20" s="6" customFormat="1" ht="13.8" hidden="1" x14ac:dyDescent="0.3">
      <c r="B2401" s="7" t="s">
        <v>258</v>
      </c>
      <c r="C2401" s="8" t="s">
        <v>34</v>
      </c>
      <c r="D2401" s="9" t="s">
        <v>32</v>
      </c>
      <c r="E2401" s="10">
        <v>0</v>
      </c>
      <c r="F2401" s="10">
        <v>0</v>
      </c>
      <c r="G2401" s="10">
        <v>97</v>
      </c>
      <c r="H2401" s="10">
        <v>16</v>
      </c>
      <c r="I2401" s="10">
        <v>31</v>
      </c>
      <c r="J2401" s="10">
        <v>12</v>
      </c>
      <c r="K2401" s="9"/>
      <c r="L2401" s="9"/>
      <c r="M2401" s="9" t="str">
        <f>IF(טבלה14[[#This Row],[מספר סטודנטים בתואר 1]]&gt;500,"yes","no")</f>
        <v>no</v>
      </c>
      <c r="N2401" s="12">
        <f>טבלה14[[#This Row],[מספר סטודנטים בתואר 1]]/SUBTOTAL(109,טבלה14[מספר סטודנטים בתואר 1])</f>
        <v>0</v>
      </c>
      <c r="O2401" s="11" t="str">
        <f>IFERROR(((טבלה14[[#This Row],[מספר סטודנטים בתואר 1]]-טבלה14[[#This Row],[נשים תואר 1]])/טבלה14[[#This Row],[מספר סטודנטים בתואר 1]]),"")</f>
        <v/>
      </c>
      <c r="P2401" s="11" t="str">
        <f>IFERROR(טבלה14[[#This Row],[נשים תואר 1]]/טבלה14[[#This Row],[מספר סטודנטים בתואר 1]],"")</f>
        <v/>
      </c>
      <c r="Q240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40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401" s="13">
        <f>SUMIFS(T:T,D:D,"2007/08",B:B,B2401)-טבלה14[[#This Row],[דירוג]]</f>
        <v>-9</v>
      </c>
      <c r="T2401" s="9">
        <v>155</v>
      </c>
    </row>
    <row r="2402" spans="2:20" s="6" customFormat="1" ht="13.8" hidden="1" x14ac:dyDescent="0.3">
      <c r="B2402" s="7" t="s">
        <v>178</v>
      </c>
      <c r="C2402" s="8" t="s">
        <v>69</v>
      </c>
      <c r="D2402" s="10" t="s">
        <v>32</v>
      </c>
      <c r="E2402" s="10">
        <v>0</v>
      </c>
      <c r="F2402" s="10">
        <v>0</v>
      </c>
      <c r="G2402" s="10">
        <v>629</v>
      </c>
      <c r="H2402" s="10">
        <v>392</v>
      </c>
      <c r="I2402" s="10">
        <v>27</v>
      </c>
      <c r="J2402" s="10">
        <v>13</v>
      </c>
      <c r="K2402" s="9"/>
      <c r="L2402" s="9"/>
      <c r="M2402" s="9" t="str">
        <f>IF(טבלה14[[#This Row],[מספר סטודנטים בתואר 1]]&gt;500,"yes","no")</f>
        <v>no</v>
      </c>
      <c r="N2402" s="12">
        <f>טבלה14[[#This Row],[מספר סטודנטים בתואר 1]]/SUBTOTAL(109,טבלה14[מספר סטודנטים בתואר 1])</f>
        <v>0</v>
      </c>
      <c r="O2402" s="11" t="str">
        <f>IFERROR(((טבלה14[[#This Row],[מספר סטודנטים בתואר 1]]-טבלה14[[#This Row],[נשים תואר 1]])/טבלה14[[#This Row],[מספר סטודנטים בתואר 1]]),"")</f>
        <v/>
      </c>
      <c r="P2402" s="11" t="str">
        <f>IFERROR(טבלה14[[#This Row],[נשים תואר 1]]/טבלה14[[#This Row],[מספר סטודנטים בתואר 1]],"")</f>
        <v/>
      </c>
      <c r="Q240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40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402" s="13">
        <f>SUMIFS(T:T,D:D,"2007/08",B:B,B2402)-טבלה14[[#This Row],[דירוג]]</f>
        <v>-20</v>
      </c>
      <c r="T2402" s="9">
        <v>181</v>
      </c>
    </row>
    <row r="2403" spans="2:20" s="6" customFormat="1" ht="13.8" hidden="1" x14ac:dyDescent="0.3">
      <c r="B2403" s="7" t="s">
        <v>179</v>
      </c>
      <c r="C2403" s="8" t="s">
        <v>48</v>
      </c>
      <c r="D2403" s="9" t="s">
        <v>32</v>
      </c>
      <c r="E2403" s="10">
        <v>0</v>
      </c>
      <c r="F2403" s="10">
        <v>0</v>
      </c>
      <c r="G2403" s="10">
        <v>31</v>
      </c>
      <c r="H2403" s="10">
        <v>26</v>
      </c>
      <c r="I2403" s="10">
        <v>27</v>
      </c>
      <c r="J2403" s="10">
        <v>17</v>
      </c>
      <c r="K2403" s="9"/>
      <c r="L2403" s="9"/>
      <c r="M2403" s="9" t="str">
        <f>IF(טבלה14[[#This Row],[מספר סטודנטים בתואר 1]]&gt;500,"yes","no")</f>
        <v>no</v>
      </c>
      <c r="N2403" s="12">
        <f>טבלה14[[#This Row],[מספר סטודנטים בתואר 1]]/SUBTOTAL(109,טבלה14[מספר סטודנטים בתואר 1])</f>
        <v>0</v>
      </c>
      <c r="O2403" s="11" t="str">
        <f>IFERROR(((טבלה14[[#This Row],[מספר סטודנטים בתואר 1]]-טבלה14[[#This Row],[נשים תואר 1]])/טבלה14[[#This Row],[מספר סטודנטים בתואר 1]]),"")</f>
        <v/>
      </c>
      <c r="P2403" s="11" t="str">
        <f>IFERROR(טבלה14[[#This Row],[נשים תואר 1]]/טבלה14[[#This Row],[מספר סטודנטים בתואר 1]],"")</f>
        <v/>
      </c>
      <c r="Q240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40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403" s="13">
        <f>SUMIFS(T:T,D:D,"2007/08",B:B,B2403)-טבלה14[[#This Row],[דירוג]]</f>
        <v>-8</v>
      </c>
      <c r="T2403" s="9">
        <v>147</v>
      </c>
    </row>
    <row r="2404" spans="2:20" s="6" customFormat="1" ht="13.8" hidden="1" x14ac:dyDescent="0.3">
      <c r="B2404" s="7" t="s">
        <v>181</v>
      </c>
      <c r="C2404" s="8" t="s">
        <v>34</v>
      </c>
      <c r="D2404" s="10" t="s">
        <v>32</v>
      </c>
      <c r="E2404" s="10">
        <v>0</v>
      </c>
      <c r="F2404" s="10"/>
      <c r="G2404" s="10">
        <v>16</v>
      </c>
      <c r="H2404" s="10">
        <v>4</v>
      </c>
      <c r="I2404" s="10"/>
      <c r="J2404" s="10" t="s">
        <v>21</v>
      </c>
      <c r="K2404" s="9"/>
      <c r="L2404" s="9"/>
      <c r="M2404" s="9" t="str">
        <f>IF(טבלה14[[#This Row],[מספר סטודנטים בתואר 1]]&gt;500,"yes","no")</f>
        <v>no</v>
      </c>
      <c r="N2404" s="12">
        <f>טבלה14[[#This Row],[מספר סטודנטים בתואר 1]]/SUBTOTAL(109,טבלה14[מספר סטודנטים בתואר 1])</f>
        <v>0</v>
      </c>
      <c r="O2404" s="11" t="str">
        <f>IFERROR(((טבלה14[[#This Row],[מספר סטודנטים בתואר 1]]-טבלה14[[#This Row],[נשים תואר 1]])/טבלה14[[#This Row],[מספר סטודנטים בתואר 1]]),"")</f>
        <v/>
      </c>
      <c r="P2404" s="11" t="str">
        <f>IFERROR(טבלה14[[#This Row],[נשים תואר 1]]/טבלה14[[#This Row],[מספר סטודנטים בתואר 1]],"")</f>
        <v/>
      </c>
      <c r="Q240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40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404" s="13">
        <f>SUMIFS(T:T,D:D,"2007/08",B:B,B2404)-טבלה14[[#This Row],[דירוג]]</f>
        <v>-156</v>
      </c>
      <c r="T2404" s="9">
        <v>156</v>
      </c>
    </row>
    <row r="2405" spans="2:20" s="6" customFormat="1" ht="13.8" hidden="1" x14ac:dyDescent="0.3">
      <c r="B2405" s="7" t="s">
        <v>182</v>
      </c>
      <c r="C2405" s="8" t="s">
        <v>69</v>
      </c>
      <c r="D2405" s="9" t="s">
        <v>32</v>
      </c>
      <c r="E2405" s="10">
        <v>0</v>
      </c>
      <c r="F2405" s="10">
        <v>0</v>
      </c>
      <c r="G2405" s="10">
        <v>103</v>
      </c>
      <c r="H2405" s="10">
        <v>50</v>
      </c>
      <c r="I2405" s="10">
        <v>6</v>
      </c>
      <c r="J2405" s="10">
        <v>4</v>
      </c>
      <c r="K2405" s="9"/>
      <c r="L2405" s="9"/>
      <c r="M2405" s="9" t="str">
        <f>IF(טבלה14[[#This Row],[מספר סטודנטים בתואר 1]]&gt;500,"yes","no")</f>
        <v>no</v>
      </c>
      <c r="N2405" s="12">
        <f>טבלה14[[#This Row],[מספר סטודנטים בתואר 1]]/SUBTOTAL(109,טבלה14[מספר סטודנטים בתואר 1])</f>
        <v>0</v>
      </c>
      <c r="O2405" s="11" t="str">
        <f>IFERROR(((טבלה14[[#This Row],[מספר סטודנטים בתואר 1]]-טבלה14[[#This Row],[נשים תואר 1]])/טבלה14[[#This Row],[מספר סטודנטים בתואר 1]]),"")</f>
        <v/>
      </c>
      <c r="P2405" s="11" t="str">
        <f>IFERROR(טבלה14[[#This Row],[נשים תואר 1]]/טבלה14[[#This Row],[מספר סטודנטים בתואר 1]],"")</f>
        <v/>
      </c>
      <c r="Q240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40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405" s="13">
        <f>SUMIFS(T:T,D:D,"2007/08",B:B,B2405)-טבלה14[[#This Row],[דירוג]]</f>
        <v>-19</v>
      </c>
      <c r="T2405" s="9">
        <v>182</v>
      </c>
    </row>
    <row r="2406" spans="2:20" s="6" customFormat="1" ht="13.8" hidden="1" x14ac:dyDescent="0.3">
      <c r="B2406" s="7" t="s">
        <v>184</v>
      </c>
      <c r="C2406" s="8" t="s">
        <v>45</v>
      </c>
      <c r="D2406" s="10" t="s">
        <v>32</v>
      </c>
      <c r="E2406" s="10">
        <v>0</v>
      </c>
      <c r="F2406" s="10">
        <v>0</v>
      </c>
      <c r="G2406" s="10">
        <v>32</v>
      </c>
      <c r="H2406" s="10">
        <v>13</v>
      </c>
      <c r="I2406" s="10">
        <v>19</v>
      </c>
      <c r="J2406" s="10">
        <v>8</v>
      </c>
      <c r="K2406" s="9"/>
      <c r="L2406" s="9"/>
      <c r="M2406" s="9" t="str">
        <f>IF(טבלה14[[#This Row],[מספר סטודנטים בתואר 1]]&gt;500,"yes","no")</f>
        <v>no</v>
      </c>
      <c r="N2406" s="12">
        <f>טבלה14[[#This Row],[מספר סטודנטים בתואר 1]]/SUBTOTAL(109,טבלה14[מספר סטודנטים בתואר 1])</f>
        <v>0</v>
      </c>
      <c r="O2406" s="11" t="str">
        <f>IFERROR(((טבלה14[[#This Row],[מספר סטודנטים בתואר 1]]-טבלה14[[#This Row],[נשים תואר 1]])/טבלה14[[#This Row],[מספר סטודנטים בתואר 1]]),"")</f>
        <v/>
      </c>
      <c r="P2406" s="11" t="str">
        <f>IFERROR(טבלה14[[#This Row],[נשים תואר 1]]/טבלה14[[#This Row],[מספר סטודנטים בתואר 1]],"")</f>
        <v/>
      </c>
      <c r="Q240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40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406" s="13">
        <f>SUMIFS(T:T,D:D,"2007/08",B:B,B2406)-טבלה14[[#This Row],[דירוג]]</f>
        <v>-9</v>
      </c>
      <c r="T2406" s="9">
        <v>151</v>
      </c>
    </row>
    <row r="2407" spans="2:20" s="6" customFormat="1" ht="13.8" hidden="1" x14ac:dyDescent="0.3">
      <c r="B2407" s="7" t="s">
        <v>185</v>
      </c>
      <c r="C2407" s="8" t="s">
        <v>34</v>
      </c>
      <c r="D2407" s="9" t="s">
        <v>32</v>
      </c>
      <c r="E2407" s="10">
        <v>0</v>
      </c>
      <c r="F2407" s="10"/>
      <c r="G2407" s="10">
        <v>57</v>
      </c>
      <c r="H2407" s="10">
        <v>41</v>
      </c>
      <c r="I2407" s="10">
        <v>0</v>
      </c>
      <c r="J2407" s="10" t="s">
        <v>21</v>
      </c>
      <c r="K2407" s="9"/>
      <c r="L2407" s="9"/>
      <c r="M2407" s="9" t="str">
        <f>IF(טבלה14[[#This Row],[מספר סטודנטים בתואר 1]]&gt;500,"yes","no")</f>
        <v>no</v>
      </c>
      <c r="N2407" s="12">
        <f>טבלה14[[#This Row],[מספר סטודנטים בתואר 1]]/SUBTOTAL(109,טבלה14[מספר סטודנטים בתואר 1])</f>
        <v>0</v>
      </c>
      <c r="O2407" s="11" t="str">
        <f>IFERROR(((טבלה14[[#This Row],[מספר סטודנטים בתואר 1]]-טבלה14[[#This Row],[נשים תואר 1]])/טבלה14[[#This Row],[מספר סטודנטים בתואר 1]]),"")</f>
        <v/>
      </c>
      <c r="P2407" s="11" t="str">
        <f>IFERROR(טבלה14[[#This Row],[נשים תואר 1]]/טבלה14[[#This Row],[מספר סטודנטים בתואר 1]],"")</f>
        <v/>
      </c>
      <c r="Q240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40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407" s="13">
        <f>SUMIFS(T:T,D:D,"2007/08",B:B,B2407)-טבלה14[[#This Row],[דירוג]]</f>
        <v>-10</v>
      </c>
      <c r="T2407" s="9">
        <v>157</v>
      </c>
    </row>
    <row r="2408" spans="2:20" s="6" customFormat="1" ht="13.8" hidden="1" x14ac:dyDescent="0.3">
      <c r="B2408" s="7" t="s">
        <v>187</v>
      </c>
      <c r="C2408" s="8" t="s">
        <v>48</v>
      </c>
      <c r="D2408" s="10" t="s">
        <v>32</v>
      </c>
      <c r="E2408" s="10">
        <v>0</v>
      </c>
      <c r="F2408" s="10">
        <v>0</v>
      </c>
      <c r="G2408" s="10">
        <v>22</v>
      </c>
      <c r="H2408" s="10">
        <v>14</v>
      </c>
      <c r="I2408" s="10">
        <v>30</v>
      </c>
      <c r="J2408" s="10">
        <v>16</v>
      </c>
      <c r="K2408" s="9"/>
      <c r="L2408" s="9"/>
      <c r="M2408" s="9" t="str">
        <f>IF(טבלה14[[#This Row],[מספר סטודנטים בתואר 1]]&gt;500,"yes","no")</f>
        <v>no</v>
      </c>
      <c r="N2408" s="12">
        <f>טבלה14[[#This Row],[מספר סטודנטים בתואר 1]]/SUBTOTAL(109,טבלה14[מספר סטודנטים בתואר 1])</f>
        <v>0</v>
      </c>
      <c r="O2408" s="11" t="str">
        <f>IFERROR(((טבלה14[[#This Row],[מספר סטודנטים בתואר 1]]-טבלה14[[#This Row],[נשים תואר 1]])/טבלה14[[#This Row],[מספר סטודנטים בתואר 1]]),"")</f>
        <v/>
      </c>
      <c r="P2408" s="11" t="str">
        <f>IFERROR(טבלה14[[#This Row],[נשים תואר 1]]/טבלה14[[#This Row],[מספר סטודנטים בתואר 1]],"")</f>
        <v/>
      </c>
      <c r="Q240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40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408" s="13">
        <f>SUMIFS(T:T,D:D,"2007/08",B:B,B2408)-טבלה14[[#This Row],[דירוג]]</f>
        <v>-8</v>
      </c>
      <c r="T2408" s="9">
        <v>148</v>
      </c>
    </row>
    <row r="2409" spans="2:20" s="6" customFormat="1" ht="13.8" hidden="1" x14ac:dyDescent="0.3">
      <c r="B2409" s="7" t="s">
        <v>188</v>
      </c>
      <c r="C2409" s="8" t="s">
        <v>45</v>
      </c>
      <c r="D2409" s="9" t="s">
        <v>32</v>
      </c>
      <c r="E2409" s="10">
        <v>0</v>
      </c>
      <c r="F2409" s="10">
        <v>0</v>
      </c>
      <c r="G2409" s="10">
        <v>32</v>
      </c>
      <c r="H2409" s="10">
        <v>8</v>
      </c>
      <c r="I2409" s="10">
        <v>31</v>
      </c>
      <c r="J2409" s="10">
        <v>4</v>
      </c>
      <c r="K2409" s="9"/>
      <c r="L2409" s="9"/>
      <c r="M2409" s="9" t="str">
        <f>IF(טבלה14[[#This Row],[מספר סטודנטים בתואר 1]]&gt;500,"yes","no")</f>
        <v>no</v>
      </c>
      <c r="N2409" s="12">
        <f>טבלה14[[#This Row],[מספר סטודנטים בתואר 1]]/SUBTOTAL(109,טבלה14[מספר סטודנטים בתואר 1])</f>
        <v>0</v>
      </c>
      <c r="O2409" s="11" t="str">
        <f>IFERROR(((טבלה14[[#This Row],[מספר סטודנטים בתואר 1]]-טבלה14[[#This Row],[נשים תואר 1]])/טבלה14[[#This Row],[מספר סטודנטים בתואר 1]]),"")</f>
        <v/>
      </c>
      <c r="P2409" s="11" t="str">
        <f>IFERROR(טבלה14[[#This Row],[נשים תואר 1]]/טבלה14[[#This Row],[מספר סטודנטים בתואר 1]],"")</f>
        <v/>
      </c>
      <c r="Q240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40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409" s="13">
        <f>SUMIFS(T:T,D:D,"2007/08",B:B,B2409)-טבלה14[[#This Row],[דירוג]]</f>
        <v>-9</v>
      </c>
      <c r="T2409" s="9">
        <v>152</v>
      </c>
    </row>
    <row r="2410" spans="2:20" s="6" customFormat="1" ht="13.8" hidden="1" x14ac:dyDescent="0.3">
      <c r="B2410" s="7" t="s">
        <v>189</v>
      </c>
      <c r="C2410" s="8" t="s">
        <v>25</v>
      </c>
      <c r="D2410" s="10" t="s">
        <v>32</v>
      </c>
      <c r="E2410" s="10">
        <v>0</v>
      </c>
      <c r="F2410" s="10">
        <v>0</v>
      </c>
      <c r="G2410" s="10">
        <v>94</v>
      </c>
      <c r="H2410" s="10">
        <v>41</v>
      </c>
      <c r="I2410" s="10">
        <v>61</v>
      </c>
      <c r="J2410" s="10">
        <v>26</v>
      </c>
      <c r="K2410" s="9"/>
      <c r="L2410" s="9"/>
      <c r="M2410" s="9" t="str">
        <f>IF(טבלה14[[#This Row],[מספר סטודנטים בתואר 1]]&gt;500,"yes","no")</f>
        <v>no</v>
      </c>
      <c r="N2410" s="12">
        <f>טבלה14[[#This Row],[מספר סטודנטים בתואר 1]]/SUBTOTAL(109,טבלה14[מספר סטודנטים בתואר 1])</f>
        <v>0</v>
      </c>
      <c r="O2410" s="11" t="str">
        <f>IFERROR(((טבלה14[[#This Row],[מספר סטודנטים בתואר 1]]-טבלה14[[#This Row],[נשים תואר 1]])/טבלה14[[#This Row],[מספר סטודנטים בתואר 1]]),"")</f>
        <v/>
      </c>
      <c r="P2410" s="11" t="str">
        <f>IFERROR(טבלה14[[#This Row],[נשים תואר 1]]/טבלה14[[#This Row],[מספר סטודנטים בתואר 1]],"")</f>
        <v/>
      </c>
      <c r="Q241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41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410" s="13">
        <f>SUMIFS(T:T,D:D,"2007/08",B:B,B2410)-טבלה14[[#This Row],[דירוג]]</f>
        <v>-168</v>
      </c>
      <c r="T2410" s="9">
        <v>168</v>
      </c>
    </row>
    <row r="2411" spans="2:20" s="6" customFormat="1" ht="13.8" hidden="1" x14ac:dyDescent="0.3">
      <c r="B2411" s="7" t="s">
        <v>189</v>
      </c>
      <c r="C2411" s="8" t="s">
        <v>25</v>
      </c>
      <c r="D2411" s="9" t="s">
        <v>32</v>
      </c>
      <c r="E2411" s="10">
        <v>0</v>
      </c>
      <c r="F2411" s="10">
        <v>0</v>
      </c>
      <c r="G2411" s="10">
        <v>36</v>
      </c>
      <c r="H2411" s="10">
        <v>11</v>
      </c>
      <c r="I2411" s="10">
        <v>0</v>
      </c>
      <c r="J2411" s="10">
        <v>0</v>
      </c>
      <c r="K2411" s="9"/>
      <c r="L2411" s="9"/>
      <c r="M2411" s="9" t="str">
        <f>IF(טבלה14[[#This Row],[מספר סטודנטים בתואר 1]]&gt;500,"yes","no")</f>
        <v>no</v>
      </c>
      <c r="N2411" s="12">
        <f>טבלה14[[#This Row],[מספר סטודנטים בתואר 1]]/SUBTOTAL(109,טבלה14[מספר סטודנטים בתואר 1])</f>
        <v>0</v>
      </c>
      <c r="O2411" s="11" t="str">
        <f>IFERROR(((טבלה14[[#This Row],[מספר סטודנטים בתואר 1]]-טבלה14[[#This Row],[נשים תואר 1]])/טבלה14[[#This Row],[מספר סטודנטים בתואר 1]]),"")</f>
        <v/>
      </c>
      <c r="P2411" s="11" t="str">
        <f>IFERROR(טבלה14[[#This Row],[נשים תואר 1]]/טבלה14[[#This Row],[מספר סטודנטים בתואר 1]],"")</f>
        <v/>
      </c>
      <c r="Q241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41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411" s="13">
        <f>SUMIFS(T:T,D:D,"2007/08",B:B,B2411)-טבלה14[[#This Row],[דירוג]]</f>
        <v>-169</v>
      </c>
      <c r="T2411" s="9">
        <v>169</v>
      </c>
    </row>
    <row r="2412" spans="2:20" s="6" customFormat="1" ht="13.8" hidden="1" x14ac:dyDescent="0.3">
      <c r="B2412" s="7" t="s">
        <v>191</v>
      </c>
      <c r="C2412" s="8" t="s">
        <v>52</v>
      </c>
      <c r="D2412" s="10" t="s">
        <v>32</v>
      </c>
      <c r="E2412" s="10">
        <v>0</v>
      </c>
      <c r="F2412" s="10">
        <v>0</v>
      </c>
      <c r="G2412" s="10">
        <v>73</v>
      </c>
      <c r="H2412" s="10">
        <v>54</v>
      </c>
      <c r="I2412" s="10">
        <v>0</v>
      </c>
      <c r="J2412" s="10">
        <v>0</v>
      </c>
      <c r="K2412" s="9"/>
      <c r="L2412" s="9"/>
      <c r="M2412" s="9" t="str">
        <f>IF(טבלה14[[#This Row],[מספר סטודנטים בתואר 1]]&gt;500,"yes","no")</f>
        <v>no</v>
      </c>
      <c r="N2412" s="12">
        <f>טבלה14[[#This Row],[מספר סטודנטים בתואר 1]]/SUBTOTAL(109,טבלה14[מספר סטודנטים בתואר 1])</f>
        <v>0</v>
      </c>
      <c r="O2412" s="11" t="str">
        <f>IFERROR(((טבלה14[[#This Row],[מספר סטודנטים בתואר 1]]-טבלה14[[#This Row],[נשים תואר 1]])/טבלה14[[#This Row],[מספר סטודנטים בתואר 1]]),"")</f>
        <v/>
      </c>
      <c r="P2412" s="11" t="str">
        <f>IFERROR(טבלה14[[#This Row],[נשים תואר 1]]/טבלה14[[#This Row],[מספר סטודנטים בתואר 1]],"")</f>
        <v/>
      </c>
      <c r="Q241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41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412" s="13">
        <f>SUMIFS(T:T,D:D,"2007/08",B:B,B2412)-טבלה14[[#This Row],[דירוג]]</f>
        <v>-10</v>
      </c>
      <c r="T2412" s="9">
        <v>160</v>
      </c>
    </row>
    <row r="2413" spans="2:20" s="6" customFormat="1" ht="13.8" hidden="1" x14ac:dyDescent="0.3">
      <c r="B2413" s="7" t="s">
        <v>192</v>
      </c>
      <c r="C2413" s="8" t="s">
        <v>48</v>
      </c>
      <c r="D2413" s="9" t="s">
        <v>32</v>
      </c>
      <c r="E2413" s="10">
        <v>0</v>
      </c>
      <c r="F2413" s="10">
        <v>0</v>
      </c>
      <c r="G2413" s="10">
        <v>226</v>
      </c>
      <c r="H2413" s="10">
        <v>152</v>
      </c>
      <c r="I2413" s="10">
        <v>10</v>
      </c>
      <c r="J2413" s="10">
        <v>8</v>
      </c>
      <c r="K2413" s="9"/>
      <c r="L2413" s="9"/>
      <c r="M2413" s="9" t="str">
        <f>IF(טבלה14[[#This Row],[מספר סטודנטים בתואר 1]]&gt;500,"yes","no")</f>
        <v>no</v>
      </c>
      <c r="N2413" s="12">
        <f>טבלה14[[#This Row],[מספר סטודנטים בתואר 1]]/SUBTOTAL(109,טבלה14[מספר סטודנטים בתואר 1])</f>
        <v>0</v>
      </c>
      <c r="O2413" s="11" t="str">
        <f>IFERROR(((טבלה14[[#This Row],[מספר סטודנטים בתואר 1]]-טבלה14[[#This Row],[נשים תואר 1]])/טבלה14[[#This Row],[מספר סטודנטים בתואר 1]]),"")</f>
        <v/>
      </c>
      <c r="P2413" s="11" t="str">
        <f>IFERROR(טבלה14[[#This Row],[נשים תואר 1]]/טבלה14[[#This Row],[מספר סטודנטים בתואר 1]],"")</f>
        <v/>
      </c>
      <c r="Q241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41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413" s="13">
        <f>SUMIFS(T:T,D:D,"2007/08",B:B,B2413)-טבלה14[[#This Row],[דירוג]]</f>
        <v>-8</v>
      </c>
      <c r="T2413" s="9">
        <v>149</v>
      </c>
    </row>
    <row r="2414" spans="2:20" s="6" customFormat="1" ht="13.8" hidden="1" x14ac:dyDescent="0.3">
      <c r="B2414" s="7" t="s">
        <v>194</v>
      </c>
      <c r="C2414" s="8" t="s">
        <v>39</v>
      </c>
      <c r="D2414" s="10" t="s">
        <v>32</v>
      </c>
      <c r="E2414" s="10">
        <v>0</v>
      </c>
      <c r="F2414" s="10">
        <v>0</v>
      </c>
      <c r="G2414" s="10">
        <v>23</v>
      </c>
      <c r="H2414" s="10">
        <v>17</v>
      </c>
      <c r="I2414" s="10">
        <v>0</v>
      </c>
      <c r="J2414" s="10">
        <v>0</v>
      </c>
      <c r="K2414" s="9"/>
      <c r="L2414" s="9"/>
      <c r="M2414" s="9" t="str">
        <f>IF(טבלה14[[#This Row],[מספר סטודנטים בתואר 1]]&gt;500,"yes","no")</f>
        <v>no</v>
      </c>
      <c r="N2414" s="12">
        <f>טבלה14[[#This Row],[מספר סטודנטים בתואר 1]]/SUBTOTAL(109,טבלה14[מספר סטודנטים בתואר 1])</f>
        <v>0</v>
      </c>
      <c r="O2414" s="11" t="str">
        <f>IFERROR(((טבלה14[[#This Row],[מספר סטודנטים בתואר 1]]-טבלה14[[#This Row],[נשים תואר 1]])/טבלה14[[#This Row],[מספר סטודנטים בתואר 1]]),"")</f>
        <v/>
      </c>
      <c r="P2414" s="11" t="str">
        <f>IFERROR(טבלה14[[#This Row],[נשים תואר 1]]/טבלה14[[#This Row],[מספר סטודנטים בתואר 1]],"")</f>
        <v/>
      </c>
      <c r="Q241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41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414" s="13">
        <f>SUMIFS(T:T,D:D,"2007/08",B:B,B2414)-טבלה14[[#This Row],[דירוג]]</f>
        <v>-187</v>
      </c>
      <c r="T2414" s="9">
        <v>187</v>
      </c>
    </row>
    <row r="2415" spans="2:20" s="6" customFormat="1" ht="13.8" hidden="1" x14ac:dyDescent="0.3">
      <c r="B2415" s="7" t="s">
        <v>195</v>
      </c>
      <c r="C2415" s="8" t="s">
        <v>25</v>
      </c>
      <c r="D2415" s="9" t="s">
        <v>32</v>
      </c>
      <c r="E2415" s="10">
        <v>0</v>
      </c>
      <c r="F2415" s="10">
        <v>0</v>
      </c>
      <c r="G2415" s="10">
        <v>48</v>
      </c>
      <c r="H2415" s="10">
        <v>17</v>
      </c>
      <c r="I2415" s="10">
        <v>22</v>
      </c>
      <c r="J2415" s="10">
        <v>9</v>
      </c>
      <c r="K2415" s="9"/>
      <c r="L2415" s="9"/>
      <c r="M2415" s="9" t="str">
        <f>IF(טבלה14[[#This Row],[מספר סטודנטים בתואר 1]]&gt;500,"yes","no")</f>
        <v>no</v>
      </c>
      <c r="N2415" s="12">
        <f>טבלה14[[#This Row],[מספר סטודנטים בתואר 1]]/SUBTOTAL(109,טבלה14[מספר סטודנטים בתואר 1])</f>
        <v>0</v>
      </c>
      <c r="O2415" s="11" t="str">
        <f>IFERROR(((טבלה14[[#This Row],[מספר סטודנטים בתואר 1]]-טבלה14[[#This Row],[נשים תואר 1]])/טבלה14[[#This Row],[מספר סטודנטים בתואר 1]]),"")</f>
        <v/>
      </c>
      <c r="P2415" s="11" t="str">
        <f>IFERROR(טבלה14[[#This Row],[נשים תואר 1]]/טבלה14[[#This Row],[מספר סטודנטים בתואר 1]],"")</f>
        <v/>
      </c>
      <c r="Q241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41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415" s="13">
        <f>SUMIFS(T:T,D:D,"2007/08",B:B,B2415)-טבלה14[[#This Row],[דירוג]]</f>
        <v>-170</v>
      </c>
      <c r="T2415" s="9">
        <v>170</v>
      </c>
    </row>
    <row r="2416" spans="2:20" s="6" customFormat="1" ht="13.8" hidden="1" x14ac:dyDescent="0.3">
      <c r="B2416" s="7" t="s">
        <v>196</v>
      </c>
      <c r="C2416" s="8" t="s">
        <v>39</v>
      </c>
      <c r="D2416" s="10" t="s">
        <v>32</v>
      </c>
      <c r="E2416" s="10">
        <v>0</v>
      </c>
      <c r="F2416" s="10">
        <v>0</v>
      </c>
      <c r="G2416" s="10">
        <v>67</v>
      </c>
      <c r="H2416" s="10">
        <v>51</v>
      </c>
      <c r="I2416" s="10">
        <v>7</v>
      </c>
      <c r="J2416" s="10">
        <v>5</v>
      </c>
      <c r="K2416" s="9"/>
      <c r="L2416" s="9"/>
      <c r="M2416" s="9" t="str">
        <f>IF(טבלה14[[#This Row],[מספר סטודנטים בתואר 1]]&gt;500,"yes","no")</f>
        <v>no</v>
      </c>
      <c r="N2416" s="12">
        <f>טבלה14[[#This Row],[מספר סטודנטים בתואר 1]]/SUBTOTAL(109,טבלה14[מספר סטודנטים בתואר 1])</f>
        <v>0</v>
      </c>
      <c r="O2416" s="11" t="str">
        <f>IFERROR(((טבלה14[[#This Row],[מספר סטודנטים בתואר 1]]-טבלה14[[#This Row],[נשים תואר 1]])/טבלה14[[#This Row],[מספר סטודנטים בתואר 1]]),"")</f>
        <v/>
      </c>
      <c r="P2416" s="11" t="str">
        <f>IFERROR(טבלה14[[#This Row],[נשים תואר 1]]/טבלה14[[#This Row],[מספר סטודנטים בתואר 1]],"")</f>
        <v/>
      </c>
      <c r="Q241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41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416" s="13">
        <f>SUMIFS(T:T,D:D,"2007/08",B:B,B2416)-טבלה14[[#This Row],[דירוג]]</f>
        <v>-188</v>
      </c>
      <c r="T2416" s="9">
        <v>188</v>
      </c>
    </row>
    <row r="2417" spans="2:20" s="6" customFormat="1" ht="13.8" hidden="1" x14ac:dyDescent="0.3">
      <c r="B2417" s="7" t="s">
        <v>91</v>
      </c>
      <c r="C2417" s="8" t="s">
        <v>34</v>
      </c>
      <c r="D2417" s="10" t="s">
        <v>42</v>
      </c>
      <c r="E2417" s="10">
        <v>564</v>
      </c>
      <c r="F2417" s="10">
        <v>211</v>
      </c>
      <c r="G2417" s="10">
        <v>149</v>
      </c>
      <c r="H2417" s="10">
        <v>63</v>
      </c>
      <c r="I2417" s="10">
        <v>51</v>
      </c>
      <c r="J2417" s="10">
        <v>28</v>
      </c>
      <c r="K2417" s="9"/>
      <c r="L2417" s="9" t="s">
        <v>18</v>
      </c>
      <c r="M2417" s="9" t="str">
        <f>IF(טבלה14[[#This Row],[מספר סטודנטים בתואר 1]]&gt;500,"yes","no")</f>
        <v>yes</v>
      </c>
      <c r="N2417" s="12">
        <f>טבלה14[[#This Row],[מספר סטודנטים בתואר 1]]/SUBTOTAL(109,טבלה14[מספר סטודנטים בתואר 1])</f>
        <v>8.203994356117357E-3</v>
      </c>
      <c r="O2417" s="11">
        <f>IFERROR(((טבלה14[[#This Row],[מספר סטודנטים בתואר 1]]-טבלה14[[#This Row],[נשים תואר 1]])/טבלה14[[#This Row],[מספר סטודנטים בתואר 1]]),"")</f>
        <v>0.62588652482269502</v>
      </c>
      <c r="P2417" s="11">
        <f>IFERROR(טבלה14[[#This Row],[נשים תואר 1]]/טבלה14[[#This Row],[מספר סטודנטים בתואר 1]],"")</f>
        <v>0.37411347517730498</v>
      </c>
      <c r="Q241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1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17" s="13">
        <f>SUMIFS(T:T,D:D,"2007/08",B:B,B2417)-טבלה14[[#This Row],[דירוג]]</f>
        <v>8</v>
      </c>
      <c r="T2417" s="9">
        <v>42</v>
      </c>
    </row>
    <row r="2418" spans="2:20" s="6" customFormat="1" ht="13.8" hidden="1" x14ac:dyDescent="0.3">
      <c r="B2418" s="7" t="s">
        <v>91</v>
      </c>
      <c r="C2418" s="8" t="s">
        <v>34</v>
      </c>
      <c r="D2418" s="9" t="s">
        <v>50</v>
      </c>
      <c r="E2418" s="10">
        <v>535</v>
      </c>
      <c r="F2418" s="10">
        <v>229</v>
      </c>
      <c r="G2418" s="10">
        <v>145</v>
      </c>
      <c r="H2418" s="10">
        <v>64</v>
      </c>
      <c r="I2418" s="10">
        <v>46</v>
      </c>
      <c r="J2418" s="10">
        <v>23</v>
      </c>
      <c r="K2418" s="9"/>
      <c r="L2418" s="9" t="s">
        <v>18</v>
      </c>
      <c r="M2418" s="9" t="str">
        <f>IF(טבלה14[[#This Row],[מספר סטודנטים בתואר 1]]&gt;500,"yes","no")</f>
        <v>yes</v>
      </c>
      <c r="N2418" s="12">
        <f>טבלה14[[#This Row],[מספר סטודנטים בתואר 1]]/SUBTOTAL(109,טבלה14[מספר סטודנטים בתואר 1])</f>
        <v>7.7821577668843733E-3</v>
      </c>
      <c r="O2418" s="11">
        <f>IFERROR(((טבלה14[[#This Row],[מספר סטודנטים בתואר 1]]-טבלה14[[#This Row],[נשים תואר 1]])/טבלה14[[#This Row],[מספר סטודנטים בתואר 1]]),"")</f>
        <v>0.57196261682242988</v>
      </c>
      <c r="P2418" s="11">
        <f>IFERROR(טבלה14[[#This Row],[נשים תואר 1]]/טבלה14[[#This Row],[מספר סטודנטים בתואר 1]],"")</f>
        <v>0.42803738317757012</v>
      </c>
      <c r="Q241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1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18" s="13">
        <f>SUMIFS(T:T,D:D,"2007/08",B:B,B2418)-טבלה14[[#This Row],[דירוג]]</f>
        <v>8</v>
      </c>
      <c r="T2418" s="9">
        <v>42</v>
      </c>
    </row>
    <row r="2419" spans="2:20" s="6" customFormat="1" ht="13.8" hidden="1" x14ac:dyDescent="0.3">
      <c r="B2419" s="7" t="s">
        <v>83</v>
      </c>
      <c r="C2419" s="8" t="s">
        <v>58</v>
      </c>
      <c r="D2419" s="9" t="s">
        <v>22</v>
      </c>
      <c r="E2419" s="10">
        <v>894</v>
      </c>
      <c r="F2419" s="10">
        <v>611</v>
      </c>
      <c r="G2419" s="10">
        <v>154</v>
      </c>
      <c r="H2419" s="10">
        <v>106</v>
      </c>
      <c r="I2419" s="10">
        <v>8</v>
      </c>
      <c r="J2419" s="10">
        <v>4</v>
      </c>
      <c r="K2419" s="9"/>
      <c r="L2419" s="9" t="s">
        <v>18</v>
      </c>
      <c r="M2419" s="9" t="str">
        <f>IF(טבלה14[[#This Row],[מספר סטודנטים בתואר 1]]&gt;500,"yes","no")</f>
        <v>yes</v>
      </c>
      <c r="N2419" s="12">
        <f>טבלה14[[#This Row],[מספר סטודנטים בתואר 1]]/SUBTOTAL(109,טבלה14[מספר סטודנטים בתואר 1])</f>
        <v>1.3004203819803046E-2</v>
      </c>
      <c r="O2419" s="11">
        <f>IFERROR(((טבלה14[[#This Row],[מספר סטודנטים בתואר 1]]-טבלה14[[#This Row],[נשים תואר 1]])/טבלה14[[#This Row],[מספר סטודנטים בתואר 1]]),"")</f>
        <v>0.31655480984340045</v>
      </c>
      <c r="P2419" s="11">
        <f>IFERROR(טבלה14[[#This Row],[נשים תואר 1]]/טבלה14[[#This Row],[מספר סטודנטים בתואר 1]],"")</f>
        <v>0.68344519015659955</v>
      </c>
      <c r="Q241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1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19" s="13">
        <f>SUMIFS(T:T,D:D,"2007/08",B:B,B2419)-טבלה14[[#This Row],[דירוג]]</f>
        <v>8</v>
      </c>
      <c r="T2419" s="9">
        <v>28</v>
      </c>
    </row>
    <row r="2420" spans="2:20" s="6" customFormat="1" ht="13.8" hidden="1" x14ac:dyDescent="0.3">
      <c r="B2420" s="7" t="s">
        <v>77</v>
      </c>
      <c r="C2420" s="8" t="s">
        <v>34</v>
      </c>
      <c r="D2420" s="9" t="s">
        <v>37</v>
      </c>
      <c r="E2420" s="10">
        <v>1487</v>
      </c>
      <c r="F2420" s="10">
        <v>325</v>
      </c>
      <c r="G2420" s="10"/>
      <c r="H2420" s="10"/>
      <c r="I2420" s="10">
        <v>68</v>
      </c>
      <c r="J2420" s="10">
        <v>18</v>
      </c>
      <c r="K2420" s="9"/>
      <c r="L2420" s="9" t="s">
        <v>18</v>
      </c>
      <c r="M2420" s="9" t="str">
        <f>IF(טבלה14[[#This Row],[מספר סטודנטים בתואר 1]]&gt;500,"yes","no")</f>
        <v>yes</v>
      </c>
      <c r="N2420" s="12">
        <f>טבלה14[[#This Row],[מספר סטודנטים בתואר 1]]/SUBTOTAL(109,טבלה14[מספר סטודנטים בתואר 1])</f>
        <v>2.1630034765153388E-2</v>
      </c>
      <c r="O2420" s="11">
        <f>IFERROR(((טבלה14[[#This Row],[מספר סטודנטים בתואר 1]]-טבלה14[[#This Row],[נשים תואר 1]])/טבלה14[[#This Row],[מספר סטודנטים בתואר 1]]),"")</f>
        <v>0.78143913920645591</v>
      </c>
      <c r="P2420" s="11">
        <f>IFERROR(טבלה14[[#This Row],[נשים תואר 1]]/טבלה14[[#This Row],[מספר סטודנטים בתואר 1]],"")</f>
        <v>0.21856086079354406</v>
      </c>
      <c r="Q242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20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420" s="13">
        <f>SUMIFS(T:T,D:D,"2007/08",B:B,B2420)-טבלה14[[#This Row],[דירוג]]</f>
        <v>8</v>
      </c>
      <c r="T2420" s="9">
        <v>20</v>
      </c>
    </row>
    <row r="2421" spans="2:20" s="6" customFormat="1" ht="13.8" hidden="1" x14ac:dyDescent="0.3">
      <c r="B2421" s="7" t="s">
        <v>240</v>
      </c>
      <c r="C2421" s="8" t="s">
        <v>39</v>
      </c>
      <c r="D2421" s="9" t="s">
        <v>29</v>
      </c>
      <c r="E2421" s="10">
        <v>34</v>
      </c>
      <c r="F2421" s="10">
        <v>22</v>
      </c>
      <c r="G2421" s="10"/>
      <c r="H2421" s="10"/>
      <c r="I2421" s="10">
        <v>3</v>
      </c>
      <c r="J2421" s="10"/>
      <c r="K2421" s="9"/>
      <c r="L2421" s="9" t="s">
        <v>18</v>
      </c>
      <c r="M2421" s="9" t="str">
        <f>IF(טבלה14[[#This Row],[מספר סטודנטים בתואר 1]]&gt;500,"yes","no")</f>
        <v>no</v>
      </c>
      <c r="N2421" s="12">
        <f>טבלה14[[#This Row],[מספר סטודנטים בתואר 1]]/SUBTOTAL(109,טבלה14[מספר סטודנטים בתואר 1])</f>
        <v>4.9456703565246482E-4</v>
      </c>
      <c r="O2421" s="11">
        <f>IFERROR(((טבלה14[[#This Row],[מספר סטודנטים בתואר 1]]-טבלה14[[#This Row],[נשים תואר 1]])/טבלה14[[#This Row],[מספר סטודנטים בתואר 1]]),"")</f>
        <v>0.35294117647058826</v>
      </c>
      <c r="P2421" s="11">
        <f>IFERROR(טבלה14[[#This Row],[נשים תואר 1]]/טבלה14[[#This Row],[מספר סטודנטים בתואר 1]],"")</f>
        <v>0.6470588235294118</v>
      </c>
      <c r="Q242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2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21" s="13">
        <f>SUMIFS(T:T,D:D,"2007/08",B:B,B2421)-טבלה14[[#This Row],[דירוג]]</f>
        <v>-3</v>
      </c>
      <c r="T2421" s="9">
        <v>127</v>
      </c>
    </row>
    <row r="2422" spans="2:20" s="6" customFormat="1" ht="13.8" hidden="1" x14ac:dyDescent="0.3">
      <c r="B2422" s="7" t="s">
        <v>77</v>
      </c>
      <c r="C2422" s="8" t="s">
        <v>34</v>
      </c>
      <c r="D2422" s="9" t="s">
        <v>43</v>
      </c>
      <c r="E2422" s="10">
        <v>1431</v>
      </c>
      <c r="F2422" s="10">
        <v>294</v>
      </c>
      <c r="G2422" s="10"/>
      <c r="H2422" s="10"/>
      <c r="I2422" s="10">
        <v>66</v>
      </c>
      <c r="J2422" s="10">
        <v>19</v>
      </c>
      <c r="K2422" s="9"/>
      <c r="L2422" s="9" t="s">
        <v>18</v>
      </c>
      <c r="M2422" s="9" t="str">
        <f>IF(טבלה14[[#This Row],[מספר סטודנטים בתואר 1]]&gt;500,"yes","no")</f>
        <v>yes</v>
      </c>
      <c r="N2422" s="12">
        <f>טבלה14[[#This Row],[מספר סטודנטים בתואר 1]]/SUBTOTAL(109,טבלה14[מספר סטודנטים בתואר 1])</f>
        <v>2.0815453765255211E-2</v>
      </c>
      <c r="O2422" s="11">
        <f>IFERROR(((טבלה14[[#This Row],[מספר סטודנטים בתואר 1]]-טבלה14[[#This Row],[נשים תואר 1]])/טבלה14[[#This Row],[מספר סטודנטים בתואר 1]]),"")</f>
        <v>0.79454926624737943</v>
      </c>
      <c r="P2422" s="11">
        <f>IFERROR(טבלה14[[#This Row],[נשים תואר 1]]/טבלה14[[#This Row],[מספר סטודנטים בתואר 1]],"")</f>
        <v>0.20545073375262055</v>
      </c>
      <c r="Q242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22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422" s="13">
        <f>SUMIFS(T:T,D:D,"2007/08",B:B,B2422)-טבלה14[[#This Row],[דירוג]]</f>
        <v>8</v>
      </c>
      <c r="T2422" s="9">
        <v>20</v>
      </c>
    </row>
    <row r="2423" spans="2:20" s="6" customFormat="1" ht="13.8" hidden="1" x14ac:dyDescent="0.3">
      <c r="B2423" s="7" t="s">
        <v>70</v>
      </c>
      <c r="C2423" s="8" t="s">
        <v>16</v>
      </c>
      <c r="D2423" s="9" t="s">
        <v>23</v>
      </c>
      <c r="E2423" s="10">
        <v>1592</v>
      </c>
      <c r="F2423" s="10">
        <v>1135</v>
      </c>
      <c r="G2423" s="10">
        <v>237</v>
      </c>
      <c r="H2423" s="10">
        <v>167</v>
      </c>
      <c r="I2423" s="10">
        <v>74</v>
      </c>
      <c r="J2423" s="10">
        <v>42</v>
      </c>
      <c r="K2423" s="9"/>
      <c r="L2423" s="9" t="s">
        <v>18</v>
      </c>
      <c r="M2423" s="9" t="str">
        <f>IF(טבלה14[[#This Row],[מספר סטודנטים בתואר 1]]&gt;500,"yes","no")</f>
        <v>yes</v>
      </c>
      <c r="N2423" s="12">
        <f>טבלה14[[#This Row],[מספר סטודנטים בתואר 1]]/SUBTOTAL(109,טבלה14[מספר סטודנטים בתואר 1])</f>
        <v>2.315737413996247E-2</v>
      </c>
      <c r="O2423" s="11">
        <f>IFERROR(((טבלה14[[#This Row],[מספר סטודנטים בתואר 1]]-טבלה14[[#This Row],[נשים תואר 1]])/טבלה14[[#This Row],[מספר סטודנטים בתואר 1]]),"")</f>
        <v>0.2870603015075377</v>
      </c>
      <c r="P2423" s="11">
        <f>IFERROR(טבלה14[[#This Row],[נשים תואר 1]]/טבלה14[[#This Row],[מספר סטודנטים בתואר 1]],"")</f>
        <v>0.7129396984924623</v>
      </c>
      <c r="Q242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42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23" s="13">
        <f>SUMIFS(T:T,D:D,"2007/08",B:B,B2423)-טבלה14[[#This Row],[דירוג]]</f>
        <v>8</v>
      </c>
      <c r="T2423" s="9">
        <v>16</v>
      </c>
    </row>
    <row r="2424" spans="2:20" s="6" customFormat="1" ht="13.8" hidden="1" x14ac:dyDescent="0.3">
      <c r="B2424" s="7" t="s">
        <v>91</v>
      </c>
      <c r="C2424" s="8" t="s">
        <v>34</v>
      </c>
      <c r="D2424" s="10" t="s">
        <v>49</v>
      </c>
      <c r="E2424" s="10">
        <v>552</v>
      </c>
      <c r="F2424" s="10">
        <v>225</v>
      </c>
      <c r="G2424" s="10">
        <v>149</v>
      </c>
      <c r="H2424" s="10">
        <v>76</v>
      </c>
      <c r="I2424" s="10">
        <v>46</v>
      </c>
      <c r="J2424" s="10">
        <v>23</v>
      </c>
      <c r="K2424" s="9"/>
      <c r="L2424" s="9" t="s">
        <v>18</v>
      </c>
      <c r="M2424" s="9" t="str">
        <f>IF(טבלה14[[#This Row],[מספר סטודנטים בתואר 1]]&gt;500,"yes","no")</f>
        <v>yes</v>
      </c>
      <c r="N2424" s="12">
        <f>טבלה14[[#This Row],[מספר סטודנטים בתואר 1]]/SUBTOTAL(109,טבלה14[מספר סטודנטים בתואר 1])</f>
        <v>8.0294412847106058E-3</v>
      </c>
      <c r="O2424" s="11">
        <f>IFERROR(((טבלה14[[#This Row],[מספר סטודנטים בתואר 1]]-טבלה14[[#This Row],[נשים תואר 1]])/טבלה14[[#This Row],[מספר סטודנטים בתואר 1]]),"")</f>
        <v>0.59239130434782605</v>
      </c>
      <c r="P2424" s="11">
        <f>IFERROR(טבלה14[[#This Row],[נשים תואר 1]]/טבלה14[[#This Row],[מספר סטודנטים בתואר 1]],"")</f>
        <v>0.40760869565217389</v>
      </c>
      <c r="Q242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2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24" s="13">
        <f>SUMIFS(T:T,D:D,"2007/08",B:B,B2424)-טבלה14[[#This Row],[דירוג]]</f>
        <v>9</v>
      </c>
      <c r="T2424" s="9">
        <v>41</v>
      </c>
    </row>
    <row r="2425" spans="2:20" s="6" customFormat="1" ht="13.8" hidden="1" x14ac:dyDescent="0.3">
      <c r="B2425" s="7" t="s">
        <v>78</v>
      </c>
      <c r="C2425" s="8" t="s">
        <v>34</v>
      </c>
      <c r="D2425" s="10" t="s">
        <v>26</v>
      </c>
      <c r="E2425" s="10">
        <v>1175</v>
      </c>
      <c r="F2425" s="10">
        <v>840</v>
      </c>
      <c r="G2425" s="10">
        <v>108</v>
      </c>
      <c r="H2425" s="10">
        <v>71</v>
      </c>
      <c r="I2425" s="10">
        <v>21</v>
      </c>
      <c r="J2425" s="10">
        <v>12</v>
      </c>
      <c r="K2425" s="9"/>
      <c r="L2425" s="9" t="s">
        <v>18</v>
      </c>
      <c r="M2425" s="9" t="str">
        <f>IF(טבלה14[[#This Row],[מספר סטודנטים בתואר 1]]&gt;500,"yes","no")</f>
        <v>yes</v>
      </c>
      <c r="N2425" s="12">
        <f>טבלה14[[#This Row],[מספר סטודנטים בתואר 1]]/SUBTOTAL(109,טבלה14[מספר סטודנטים בתואר 1])</f>
        <v>1.7091654908577829E-2</v>
      </c>
      <c r="O2425" s="11">
        <f>IFERROR(((טבלה14[[#This Row],[מספר סטודנטים בתואר 1]]-טבלה14[[#This Row],[נשים תואר 1]])/טבלה14[[#This Row],[מספר סטודנטים בתואר 1]]),"")</f>
        <v>0.28510638297872343</v>
      </c>
      <c r="P2425" s="11">
        <f>IFERROR(טבלה14[[#This Row],[נשים תואר 1]]/טבלה14[[#This Row],[מספר סטודנטים בתואר 1]],"")</f>
        <v>0.71489361702127663</v>
      </c>
      <c r="Q242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42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25" s="13">
        <f>SUMIFS(T:T,D:D,"2007/08",B:B,B2425)-טבלה14[[#This Row],[דירוג]]</f>
        <v>9</v>
      </c>
      <c r="T2425" s="9">
        <v>23</v>
      </c>
    </row>
    <row r="2426" spans="2:20" s="6" customFormat="1" ht="13.8" hidden="1" x14ac:dyDescent="0.3">
      <c r="B2426" s="7" t="s">
        <v>78</v>
      </c>
      <c r="C2426" s="8" t="s">
        <v>34</v>
      </c>
      <c r="D2426" s="10" t="s">
        <v>43</v>
      </c>
      <c r="E2426" s="10">
        <v>1219</v>
      </c>
      <c r="F2426" s="10">
        <v>841</v>
      </c>
      <c r="G2426" s="10">
        <v>97</v>
      </c>
      <c r="H2426" s="10">
        <v>62</v>
      </c>
      <c r="I2426" s="10">
        <v>19</v>
      </c>
      <c r="J2426" s="10">
        <v>11</v>
      </c>
      <c r="K2426" s="9"/>
      <c r="L2426" s="9" t="s">
        <v>18</v>
      </c>
      <c r="M2426" s="9" t="str">
        <f>IF(טבלה14[[#This Row],[מספר סטודנטים בתואר 1]]&gt;500,"yes","no")</f>
        <v>yes</v>
      </c>
      <c r="N2426" s="12">
        <f>טבלה14[[#This Row],[מספר סטודנטים בתואר 1]]/SUBTOTAL(109,טבלה14[מספר סטודנטים בתואר 1])</f>
        <v>1.7731682837069253E-2</v>
      </c>
      <c r="O2426" s="11">
        <f>IFERROR(((טבלה14[[#This Row],[מספר סטודנטים בתואר 1]]-טבלה14[[#This Row],[נשים תואר 1]])/טבלה14[[#This Row],[מספר סטודנטים בתואר 1]]),"")</f>
        <v>0.31009023789991796</v>
      </c>
      <c r="P2426" s="11">
        <f>IFERROR(טבלה14[[#This Row],[נשים תואר 1]]/טבלה14[[#This Row],[מספר סטודנטים בתואר 1]],"")</f>
        <v>0.68990976210008204</v>
      </c>
      <c r="Q242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2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26" s="13">
        <f>SUMIFS(T:T,D:D,"2007/08",B:B,B2426)-טבלה14[[#This Row],[דירוג]]</f>
        <v>9</v>
      </c>
      <c r="T2426" s="9">
        <v>23</v>
      </c>
    </row>
    <row r="2427" spans="2:20" s="6" customFormat="1" ht="13.8" hidden="1" x14ac:dyDescent="0.3">
      <c r="B2427" s="7" t="s">
        <v>78</v>
      </c>
      <c r="C2427" s="8" t="s">
        <v>34</v>
      </c>
      <c r="D2427" s="9" t="s">
        <v>17</v>
      </c>
      <c r="E2427" s="10">
        <v>1213</v>
      </c>
      <c r="F2427" s="10">
        <v>802</v>
      </c>
      <c r="G2427" s="10">
        <v>112</v>
      </c>
      <c r="H2427" s="10">
        <v>67</v>
      </c>
      <c r="I2427" s="10">
        <v>22</v>
      </c>
      <c r="J2427" s="10">
        <v>16</v>
      </c>
      <c r="K2427" s="9"/>
      <c r="L2427" s="9" t="s">
        <v>18</v>
      </c>
      <c r="M2427" s="9" t="str">
        <f>IF(טבלה14[[#This Row],[מספר סטודנטים בתואר 1]]&gt;500,"yes","no")</f>
        <v>yes</v>
      </c>
      <c r="N2427" s="12">
        <f>טבלה14[[#This Row],[מספר סטודנטים בתואר 1]]/SUBTOTAL(109,טבלה14[מספר סטודנטים בתואר 1])</f>
        <v>1.7644406301365878E-2</v>
      </c>
      <c r="O2427" s="11">
        <f>IFERROR(((טבלה14[[#This Row],[מספר סטודנטים בתואר 1]]-טבלה14[[#This Row],[נשים תואר 1]])/טבלה14[[#This Row],[מספר סטודנטים בתואר 1]]),"")</f>
        <v>0.3388293487221764</v>
      </c>
      <c r="P2427" s="11">
        <f>IFERROR(טבלה14[[#This Row],[נשים תואר 1]]/טבלה14[[#This Row],[מספר סטודנטים בתואר 1]],"")</f>
        <v>0.6611706512778236</v>
      </c>
      <c r="Q242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2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27" s="13">
        <f>SUMIFS(T:T,D:D,"2007/08",B:B,B2427)-טבלה14[[#This Row],[דירוג]]</f>
        <v>9</v>
      </c>
      <c r="T2427" s="9">
        <v>23</v>
      </c>
    </row>
    <row r="2428" spans="2:20" s="6" customFormat="1" ht="13.8" hidden="1" x14ac:dyDescent="0.3">
      <c r="B2428" s="7" t="s">
        <v>30</v>
      </c>
      <c r="C2428" s="8" t="s">
        <v>16</v>
      </c>
      <c r="D2428" s="10" t="s">
        <v>50</v>
      </c>
      <c r="E2428" s="10">
        <v>1049</v>
      </c>
      <c r="F2428" s="10">
        <v>434</v>
      </c>
      <c r="G2428" s="10">
        <v>454</v>
      </c>
      <c r="H2428" s="10">
        <v>216</v>
      </c>
      <c r="I2428" s="10">
        <v>104</v>
      </c>
      <c r="J2428" s="10">
        <v>40</v>
      </c>
      <c r="K2428" s="9"/>
      <c r="L2428" s="9" t="s">
        <v>18</v>
      </c>
      <c r="M2428" s="9" t="str">
        <f>IF(טבלה14[[#This Row],[מספר סטודנטים בתואר 1]]&gt;500,"yes","no")</f>
        <v>yes</v>
      </c>
      <c r="N2428" s="12">
        <f>טבלה14[[#This Row],[מספר סטודנטים בתואר 1]]/SUBTOTAL(109,טבלה14[מספר סטודנטים בתואר 1])</f>
        <v>1.525884765880693E-2</v>
      </c>
      <c r="O2428" s="11">
        <f>IFERROR(((טבלה14[[#This Row],[מספר סטודנטים בתואר 1]]-טבלה14[[#This Row],[נשים תואר 1]])/טבלה14[[#This Row],[מספר סטודנטים בתואר 1]]),"")</f>
        <v>0.58627264061010487</v>
      </c>
      <c r="P2428" s="11">
        <f>IFERROR(טבלה14[[#This Row],[נשים תואר 1]]/טבלה14[[#This Row],[מספר סטודנטים בתואר 1]],"")</f>
        <v>0.41372735938989513</v>
      </c>
      <c r="Q242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2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28" s="13">
        <f>SUMIFS(T:T,D:D,"2007/08",B:B,B2428)-טבלה14[[#This Row],[דירוג]]</f>
        <v>9</v>
      </c>
      <c r="T2428" s="9">
        <v>21</v>
      </c>
    </row>
    <row r="2429" spans="2:20" s="6" customFormat="1" ht="13.8" hidden="1" x14ac:dyDescent="0.3">
      <c r="B2429" s="7" t="s">
        <v>234</v>
      </c>
      <c r="C2429" s="8" t="s">
        <v>25</v>
      </c>
      <c r="D2429" s="10" t="s">
        <v>29</v>
      </c>
      <c r="E2429" s="10">
        <v>32</v>
      </c>
      <c r="F2429" s="10">
        <v>19</v>
      </c>
      <c r="G2429" s="10">
        <v>71</v>
      </c>
      <c r="H2429" s="10">
        <v>25</v>
      </c>
      <c r="I2429" s="10">
        <v>82</v>
      </c>
      <c r="J2429" s="10">
        <v>31</v>
      </c>
      <c r="K2429" s="9"/>
      <c r="L2429" s="9" t="s">
        <v>18</v>
      </c>
      <c r="M2429" s="9" t="str">
        <f>IF(טבלה14[[#This Row],[מספר סטודנטים בתואר 1]]&gt;500,"yes","no")</f>
        <v>no</v>
      </c>
      <c r="N2429" s="12">
        <f>טבלה14[[#This Row],[מספר סטודנטים בתואר 1]]/SUBTOTAL(109,טבלה14[מספר סטודנטים בתואר 1])</f>
        <v>4.6547485708467277E-4</v>
      </c>
      <c r="O2429" s="11">
        <f>IFERROR(((טבלה14[[#This Row],[מספר סטודנטים בתואר 1]]-טבלה14[[#This Row],[נשים תואר 1]])/טבלה14[[#This Row],[מספר סטודנטים בתואר 1]]),"")</f>
        <v>0.40625</v>
      </c>
      <c r="P2429" s="11">
        <f>IFERROR(טבלה14[[#This Row],[נשים תואר 1]]/טבלה14[[#This Row],[מספר סטודנטים בתואר 1]],"")</f>
        <v>0.59375</v>
      </c>
      <c r="Q242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2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29" s="13">
        <f>SUMIFS(T:T,D:D,"2007/08",B:B,B2429)-טבלה14[[#This Row],[דירוג]]</f>
        <v>-12</v>
      </c>
      <c r="T2429" s="9">
        <v>128</v>
      </c>
    </row>
    <row r="2430" spans="2:20" s="6" customFormat="1" ht="13.8" hidden="1" x14ac:dyDescent="0.3">
      <c r="B2430" s="7" t="s">
        <v>239</v>
      </c>
      <c r="C2430" s="8" t="s">
        <v>39</v>
      </c>
      <c r="D2430" s="9" t="s">
        <v>29</v>
      </c>
      <c r="E2430" s="10">
        <v>30</v>
      </c>
      <c r="F2430" s="10">
        <v>19</v>
      </c>
      <c r="G2430" s="10"/>
      <c r="H2430" s="10"/>
      <c r="I2430" s="10"/>
      <c r="J2430" s="10" t="s">
        <v>21</v>
      </c>
      <c r="K2430" s="9"/>
      <c r="L2430" s="9" t="s">
        <v>18</v>
      </c>
      <c r="M2430" s="9" t="str">
        <f>IF(טבלה14[[#This Row],[מספר סטודנטים בתואר 1]]&gt;500,"yes","no")</f>
        <v>no</v>
      </c>
      <c r="N2430" s="12">
        <f>טבלה14[[#This Row],[מספר סטודנטים בתואר 1]]/SUBTOTAL(109,טבלה14[מספר סטודנטים בתואר 1])</f>
        <v>4.3638267851688073E-4</v>
      </c>
      <c r="O2430" s="11">
        <f>IFERROR(((טבלה14[[#This Row],[מספר סטודנטים בתואר 1]]-טבלה14[[#This Row],[נשים תואר 1]])/טבלה14[[#This Row],[מספר סטודנטים בתואר 1]]),"")</f>
        <v>0.36666666666666664</v>
      </c>
      <c r="P2430" s="11">
        <f>IFERROR(טבלה14[[#This Row],[נשים תואר 1]]/טבלה14[[#This Row],[מספר סטודנטים בתואר 1]],"")</f>
        <v>0.6333333333333333</v>
      </c>
      <c r="Q243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3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30" s="13">
        <f>SUMIFS(T:T,D:D,"2007/08",B:B,B2430)-טבלה14[[#This Row],[דירוג]]</f>
        <v>-129</v>
      </c>
      <c r="T2430" s="9">
        <v>129</v>
      </c>
    </row>
    <row r="2431" spans="2:20" s="6" customFormat="1" ht="13.8" hidden="1" x14ac:dyDescent="0.3">
      <c r="B2431" s="7" t="s">
        <v>78</v>
      </c>
      <c r="C2431" s="8" t="s">
        <v>34</v>
      </c>
      <c r="D2431" s="10" t="s">
        <v>37</v>
      </c>
      <c r="E2431" s="10">
        <v>1211</v>
      </c>
      <c r="F2431" s="10">
        <v>848</v>
      </c>
      <c r="G2431" s="10">
        <v>95</v>
      </c>
      <c r="H2431" s="10">
        <v>63</v>
      </c>
      <c r="I2431" s="10">
        <v>23</v>
      </c>
      <c r="J2431" s="10">
        <v>12</v>
      </c>
      <c r="K2431" s="9"/>
      <c r="L2431" s="9" t="s">
        <v>18</v>
      </c>
      <c r="M2431" s="9" t="str">
        <f>IF(טבלה14[[#This Row],[מספר סטודנטים בתואר 1]]&gt;500,"yes","no")</f>
        <v>yes</v>
      </c>
      <c r="N2431" s="12">
        <f>טבלה14[[#This Row],[מספר סטודנטים בתואר 1]]/SUBTOTAL(109,טבלה14[מספר סטודנטים בתואר 1])</f>
        <v>1.7615314122798084E-2</v>
      </c>
      <c r="O2431" s="11">
        <f>IFERROR(((טבלה14[[#This Row],[מספר סטודנטים בתואר 1]]-טבלה14[[#This Row],[נשים תואר 1]])/טבלה14[[#This Row],[מספר סטודנטים בתואר 1]]),"")</f>
        <v>0.29975227085053674</v>
      </c>
      <c r="P2431" s="11">
        <f>IFERROR(טבלה14[[#This Row],[נשים תואר 1]]/טבלה14[[#This Row],[מספר סטודנטים בתואר 1]],"")</f>
        <v>0.70024772914946321</v>
      </c>
      <c r="Q243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43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31" s="13">
        <f>SUMIFS(T:T,D:D,"2007/08",B:B,B2431)-טבלה14[[#This Row],[דירוג]]</f>
        <v>10</v>
      </c>
      <c r="T2431" s="9">
        <v>22</v>
      </c>
    </row>
    <row r="2432" spans="2:20" s="6" customFormat="1" ht="13.8" hidden="1" x14ac:dyDescent="0.3">
      <c r="B2432" s="7" t="s">
        <v>78</v>
      </c>
      <c r="C2432" s="8" t="s">
        <v>34</v>
      </c>
      <c r="D2432" s="9" t="s">
        <v>22</v>
      </c>
      <c r="E2432" s="10">
        <v>1243</v>
      </c>
      <c r="F2432" s="10">
        <v>800</v>
      </c>
      <c r="G2432" s="10">
        <v>109</v>
      </c>
      <c r="H2432" s="10">
        <v>66</v>
      </c>
      <c r="I2432" s="10">
        <v>21</v>
      </c>
      <c r="J2432" s="10">
        <v>17</v>
      </c>
      <c r="K2432" s="9"/>
      <c r="L2432" s="9" t="s">
        <v>18</v>
      </c>
      <c r="M2432" s="9" t="str">
        <f>IF(טבלה14[[#This Row],[מספר סטודנטים בתואר 1]]&gt;500,"yes","no")</f>
        <v>yes</v>
      </c>
      <c r="N2432" s="12">
        <f>טבלה14[[#This Row],[מספר סטודנטים בתואר 1]]/SUBTOTAL(109,טבלה14[מספר סטודנטים בתואר 1])</f>
        <v>1.8080788979882759E-2</v>
      </c>
      <c r="O2432" s="11">
        <f>IFERROR(((טבלה14[[#This Row],[מספר סטודנטים בתואר 1]]-טבלה14[[#This Row],[נשים תואר 1]])/טבלה14[[#This Row],[מספר סטודנטים בתואר 1]]),"")</f>
        <v>0.35639581657280772</v>
      </c>
      <c r="P2432" s="11">
        <f>IFERROR(טבלה14[[#This Row],[נשים תואר 1]]/טבלה14[[#This Row],[מספר סטודנטים בתואר 1]],"")</f>
        <v>0.64360418342719228</v>
      </c>
      <c r="Q243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3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32" s="13">
        <f>SUMIFS(T:T,D:D,"2007/08",B:B,B2432)-טבלה14[[#This Row],[דירוג]]</f>
        <v>10</v>
      </c>
      <c r="T2432" s="9">
        <v>22</v>
      </c>
    </row>
    <row r="2433" spans="2:20" s="6" customFormat="1" ht="13.8" hidden="1" x14ac:dyDescent="0.3">
      <c r="B2433" s="7" t="s">
        <v>272</v>
      </c>
      <c r="C2433" s="8" t="s">
        <v>28</v>
      </c>
      <c r="D2433" s="9" t="s">
        <v>31</v>
      </c>
      <c r="E2433" s="10">
        <v>56</v>
      </c>
      <c r="F2433" s="10">
        <v>25</v>
      </c>
      <c r="G2433" s="10">
        <v>8</v>
      </c>
      <c r="H2433" s="10">
        <v>7</v>
      </c>
      <c r="I2433" s="10"/>
      <c r="J2433" s="10" t="s">
        <v>21</v>
      </c>
      <c r="K2433" s="9"/>
      <c r="L2433" s="9" t="s">
        <v>18</v>
      </c>
      <c r="M2433" s="9" t="str">
        <f>IF(טבלה14[[#This Row],[מספר סטודנטים בתואר 1]]&gt;500,"yes","no")</f>
        <v>no</v>
      </c>
      <c r="N2433" s="12">
        <f>טבלה14[[#This Row],[מספר סטודנטים בתואר 1]]/SUBTOTAL(109,טבלה14[מספר סטודנטים בתואר 1])</f>
        <v>8.1458099989817736E-4</v>
      </c>
      <c r="O2433" s="11">
        <f>IFERROR(((טבלה14[[#This Row],[מספר סטודנטים בתואר 1]]-טבלה14[[#This Row],[נשים תואר 1]])/טבלה14[[#This Row],[מספר סטודנטים בתואר 1]]),"")</f>
        <v>0.5535714285714286</v>
      </c>
      <c r="P2433" s="11">
        <f>IFERROR(טבלה14[[#This Row],[נשים תואר 1]]/טבלה14[[#This Row],[מספר סטודנטים בתואר 1]],"")</f>
        <v>0.44642857142857145</v>
      </c>
      <c r="Q243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3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33" s="13">
        <f>SUMIFS(T:T,D:D,"2007/08",B:B,B2433)-טבלה14[[#This Row],[דירוג]]</f>
        <v>-118</v>
      </c>
      <c r="T2433" s="9">
        <v>118</v>
      </c>
    </row>
    <row r="2434" spans="2:20" s="6" customFormat="1" ht="13.8" hidden="1" x14ac:dyDescent="0.3">
      <c r="B2434" s="7" t="s">
        <v>93</v>
      </c>
      <c r="C2434" s="8" t="s">
        <v>58</v>
      </c>
      <c r="D2434" s="9" t="s">
        <v>31</v>
      </c>
      <c r="E2434" s="10">
        <v>625</v>
      </c>
      <c r="F2434" s="10">
        <v>614</v>
      </c>
      <c r="G2434" s="10">
        <v>158</v>
      </c>
      <c r="H2434" s="10">
        <v>151</v>
      </c>
      <c r="I2434" s="10">
        <v>20</v>
      </c>
      <c r="J2434" s="10">
        <v>19</v>
      </c>
      <c r="K2434" s="9"/>
      <c r="L2434" s="9" t="s">
        <v>18</v>
      </c>
      <c r="M2434" s="9" t="str">
        <f>IF(טבלה14[[#This Row],[מספר סטודנטים בתואר 1]]&gt;500,"yes","no")</f>
        <v>yes</v>
      </c>
      <c r="N2434" s="12">
        <f>טבלה14[[#This Row],[מספר סטודנטים בתואר 1]]/SUBTOTAL(109,טבלה14[מספר סטודנטים בתואר 1])</f>
        <v>9.0913058024350152E-3</v>
      </c>
      <c r="O2434" s="11">
        <f>IFERROR(((טבלה14[[#This Row],[מספר סטודנטים בתואר 1]]-טבלה14[[#This Row],[נשים תואר 1]])/טבלה14[[#This Row],[מספר סטודנטים בתואר 1]]),"")</f>
        <v>1.7600000000000001E-2</v>
      </c>
      <c r="P2434" s="11">
        <f>IFERROR(טבלה14[[#This Row],[נשים תואר 1]]/טבלה14[[#This Row],[מספר סטודנטים בתואר 1]],"")</f>
        <v>0.98240000000000005</v>
      </c>
      <c r="Q243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43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34" s="13">
        <f>SUMIFS(T:T,D:D,"2007/08",B:B,B2434)-טבלה14[[#This Row],[דירוג]]</f>
        <v>11</v>
      </c>
      <c r="T2434" s="9">
        <v>42</v>
      </c>
    </row>
    <row r="2435" spans="2:20" s="6" customFormat="1" ht="13.8" hidden="1" x14ac:dyDescent="0.3">
      <c r="B2435" s="7" t="s">
        <v>78</v>
      </c>
      <c r="C2435" s="8" t="s">
        <v>34</v>
      </c>
      <c r="D2435" s="10" t="s">
        <v>23</v>
      </c>
      <c r="E2435" s="10">
        <v>1200</v>
      </c>
      <c r="F2435" s="10">
        <v>768</v>
      </c>
      <c r="G2435" s="10">
        <v>108</v>
      </c>
      <c r="H2435" s="10">
        <v>60</v>
      </c>
      <c r="I2435" s="10">
        <v>22</v>
      </c>
      <c r="J2435" s="10">
        <v>16</v>
      </c>
      <c r="K2435" s="9"/>
      <c r="L2435" s="9" t="s">
        <v>18</v>
      </c>
      <c r="M2435" s="9" t="str">
        <f>IF(טבלה14[[#This Row],[מספר סטודנטים בתואר 1]]&gt;500,"yes","no")</f>
        <v>yes</v>
      </c>
      <c r="N2435" s="12">
        <f>טבלה14[[#This Row],[מספר סטודנטים בתואר 1]]/SUBTOTAL(109,טבלה14[מספר סטודנטים בתואר 1])</f>
        <v>1.7455307140675228E-2</v>
      </c>
      <c r="O2435" s="11">
        <f>IFERROR(((טבלה14[[#This Row],[מספר סטודנטים בתואר 1]]-טבלה14[[#This Row],[נשים תואר 1]])/טבלה14[[#This Row],[מספר סטודנטים בתואר 1]]),"")</f>
        <v>0.36</v>
      </c>
      <c r="P2435" s="11">
        <f>IFERROR(טבלה14[[#This Row],[נשים תואר 1]]/טבלה14[[#This Row],[מספר סטודנטים בתואר 1]],"")</f>
        <v>0.64</v>
      </c>
      <c r="Q243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3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35" s="13">
        <f>SUMIFS(T:T,D:D,"2007/08",B:B,B2435)-טבלה14[[#This Row],[דירוג]]</f>
        <v>11</v>
      </c>
      <c r="T2435" s="9">
        <v>21</v>
      </c>
    </row>
    <row r="2436" spans="2:20" s="6" customFormat="1" ht="13.8" hidden="1" x14ac:dyDescent="0.3">
      <c r="B2436" s="7" t="s">
        <v>93</v>
      </c>
      <c r="C2436" s="8" t="s">
        <v>58</v>
      </c>
      <c r="D2436" s="10" t="s">
        <v>37</v>
      </c>
      <c r="E2436" s="10">
        <v>647</v>
      </c>
      <c r="F2436" s="10">
        <v>624</v>
      </c>
      <c r="G2436" s="10">
        <v>183</v>
      </c>
      <c r="H2436" s="10">
        <v>173</v>
      </c>
      <c r="I2436" s="10">
        <v>15</v>
      </c>
      <c r="J2436" s="10">
        <v>13</v>
      </c>
      <c r="K2436" s="9"/>
      <c r="L2436" s="9" t="s">
        <v>18</v>
      </c>
      <c r="M2436" s="9" t="str">
        <f>IF(טבלה14[[#This Row],[מספר סטודנטים בתואר 1]]&gt;500,"yes","no")</f>
        <v>yes</v>
      </c>
      <c r="N2436" s="12">
        <f>טבלה14[[#This Row],[מספר סטודנטים בתואר 1]]/SUBTOTAL(109,טבלה14[מספר סטודנטים בתואר 1])</f>
        <v>9.4113197666807272E-3</v>
      </c>
      <c r="O2436" s="11">
        <f>IFERROR(((טבלה14[[#This Row],[מספר סטודנטים בתואר 1]]-טבלה14[[#This Row],[נשים תואר 1]])/טבלה14[[#This Row],[מספר סטודנטים בתואר 1]]),"")</f>
        <v>3.5548686244204021E-2</v>
      </c>
      <c r="P2436" s="11">
        <f>IFERROR(טבלה14[[#This Row],[נשים תואר 1]]/טבלה14[[#This Row],[מספר סטודנטים בתואר 1]],"")</f>
        <v>0.96445131375579596</v>
      </c>
      <c r="Q243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43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36" s="13">
        <f>SUMIFS(T:T,D:D,"2007/08",B:B,B2436)-טבלה14[[#This Row],[דירוג]]</f>
        <v>12</v>
      </c>
      <c r="T2436" s="9">
        <v>41</v>
      </c>
    </row>
    <row r="2437" spans="2:20" s="6" customFormat="1" ht="13.8" hidden="1" x14ac:dyDescent="0.3">
      <c r="B2437" s="7" t="s">
        <v>93</v>
      </c>
      <c r="C2437" s="8" t="s">
        <v>58</v>
      </c>
      <c r="D2437" s="10" t="s">
        <v>43</v>
      </c>
      <c r="E2437" s="10">
        <v>634</v>
      </c>
      <c r="F2437" s="10">
        <v>614</v>
      </c>
      <c r="G2437" s="10">
        <v>192</v>
      </c>
      <c r="H2437" s="10">
        <v>181</v>
      </c>
      <c r="I2437" s="10">
        <v>14</v>
      </c>
      <c r="J2437" s="10">
        <v>11</v>
      </c>
      <c r="K2437" s="9"/>
      <c r="L2437" s="9" t="s">
        <v>18</v>
      </c>
      <c r="M2437" s="9" t="str">
        <f>IF(טבלה14[[#This Row],[מספר סטודנטים בתואר 1]]&gt;500,"yes","no")</f>
        <v>yes</v>
      </c>
      <c r="N2437" s="12">
        <f>טבלה14[[#This Row],[מספר סטודנטים בתואר 1]]/SUBTOTAL(109,טבלה14[מספר סטודנטים בתואר 1])</f>
        <v>9.222220605990079E-3</v>
      </c>
      <c r="O2437" s="11">
        <f>IFERROR(((טבלה14[[#This Row],[מספר סטודנטים בתואר 1]]-טבלה14[[#This Row],[נשים תואר 1]])/טבלה14[[#This Row],[מספר סטודנטים בתואר 1]]),"")</f>
        <v>3.1545741324921134E-2</v>
      </c>
      <c r="P2437" s="11">
        <f>IFERROR(טבלה14[[#This Row],[נשים תואר 1]]/טבלה14[[#This Row],[מספר סטודנטים בתואר 1]],"")</f>
        <v>0.96845425867507884</v>
      </c>
      <c r="Q243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43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37" s="13">
        <f>SUMIFS(T:T,D:D,"2007/08",B:B,B2437)-טבלה14[[#This Row],[דירוג]]</f>
        <v>12</v>
      </c>
      <c r="T2437" s="9">
        <v>41</v>
      </c>
    </row>
    <row r="2438" spans="2:20" s="6" customFormat="1" ht="13.8" hidden="1" x14ac:dyDescent="0.3">
      <c r="B2438" s="7" t="s">
        <v>93</v>
      </c>
      <c r="C2438" s="8" t="s">
        <v>58</v>
      </c>
      <c r="D2438" s="10" t="s">
        <v>23</v>
      </c>
      <c r="E2438" s="10">
        <v>619</v>
      </c>
      <c r="F2438" s="10">
        <v>596</v>
      </c>
      <c r="G2438" s="10">
        <v>171</v>
      </c>
      <c r="H2438" s="10">
        <v>163</v>
      </c>
      <c r="I2438" s="10">
        <v>4</v>
      </c>
      <c r="J2438" s="10">
        <v>3</v>
      </c>
      <c r="K2438" s="9"/>
      <c r="L2438" s="9" t="s">
        <v>18</v>
      </c>
      <c r="M2438" s="9" t="str">
        <f>IF(טבלה14[[#This Row],[מספר סטודנטים בתואר 1]]&gt;500,"yes","no")</f>
        <v>yes</v>
      </c>
      <c r="N2438" s="12">
        <f>טבלה14[[#This Row],[מספר סטודנטים בתואר 1]]/SUBTOTAL(109,טבלה14[מספר סטודנטים בתואר 1])</f>
        <v>9.0040292667316387E-3</v>
      </c>
      <c r="O2438" s="11">
        <f>IFERROR(((טבלה14[[#This Row],[מספר סטודנטים בתואר 1]]-טבלה14[[#This Row],[נשים תואר 1]])/טבלה14[[#This Row],[מספר סטודנטים בתואר 1]]),"")</f>
        <v>3.7156704361873988E-2</v>
      </c>
      <c r="P2438" s="11">
        <f>IFERROR(טבלה14[[#This Row],[נשים תואר 1]]/טבלה14[[#This Row],[מספר סטודנטים בתואר 1]],"")</f>
        <v>0.96284329563812598</v>
      </c>
      <c r="Q243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43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38" s="13">
        <f>SUMIFS(T:T,D:D,"2007/08",B:B,B2438)-טבלה14[[#This Row],[דירוג]]</f>
        <v>12</v>
      </c>
      <c r="T2438" s="9">
        <v>41</v>
      </c>
    </row>
    <row r="2439" spans="2:20" s="6" customFormat="1" ht="13.8" hidden="1" x14ac:dyDescent="0.3">
      <c r="B2439" s="7" t="s">
        <v>84</v>
      </c>
      <c r="C2439" s="8" t="s">
        <v>34</v>
      </c>
      <c r="D2439" s="10" t="s">
        <v>49</v>
      </c>
      <c r="E2439" s="10">
        <v>625</v>
      </c>
      <c r="F2439" s="10">
        <v>381</v>
      </c>
      <c r="G2439" s="10">
        <v>46</v>
      </c>
      <c r="H2439" s="10">
        <v>26</v>
      </c>
      <c r="I2439" s="10">
        <v>37</v>
      </c>
      <c r="J2439" s="10">
        <v>20</v>
      </c>
      <c r="K2439" s="9"/>
      <c r="L2439" s="9" t="s">
        <v>18</v>
      </c>
      <c r="M2439" s="9" t="str">
        <f>IF(טבלה14[[#This Row],[מספר סטודנטים בתואר 1]]&gt;500,"yes","no")</f>
        <v>yes</v>
      </c>
      <c r="N2439" s="12">
        <f>טבלה14[[#This Row],[מספר סטודנטים בתואר 1]]/SUBTOTAL(109,טבלה14[מספר סטודנטים בתואר 1])</f>
        <v>9.0913058024350152E-3</v>
      </c>
      <c r="O2439" s="11">
        <f>IFERROR(((טבלה14[[#This Row],[מספר סטודנטים בתואר 1]]-טבלה14[[#This Row],[נשים תואר 1]])/טבלה14[[#This Row],[מספר סטודנטים בתואר 1]]),"")</f>
        <v>0.39040000000000002</v>
      </c>
      <c r="P2439" s="11">
        <f>IFERROR(טבלה14[[#This Row],[נשים תואר 1]]/טבלה14[[#This Row],[מספר סטודנטים בתואר 1]],"")</f>
        <v>0.60960000000000003</v>
      </c>
      <c r="Q243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3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39" s="13">
        <f>SUMIFS(T:T,D:D,"2007/08",B:B,B2439)-טבלה14[[#This Row],[דירוג]]</f>
        <v>12</v>
      </c>
      <c r="T2439" s="9">
        <v>39</v>
      </c>
    </row>
    <row r="2440" spans="2:20" s="6" customFormat="1" ht="13.8" hidden="1" x14ac:dyDescent="0.3">
      <c r="B2440" s="7" t="s">
        <v>93</v>
      </c>
      <c r="C2440" s="8" t="s">
        <v>58</v>
      </c>
      <c r="D2440" s="9" t="s">
        <v>22</v>
      </c>
      <c r="E2440" s="10">
        <v>625</v>
      </c>
      <c r="F2440" s="10">
        <v>610</v>
      </c>
      <c r="G2440" s="10">
        <v>173</v>
      </c>
      <c r="H2440" s="10">
        <v>161</v>
      </c>
      <c r="I2440" s="10">
        <v>3</v>
      </c>
      <c r="J2440" s="10"/>
      <c r="K2440" s="9"/>
      <c r="L2440" s="9" t="s">
        <v>18</v>
      </c>
      <c r="M2440" s="9" t="str">
        <f>IF(טבלה14[[#This Row],[מספר סטודנטים בתואר 1]]&gt;500,"yes","no")</f>
        <v>yes</v>
      </c>
      <c r="N2440" s="12">
        <f>טבלה14[[#This Row],[מספר סטודנטים בתואר 1]]/SUBTOTAL(109,טבלה14[מספר סטודנטים בתואר 1])</f>
        <v>9.0913058024350152E-3</v>
      </c>
      <c r="O2440" s="11">
        <f>IFERROR(((טבלה14[[#This Row],[מספר סטודנטים בתואר 1]]-טבלה14[[#This Row],[נשים תואר 1]])/טבלה14[[#This Row],[מספר סטודנטים בתואר 1]]),"")</f>
        <v>2.4E-2</v>
      </c>
      <c r="P2440" s="11">
        <f>IFERROR(טבלה14[[#This Row],[נשים תואר 1]]/טבלה14[[#This Row],[מספר סטודנטים בתואר 1]],"")</f>
        <v>0.97599999999999998</v>
      </c>
      <c r="Q244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44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40" s="13">
        <f>SUMIFS(T:T,D:D,"2007/08",B:B,B2440)-טבלה14[[#This Row],[דירוג]]</f>
        <v>13</v>
      </c>
      <c r="T2440" s="9">
        <v>40</v>
      </c>
    </row>
    <row r="2441" spans="2:20" s="6" customFormat="1" ht="13.8" hidden="1" x14ac:dyDescent="0.3">
      <c r="B2441" s="7" t="s">
        <v>84</v>
      </c>
      <c r="C2441" s="8" t="s">
        <v>34</v>
      </c>
      <c r="D2441" s="10" t="s">
        <v>42</v>
      </c>
      <c r="E2441" s="10">
        <v>615</v>
      </c>
      <c r="F2441" s="10">
        <v>376</v>
      </c>
      <c r="G2441" s="10">
        <v>63</v>
      </c>
      <c r="H2441" s="10">
        <v>38</v>
      </c>
      <c r="I2441" s="10">
        <v>41</v>
      </c>
      <c r="J2441" s="10">
        <v>24</v>
      </c>
      <c r="K2441" s="9"/>
      <c r="L2441" s="9" t="s">
        <v>18</v>
      </c>
      <c r="M2441" s="9" t="str">
        <f>IF(טבלה14[[#This Row],[מספר סטודנטים בתואר 1]]&gt;500,"yes","no")</f>
        <v>yes</v>
      </c>
      <c r="N2441" s="12">
        <f>טבלה14[[#This Row],[מספר סטודנטים בתואר 1]]/SUBTOTAL(109,טבלה14[מספר סטודנטים בתואר 1])</f>
        <v>8.9458449095960544E-3</v>
      </c>
      <c r="O2441" s="11">
        <f>IFERROR(((טבלה14[[#This Row],[מספר סטודנטים בתואר 1]]-טבלה14[[#This Row],[נשים תואר 1]])/טבלה14[[#This Row],[מספר סטודנטים בתואר 1]]),"")</f>
        <v>0.38861788617886178</v>
      </c>
      <c r="P2441" s="11">
        <f>IFERROR(טבלה14[[#This Row],[נשים תואר 1]]/טבלה14[[#This Row],[מספר סטודנטים בתואר 1]],"")</f>
        <v>0.61138211382113816</v>
      </c>
      <c r="Q244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4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41" s="13">
        <f>SUMIFS(T:T,D:D,"2007/08",B:B,B2441)-טבלה14[[#This Row],[דירוג]]</f>
        <v>13</v>
      </c>
      <c r="T2441" s="9">
        <v>38</v>
      </c>
    </row>
    <row r="2442" spans="2:20" s="6" customFormat="1" ht="13.8" hidden="1" x14ac:dyDescent="0.3">
      <c r="B2442" s="7" t="s">
        <v>86</v>
      </c>
      <c r="C2442" s="8" t="s">
        <v>69</v>
      </c>
      <c r="D2442" s="9" t="s">
        <v>37</v>
      </c>
      <c r="E2442" s="10">
        <v>744</v>
      </c>
      <c r="F2442" s="10">
        <v>336</v>
      </c>
      <c r="G2442" s="10">
        <v>43</v>
      </c>
      <c r="H2442" s="10">
        <v>12</v>
      </c>
      <c r="I2442" s="10"/>
      <c r="J2442" s="10" t="s">
        <v>21</v>
      </c>
      <c r="K2442" s="9"/>
      <c r="L2442" s="9" t="s">
        <v>18</v>
      </c>
      <c r="M2442" s="9" t="str">
        <f>IF(טבלה14[[#This Row],[מספר סטודנטים בתואר 1]]&gt;500,"yes","no")</f>
        <v>yes</v>
      </c>
      <c r="N2442" s="12">
        <f>טבלה14[[#This Row],[מספר סטודנטים בתואר 1]]/SUBTOTAL(109,טבלה14[מספר סטודנטים בתואר 1])</f>
        <v>1.0822290427218642E-2</v>
      </c>
      <c r="O2442" s="11">
        <f>IFERROR(((טבלה14[[#This Row],[מספר סטודנטים בתואר 1]]-טבלה14[[#This Row],[נשים תואר 1]])/טבלה14[[#This Row],[מספר סטודנטים בתואר 1]]),"")</f>
        <v>0.54838709677419351</v>
      </c>
      <c r="P2442" s="11">
        <f>IFERROR(טבלה14[[#This Row],[נשים תואר 1]]/טבלה14[[#This Row],[מספר סטודנטים בתואר 1]],"")</f>
        <v>0.45161290322580644</v>
      </c>
      <c r="Q244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4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42" s="13">
        <f>SUMIFS(T:T,D:D,"2007/08",B:B,B2442)-טבלה14[[#This Row],[דירוג]]</f>
        <v>13</v>
      </c>
      <c r="T2442" s="9">
        <v>34</v>
      </c>
    </row>
    <row r="2443" spans="2:20" s="6" customFormat="1" ht="13.8" hidden="1" x14ac:dyDescent="0.3">
      <c r="B2443" s="7" t="s">
        <v>93</v>
      </c>
      <c r="C2443" s="8" t="s">
        <v>58</v>
      </c>
      <c r="D2443" s="9" t="s">
        <v>17</v>
      </c>
      <c r="E2443" s="10">
        <v>630</v>
      </c>
      <c r="F2443" s="10">
        <v>612</v>
      </c>
      <c r="G2443" s="10">
        <v>183</v>
      </c>
      <c r="H2443" s="10">
        <v>173</v>
      </c>
      <c r="I2443" s="10">
        <v>5</v>
      </c>
      <c r="J2443" s="10">
        <v>4</v>
      </c>
      <c r="K2443" s="9"/>
      <c r="L2443" s="9" t="s">
        <v>18</v>
      </c>
      <c r="M2443" s="9" t="str">
        <f>IF(טבלה14[[#This Row],[מספר סטודנטים בתואר 1]]&gt;500,"yes","no")</f>
        <v>yes</v>
      </c>
      <c r="N2443" s="12">
        <f>טבלה14[[#This Row],[מספר סטודנטים בתואר 1]]/SUBTOTAL(109,טבלה14[מספר סטודנטים בתואר 1])</f>
        <v>9.1640362488544947E-3</v>
      </c>
      <c r="O2443" s="11">
        <f>IFERROR(((טבלה14[[#This Row],[מספר סטודנטים בתואר 1]]-טבלה14[[#This Row],[נשים תואר 1]])/טבלה14[[#This Row],[מספר סטודנטים בתואר 1]]),"")</f>
        <v>2.8571428571428571E-2</v>
      </c>
      <c r="P2443" s="11">
        <f>IFERROR(טבלה14[[#This Row],[נשים תואר 1]]/טבלה14[[#This Row],[מספר סטודנטים בתואר 1]],"")</f>
        <v>0.97142857142857142</v>
      </c>
      <c r="Q244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44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43" s="13">
        <f>SUMIFS(T:T,D:D,"2007/08",B:B,B2443)-טבלה14[[#This Row],[דירוג]]</f>
        <v>14</v>
      </c>
      <c r="T2443" s="9">
        <v>39</v>
      </c>
    </row>
    <row r="2444" spans="2:20" s="6" customFormat="1" ht="13.8" hidden="1" x14ac:dyDescent="0.3">
      <c r="B2444" s="7" t="s">
        <v>73</v>
      </c>
      <c r="C2444" s="8" t="s">
        <v>16</v>
      </c>
      <c r="D2444" s="9" t="s">
        <v>26</v>
      </c>
      <c r="E2444" s="10">
        <v>1118</v>
      </c>
      <c r="F2444" s="10">
        <v>946</v>
      </c>
      <c r="G2444" s="10">
        <v>427</v>
      </c>
      <c r="H2444" s="10">
        <v>314</v>
      </c>
      <c r="I2444" s="10">
        <v>44</v>
      </c>
      <c r="J2444" s="10">
        <v>31</v>
      </c>
      <c r="K2444" s="9"/>
      <c r="L2444" s="9" t="s">
        <v>18</v>
      </c>
      <c r="M2444" s="9" t="str">
        <f>IF(טבלה14[[#This Row],[מספר סטודנטים בתואר 1]]&gt;500,"yes","no")</f>
        <v>yes</v>
      </c>
      <c r="N2444" s="12">
        <f>טבלה14[[#This Row],[מספר סטודנטים בתואר 1]]/SUBTOTAL(109,טבלה14[מספר סטודנטים בתואר 1])</f>
        <v>1.6262527819395755E-2</v>
      </c>
      <c r="O2444" s="11">
        <f>IFERROR(((טבלה14[[#This Row],[מספר סטודנטים בתואר 1]]-טבלה14[[#This Row],[נשים תואר 1]])/טבלה14[[#This Row],[מספר סטודנטים בתואר 1]]),"")</f>
        <v>0.15384615384615385</v>
      </c>
      <c r="P2444" s="11">
        <f>IFERROR(טבלה14[[#This Row],[נשים תואר 1]]/טבלה14[[#This Row],[מספר סטודנטים בתואר 1]],"")</f>
        <v>0.84615384615384615</v>
      </c>
      <c r="Q244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44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44" s="13">
        <f>SUMIFS(T:T,D:D,"2007/08",B:B,B2444)-טבלה14[[#This Row],[דירוג]]</f>
        <v>14</v>
      </c>
      <c r="T2444" s="9">
        <v>24</v>
      </c>
    </row>
    <row r="2445" spans="2:20" s="6" customFormat="1" ht="13.8" hidden="1" x14ac:dyDescent="0.3">
      <c r="B2445" s="7" t="s">
        <v>73</v>
      </c>
      <c r="C2445" s="8" t="s">
        <v>16</v>
      </c>
      <c r="D2445" s="9" t="s">
        <v>37</v>
      </c>
      <c r="E2445" s="10">
        <v>1019</v>
      </c>
      <c r="F2445" s="10">
        <v>855</v>
      </c>
      <c r="G2445" s="10">
        <v>385</v>
      </c>
      <c r="H2445" s="10">
        <v>284</v>
      </c>
      <c r="I2445" s="10">
        <v>40</v>
      </c>
      <c r="J2445" s="10">
        <v>27</v>
      </c>
      <c r="K2445" s="9"/>
      <c r="L2445" s="9" t="s">
        <v>18</v>
      </c>
      <c r="M2445" s="9" t="str">
        <f>IF(טבלה14[[#This Row],[מספר סטודנטים בתואר 1]]&gt;500,"yes","no")</f>
        <v>yes</v>
      </c>
      <c r="N2445" s="12">
        <f>טבלה14[[#This Row],[מספר סטודנטים בתואר 1]]/SUBTOTAL(109,טבלה14[מספר סטודנטים בתואר 1])</f>
        <v>1.4822464980290049E-2</v>
      </c>
      <c r="O2445" s="11">
        <f>IFERROR(((טבלה14[[#This Row],[מספר סטודנטים בתואר 1]]-טבלה14[[#This Row],[נשים תואר 1]])/טבלה14[[#This Row],[מספר סטודנטים בתואר 1]]),"")</f>
        <v>0.16094210009813542</v>
      </c>
      <c r="P2445" s="11">
        <f>IFERROR(טבלה14[[#This Row],[נשים תואר 1]]/טבלה14[[#This Row],[מספר סטודנטים בתואר 1]],"")</f>
        <v>0.83905789990186452</v>
      </c>
      <c r="Q244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44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45" s="13">
        <f>SUMIFS(T:T,D:D,"2007/08",B:B,B2445)-טבלה14[[#This Row],[דירוג]]</f>
        <v>14</v>
      </c>
      <c r="T2445" s="9">
        <v>24</v>
      </c>
    </row>
    <row r="2446" spans="2:20" s="6" customFormat="1" ht="13.8" hidden="1" x14ac:dyDescent="0.3">
      <c r="B2446" s="7" t="s">
        <v>93</v>
      </c>
      <c r="C2446" s="8" t="s">
        <v>58</v>
      </c>
      <c r="D2446" s="9" t="s">
        <v>26</v>
      </c>
      <c r="E2446" s="10">
        <v>693</v>
      </c>
      <c r="F2446" s="10">
        <v>672</v>
      </c>
      <c r="G2446" s="10">
        <v>195</v>
      </c>
      <c r="H2446" s="10">
        <v>183</v>
      </c>
      <c r="I2446" s="10">
        <v>16</v>
      </c>
      <c r="J2446" s="10">
        <v>13</v>
      </c>
      <c r="K2446" s="9"/>
      <c r="L2446" s="9" t="s">
        <v>18</v>
      </c>
      <c r="M2446" s="9" t="str">
        <f>IF(טבלה14[[#This Row],[מספר סטודנטים בתואר 1]]&gt;500,"yes","no")</f>
        <v>yes</v>
      </c>
      <c r="N2446" s="12">
        <f>טבלה14[[#This Row],[מספר סטודנטים בתואר 1]]/SUBTOTAL(109,טבלה14[מספר סטודנטים בתואר 1])</f>
        <v>1.0080439873739945E-2</v>
      </c>
      <c r="O2446" s="11">
        <f>IFERROR(((טבלה14[[#This Row],[מספר סטודנטים בתואר 1]]-טבלה14[[#This Row],[נשים תואר 1]])/טבלה14[[#This Row],[מספר סטודנטים בתואר 1]]),"")</f>
        <v>3.0303030303030304E-2</v>
      </c>
      <c r="P2446" s="11">
        <f>IFERROR(טבלה14[[#This Row],[נשים תואר 1]]/טבלה14[[#This Row],[מספר סטודנטים בתואר 1]],"")</f>
        <v>0.96969696969696972</v>
      </c>
      <c r="Q244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44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46" s="13">
        <f>SUMIFS(T:T,D:D,"2007/08",B:B,B2446)-טבלה14[[#This Row],[דירוג]]</f>
        <v>15</v>
      </c>
      <c r="T2446" s="9">
        <v>38</v>
      </c>
    </row>
    <row r="2447" spans="2:20" s="6" customFormat="1" ht="13.8" hidden="1" x14ac:dyDescent="0.3">
      <c r="B2447" s="7" t="s">
        <v>73</v>
      </c>
      <c r="C2447" s="8" t="s">
        <v>16</v>
      </c>
      <c r="D2447" s="9" t="s">
        <v>31</v>
      </c>
      <c r="E2447" s="10">
        <v>1295</v>
      </c>
      <c r="F2447" s="10">
        <v>1038</v>
      </c>
      <c r="G2447" s="10">
        <v>457</v>
      </c>
      <c r="H2447" s="10">
        <v>336</v>
      </c>
      <c r="I2447" s="10">
        <v>39</v>
      </c>
      <c r="J2447" s="10">
        <v>28</v>
      </c>
      <c r="K2447" s="9"/>
      <c r="L2447" s="9" t="s">
        <v>18</v>
      </c>
      <c r="M2447" s="9" t="str">
        <f>IF(טבלה14[[#This Row],[מספר סטודנטים בתואר 1]]&gt;500,"yes","no")</f>
        <v>yes</v>
      </c>
      <c r="N2447" s="12">
        <f>טבלה14[[#This Row],[מספר סטודנטים בתואר 1]]/SUBTOTAL(109,טבלה14[מספר סטודנטים בתואר 1])</f>
        <v>1.8837185622645351E-2</v>
      </c>
      <c r="O2447" s="11">
        <f>IFERROR(((טבלה14[[#This Row],[מספר סטודנטים בתואר 1]]-טבלה14[[#This Row],[נשים תואר 1]])/טבלה14[[#This Row],[מספר סטודנטים בתואר 1]]),"")</f>
        <v>0.19845559845559846</v>
      </c>
      <c r="P2447" s="11">
        <f>IFERROR(טבלה14[[#This Row],[נשים תואר 1]]/טבלה14[[#This Row],[מספר סטודנטים בתואר 1]],"")</f>
        <v>0.80154440154440154</v>
      </c>
      <c r="Q244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44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47" s="13">
        <f>SUMIFS(T:T,D:D,"2007/08",B:B,B2447)-טבלה14[[#This Row],[דירוג]]</f>
        <v>16</v>
      </c>
      <c r="T2447" s="9">
        <v>22</v>
      </c>
    </row>
    <row r="2448" spans="2:20" s="6" customFormat="1" ht="13.8" hidden="1" x14ac:dyDescent="0.3">
      <c r="B2448" s="7" t="s">
        <v>238</v>
      </c>
      <c r="C2448" s="8" t="s">
        <v>25</v>
      </c>
      <c r="D2448" s="10" t="s">
        <v>29</v>
      </c>
      <c r="E2448" s="10">
        <v>25</v>
      </c>
      <c r="F2448" s="10">
        <v>17</v>
      </c>
      <c r="G2448" s="10">
        <v>48</v>
      </c>
      <c r="H2448" s="10">
        <v>33</v>
      </c>
      <c r="I2448" s="10">
        <v>29</v>
      </c>
      <c r="J2448" s="10">
        <v>21</v>
      </c>
      <c r="K2448" s="9"/>
      <c r="L2448" s="9" t="s">
        <v>18</v>
      </c>
      <c r="M2448" s="9" t="str">
        <f>IF(טבלה14[[#This Row],[מספר סטודנטים בתואר 1]]&gt;500,"yes","no")</f>
        <v>no</v>
      </c>
      <c r="N2448" s="12">
        <f>טבלה14[[#This Row],[מספר סטודנטים בתואר 1]]/SUBTOTAL(109,טבלה14[מספר סטודנטים בתואר 1])</f>
        <v>3.6365223209740061E-4</v>
      </c>
      <c r="O2448" s="11">
        <f>IFERROR(((טבלה14[[#This Row],[מספר סטודנטים בתואר 1]]-טבלה14[[#This Row],[נשים תואר 1]])/טבלה14[[#This Row],[מספר סטודנטים בתואר 1]]),"")</f>
        <v>0.32</v>
      </c>
      <c r="P2448" s="11">
        <f>IFERROR(טבלה14[[#This Row],[נשים תואר 1]]/טבלה14[[#This Row],[מספר סטודנטים בתואר 1]],"")</f>
        <v>0.68</v>
      </c>
      <c r="Q244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4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48" s="13">
        <f>SUMIFS(T:T,D:D,"2007/08",B:B,B2448)-טבלה14[[#This Row],[דירוג]]</f>
        <v>-49</v>
      </c>
      <c r="T2448" s="9">
        <v>130</v>
      </c>
    </row>
    <row r="2449" spans="2:20" s="6" customFormat="1" ht="13.8" hidden="1" x14ac:dyDescent="0.3">
      <c r="B2449" s="7" t="s">
        <v>84</v>
      </c>
      <c r="C2449" s="8" t="s">
        <v>34</v>
      </c>
      <c r="D2449" s="9" t="s">
        <v>31</v>
      </c>
      <c r="E2449" s="10">
        <v>820</v>
      </c>
      <c r="F2449" s="10">
        <v>492</v>
      </c>
      <c r="G2449" s="10">
        <v>86</v>
      </c>
      <c r="H2449" s="10">
        <v>42</v>
      </c>
      <c r="I2449" s="10">
        <v>89</v>
      </c>
      <c r="J2449" s="10">
        <v>54</v>
      </c>
      <c r="K2449" s="9"/>
      <c r="L2449" s="9" t="s">
        <v>18</v>
      </c>
      <c r="M2449" s="9" t="str">
        <f>IF(טבלה14[[#This Row],[מספר סטודנטים בתואר 1]]&gt;500,"yes","no")</f>
        <v>yes</v>
      </c>
      <c r="N2449" s="12">
        <f>טבלה14[[#This Row],[מספר סטודנטים בתואר 1]]/SUBTOTAL(109,טבלה14[מספר סטודנטים בתואר 1])</f>
        <v>1.1927793212794741E-2</v>
      </c>
      <c r="O2449" s="11">
        <f>IFERROR(((טבלה14[[#This Row],[מספר סטודנטים בתואר 1]]-טבלה14[[#This Row],[נשים תואר 1]])/טבלה14[[#This Row],[מספר סטודנטים בתואר 1]]),"")</f>
        <v>0.4</v>
      </c>
      <c r="P2449" s="11">
        <f>IFERROR(טבלה14[[#This Row],[נשים תואר 1]]/טבלה14[[#This Row],[מספר סטודנטים בתואר 1]],"")</f>
        <v>0.6</v>
      </c>
      <c r="Q244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4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49" s="13">
        <f>SUMIFS(T:T,D:D,"2007/08",B:B,B2449)-טבלה14[[#This Row],[דירוג]]</f>
        <v>17</v>
      </c>
      <c r="T2449" s="9">
        <v>34</v>
      </c>
    </row>
    <row r="2450" spans="2:20" s="6" customFormat="1" ht="13.8" hidden="1" x14ac:dyDescent="0.3">
      <c r="B2450" s="7" t="s">
        <v>76</v>
      </c>
      <c r="C2450" s="8" t="s">
        <v>34</v>
      </c>
      <c r="D2450" s="10" t="s">
        <v>31</v>
      </c>
      <c r="E2450" s="10">
        <v>1004</v>
      </c>
      <c r="F2450" s="10">
        <v>362</v>
      </c>
      <c r="G2450" s="10">
        <v>267</v>
      </c>
      <c r="H2450" s="10">
        <v>88</v>
      </c>
      <c r="I2450" s="10">
        <v>98</v>
      </c>
      <c r="J2450" s="10">
        <v>28</v>
      </c>
      <c r="K2450" s="9"/>
      <c r="L2450" s="9" t="s">
        <v>18</v>
      </c>
      <c r="M2450" s="9" t="str">
        <f>IF(טבלה14[[#This Row],[מספר סטודנטים בתואר 1]]&gt;500,"yes","no")</f>
        <v>yes</v>
      </c>
      <c r="N2450" s="12">
        <f>טבלה14[[#This Row],[מספר סטודנטים בתואר 1]]/SUBTOTAL(109,טבלה14[מספר סטודנטים בתואר 1])</f>
        <v>1.4604273641031609E-2</v>
      </c>
      <c r="O2450" s="11">
        <f>IFERROR(((טבלה14[[#This Row],[מספר סטודנטים בתואר 1]]-טבלה14[[#This Row],[נשים תואר 1]])/טבלה14[[#This Row],[מספר סטודנטים בתואר 1]]),"")</f>
        <v>0.6394422310756972</v>
      </c>
      <c r="P2450" s="11">
        <f>IFERROR(טבלה14[[#This Row],[נשים תואר 1]]/טבלה14[[#This Row],[מספר סטודנטים בתואר 1]],"")</f>
        <v>0.3605577689243028</v>
      </c>
      <c r="Q245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5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50" s="13">
        <f>SUMIFS(T:T,D:D,"2007/08",B:B,B2450)-טבלה14[[#This Row],[דירוג]]</f>
        <v>17</v>
      </c>
      <c r="T2450" s="9">
        <v>27</v>
      </c>
    </row>
    <row r="2451" spans="2:20" s="6" customFormat="1" ht="13.8" hidden="1" x14ac:dyDescent="0.3">
      <c r="B2451" s="7" t="s">
        <v>84</v>
      </c>
      <c r="C2451" s="8" t="s">
        <v>34</v>
      </c>
      <c r="D2451" s="9" t="s">
        <v>17</v>
      </c>
      <c r="E2451" s="10">
        <v>807</v>
      </c>
      <c r="F2451" s="10">
        <v>471</v>
      </c>
      <c r="G2451" s="10">
        <v>93</v>
      </c>
      <c r="H2451" s="10">
        <v>50</v>
      </c>
      <c r="I2451" s="10">
        <v>57</v>
      </c>
      <c r="J2451" s="10">
        <v>33</v>
      </c>
      <c r="K2451" s="9"/>
      <c r="L2451" s="9" t="s">
        <v>18</v>
      </c>
      <c r="M2451" s="9" t="str">
        <f>IF(טבלה14[[#This Row],[מספר סטודנטים בתואר 1]]&gt;500,"yes","no")</f>
        <v>yes</v>
      </c>
      <c r="N2451" s="12">
        <f>טבלה14[[#This Row],[מספר סטודנטים בתואר 1]]/SUBTOTAL(109,טבלה14[מספר סטודנטים בתואר 1])</f>
        <v>1.1738694052104091E-2</v>
      </c>
      <c r="O2451" s="11">
        <f>IFERROR(((טבלה14[[#This Row],[מספר סטודנטים בתואר 1]]-טבלה14[[#This Row],[נשים תואר 1]])/טבלה14[[#This Row],[מספר סטודנטים בתואר 1]]),"")</f>
        <v>0.41635687732342008</v>
      </c>
      <c r="P2451" s="11">
        <f>IFERROR(טבלה14[[#This Row],[נשים תואר 1]]/טבלה14[[#This Row],[מספר סטודנטים בתואר 1]],"")</f>
        <v>0.58364312267657992</v>
      </c>
      <c r="Q245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5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51" s="13">
        <f>SUMIFS(T:T,D:D,"2007/08",B:B,B2451)-טבלה14[[#This Row],[דירוג]]</f>
        <v>18</v>
      </c>
      <c r="T2451" s="9">
        <v>33</v>
      </c>
    </row>
    <row r="2452" spans="2:20" s="6" customFormat="1" ht="13.8" hidden="1" x14ac:dyDescent="0.3">
      <c r="B2452" s="7" t="s">
        <v>84</v>
      </c>
      <c r="C2452" s="8" t="s">
        <v>34</v>
      </c>
      <c r="D2452" s="10" t="s">
        <v>23</v>
      </c>
      <c r="E2452" s="10">
        <v>835</v>
      </c>
      <c r="F2452" s="10">
        <v>501</v>
      </c>
      <c r="G2452" s="10">
        <v>117</v>
      </c>
      <c r="H2452" s="10">
        <v>64</v>
      </c>
      <c r="I2452" s="10">
        <v>36</v>
      </c>
      <c r="J2452" s="10">
        <v>22</v>
      </c>
      <c r="K2452" s="9"/>
      <c r="L2452" s="9" t="s">
        <v>18</v>
      </c>
      <c r="M2452" s="9" t="str">
        <f>IF(טבלה14[[#This Row],[מספר סטודנטים בתואר 1]]&gt;500,"yes","no")</f>
        <v>yes</v>
      </c>
      <c r="N2452" s="12">
        <f>טבלה14[[#This Row],[מספר סטודנטים בתואר 1]]/SUBTOTAL(109,טבלה14[מספר סטודנטים בתואר 1])</f>
        <v>1.2145984552053181E-2</v>
      </c>
      <c r="O2452" s="11">
        <f>IFERROR(((טבלה14[[#This Row],[מספר סטודנטים בתואר 1]]-טבלה14[[#This Row],[נשים תואר 1]])/טבלה14[[#This Row],[מספר סטודנטים בתואר 1]]),"")</f>
        <v>0.4</v>
      </c>
      <c r="P2452" s="11">
        <f>IFERROR(טבלה14[[#This Row],[נשים תואר 1]]/טבלה14[[#This Row],[מספר סטודנטים בתואר 1]],"")</f>
        <v>0.6</v>
      </c>
      <c r="Q245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5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52" s="13">
        <f>SUMIFS(T:T,D:D,"2007/08",B:B,B2452)-טבלה14[[#This Row],[דירוג]]</f>
        <v>18</v>
      </c>
      <c r="T2452" s="9">
        <v>33</v>
      </c>
    </row>
    <row r="2453" spans="2:20" s="6" customFormat="1" ht="13.8" hidden="1" x14ac:dyDescent="0.3">
      <c r="B2453" s="7" t="s">
        <v>242</v>
      </c>
      <c r="C2453" s="8" t="s">
        <v>48</v>
      </c>
      <c r="D2453" s="9" t="s">
        <v>29</v>
      </c>
      <c r="E2453" s="10">
        <v>24</v>
      </c>
      <c r="F2453" s="10">
        <v>16</v>
      </c>
      <c r="G2453" s="10">
        <v>102</v>
      </c>
      <c r="H2453" s="10">
        <v>63</v>
      </c>
      <c r="I2453" s="10">
        <v>173</v>
      </c>
      <c r="J2453" s="10">
        <v>98</v>
      </c>
      <c r="K2453" s="9"/>
      <c r="L2453" s="9" t="s">
        <v>18</v>
      </c>
      <c r="M2453" s="9" t="str">
        <f>IF(טבלה14[[#This Row],[מספר סטודנטים בתואר 1]]&gt;500,"yes","no")</f>
        <v>no</v>
      </c>
      <c r="N2453" s="12">
        <f>טבלה14[[#This Row],[מספר סטודנטים בתואר 1]]/SUBTOTAL(109,טבלה14[מספר סטודנטים בתואר 1])</f>
        <v>3.4910614281350458E-4</v>
      </c>
      <c r="O2453" s="11">
        <f>IFERROR(((טבלה14[[#This Row],[מספר סטודנטים בתואר 1]]-טבלה14[[#This Row],[נשים תואר 1]])/טבלה14[[#This Row],[מספר סטודנטים בתואר 1]]),"")</f>
        <v>0.33333333333333331</v>
      </c>
      <c r="P2453" s="11">
        <f>IFERROR(טבלה14[[#This Row],[נשים תואר 1]]/טבלה14[[#This Row],[מספר סטודנטים בתואר 1]],"")</f>
        <v>0.66666666666666663</v>
      </c>
      <c r="Q245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5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53" s="13">
        <f>SUMIFS(T:T,D:D,"2007/08",B:B,B2453)-טבלה14[[#This Row],[דירוג]]</f>
        <v>-28</v>
      </c>
      <c r="T2453" s="9">
        <v>131</v>
      </c>
    </row>
    <row r="2454" spans="2:20" s="6" customFormat="1" ht="13.8" hidden="1" x14ac:dyDescent="0.3">
      <c r="B2454" s="7" t="s">
        <v>273</v>
      </c>
      <c r="C2454" s="8" t="s">
        <v>28</v>
      </c>
      <c r="D2454" s="10" t="s">
        <v>31</v>
      </c>
      <c r="E2454" s="10">
        <v>48</v>
      </c>
      <c r="F2454" s="10">
        <v>27</v>
      </c>
      <c r="G2454" s="10">
        <v>63</v>
      </c>
      <c r="H2454" s="10">
        <v>41</v>
      </c>
      <c r="I2454" s="10"/>
      <c r="J2454" s="10" t="s">
        <v>21</v>
      </c>
      <c r="K2454" s="9"/>
      <c r="L2454" s="9" t="s">
        <v>18</v>
      </c>
      <c r="M2454" s="9" t="str">
        <f>IF(טבלה14[[#This Row],[מספר סטודנטים בתואר 1]]&gt;500,"yes","no")</f>
        <v>no</v>
      </c>
      <c r="N2454" s="12">
        <f>טבלה14[[#This Row],[מספר סטודנטים בתואר 1]]/SUBTOTAL(109,טבלה14[מספר סטודנטים בתואר 1])</f>
        <v>6.9821228562700916E-4</v>
      </c>
      <c r="O2454" s="11">
        <f>IFERROR(((טבלה14[[#This Row],[מספר סטודנטים בתואר 1]]-טבלה14[[#This Row],[נשים תואר 1]])/טבלה14[[#This Row],[מספר סטודנטים בתואר 1]]),"")</f>
        <v>0.4375</v>
      </c>
      <c r="P2454" s="11">
        <f>IFERROR(טבלה14[[#This Row],[נשים תואר 1]]/טבלה14[[#This Row],[מספר סטודנטים בתואר 1]],"")</f>
        <v>0.5625</v>
      </c>
      <c r="Q245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5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54" s="13">
        <f>SUMIFS(T:T,D:D,"2007/08",B:B,B2454)-טבלה14[[#This Row],[דירוג]]</f>
        <v>-120</v>
      </c>
      <c r="T2454" s="9">
        <v>120</v>
      </c>
    </row>
    <row r="2455" spans="2:20" s="6" customFormat="1" ht="13.8" hidden="1" x14ac:dyDescent="0.3">
      <c r="B2455" s="7" t="s">
        <v>84</v>
      </c>
      <c r="C2455" s="8" t="s">
        <v>34</v>
      </c>
      <c r="D2455" s="9" t="s">
        <v>26</v>
      </c>
      <c r="E2455" s="10">
        <v>804</v>
      </c>
      <c r="F2455" s="10">
        <v>455</v>
      </c>
      <c r="G2455" s="10">
        <v>82</v>
      </c>
      <c r="H2455" s="10">
        <v>30</v>
      </c>
      <c r="I2455" s="10">
        <v>76</v>
      </c>
      <c r="J2455" s="10">
        <v>49</v>
      </c>
      <c r="K2455" s="9"/>
      <c r="L2455" s="9" t="s">
        <v>18</v>
      </c>
      <c r="M2455" s="9" t="str">
        <f>IF(טבלה14[[#This Row],[מספר סטודנטים בתואר 1]]&gt;500,"yes","no")</f>
        <v>yes</v>
      </c>
      <c r="N2455" s="12">
        <f>טבלה14[[#This Row],[מספר סטודנטים בתואר 1]]/SUBTOTAL(109,טבלה14[מספר סטודנטים בתואר 1])</f>
        <v>1.1695055784252404E-2</v>
      </c>
      <c r="O2455" s="11">
        <f>IFERROR(((טבלה14[[#This Row],[מספר סטודנטים בתואר 1]]-טבלה14[[#This Row],[נשים תואר 1]])/טבלה14[[#This Row],[מספר סטודנטים בתואר 1]]),"")</f>
        <v>0.43407960199004975</v>
      </c>
      <c r="P2455" s="11">
        <f>IFERROR(טבלה14[[#This Row],[נשים תואר 1]]/טבלה14[[#This Row],[מספר סטודנטים בתואר 1]],"")</f>
        <v>0.5659203980099502</v>
      </c>
      <c r="Q245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5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55" s="13">
        <f>SUMIFS(T:T,D:D,"2007/08",B:B,B2455)-טבלה14[[#This Row],[דירוג]]</f>
        <v>19</v>
      </c>
      <c r="T2455" s="9">
        <v>32</v>
      </c>
    </row>
    <row r="2456" spans="2:20" s="6" customFormat="1" ht="13.8" hidden="1" x14ac:dyDescent="0.3">
      <c r="B2456" s="7" t="s">
        <v>84</v>
      </c>
      <c r="C2456" s="8" t="s">
        <v>34</v>
      </c>
      <c r="D2456" s="9" t="s">
        <v>43</v>
      </c>
      <c r="E2456" s="10">
        <v>818</v>
      </c>
      <c r="F2456" s="10">
        <v>480</v>
      </c>
      <c r="G2456" s="10">
        <v>83</v>
      </c>
      <c r="H2456" s="10">
        <v>41</v>
      </c>
      <c r="I2456" s="10">
        <v>69</v>
      </c>
      <c r="J2456" s="10">
        <v>44</v>
      </c>
      <c r="K2456" s="9"/>
      <c r="L2456" s="9" t="s">
        <v>18</v>
      </c>
      <c r="M2456" s="9" t="str">
        <f>IF(טבלה14[[#This Row],[מספר סטודנטים בתואר 1]]&gt;500,"yes","no")</f>
        <v>yes</v>
      </c>
      <c r="N2456" s="12">
        <f>טבלה14[[#This Row],[מספר סטודנטים בתואר 1]]/SUBTOTAL(109,טבלה14[מספר סטודנטים בתואר 1])</f>
        <v>1.1898701034226949E-2</v>
      </c>
      <c r="O2456" s="11">
        <f>IFERROR(((טבלה14[[#This Row],[מספר סטודנטים בתואר 1]]-טבלה14[[#This Row],[נשים תואר 1]])/טבלה14[[#This Row],[מספר סטודנטים בתואר 1]]),"")</f>
        <v>0.41320293398533009</v>
      </c>
      <c r="P2456" s="11">
        <f>IFERROR(טבלה14[[#This Row],[נשים תואר 1]]/טבלה14[[#This Row],[מספר סטודנטים בתואר 1]],"")</f>
        <v>0.58679706601466997</v>
      </c>
      <c r="Q245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5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56" s="13">
        <f>SUMIFS(T:T,D:D,"2007/08",B:B,B2456)-טבלה14[[#This Row],[דירוג]]</f>
        <v>19</v>
      </c>
      <c r="T2456" s="9">
        <v>32</v>
      </c>
    </row>
    <row r="2457" spans="2:20" s="6" customFormat="1" ht="13.8" hidden="1" x14ac:dyDescent="0.3">
      <c r="B2457" s="7" t="s">
        <v>84</v>
      </c>
      <c r="C2457" s="8" t="s">
        <v>34</v>
      </c>
      <c r="D2457" s="9" t="s">
        <v>22</v>
      </c>
      <c r="E2457" s="10">
        <v>851</v>
      </c>
      <c r="F2457" s="10">
        <v>515</v>
      </c>
      <c r="G2457" s="10">
        <v>109</v>
      </c>
      <c r="H2457" s="10">
        <v>56</v>
      </c>
      <c r="I2457" s="10">
        <v>49</v>
      </c>
      <c r="J2457" s="10">
        <v>29</v>
      </c>
      <c r="K2457" s="9"/>
      <c r="L2457" s="9" t="s">
        <v>18</v>
      </c>
      <c r="M2457" s="9" t="str">
        <f>IF(טבלה14[[#This Row],[מספר סטודנטים בתואר 1]]&gt;500,"yes","no")</f>
        <v>yes</v>
      </c>
      <c r="N2457" s="12">
        <f>טבלה14[[#This Row],[מספר סטודנטים בתואר 1]]/SUBTOTAL(109,טבלה14[מספר סטודנטים בתואר 1])</f>
        <v>1.2378721980595517E-2</v>
      </c>
      <c r="O2457" s="11">
        <f>IFERROR(((טבלה14[[#This Row],[מספר סטודנטים בתואר 1]]-טבלה14[[#This Row],[נשים תואר 1]])/טבלה14[[#This Row],[מספר סטודנטים בתואר 1]]),"")</f>
        <v>0.39482961222091656</v>
      </c>
      <c r="P2457" s="11">
        <f>IFERROR(טבלה14[[#This Row],[נשים תואר 1]]/טבלה14[[#This Row],[מספר סטודנטים בתואר 1]],"")</f>
        <v>0.60517038777908339</v>
      </c>
      <c r="Q245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5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57" s="13">
        <f>SUMIFS(T:T,D:D,"2007/08",B:B,B2457)-טבלה14[[#This Row],[דירוג]]</f>
        <v>19</v>
      </c>
      <c r="T2457" s="9">
        <v>32</v>
      </c>
    </row>
    <row r="2458" spans="2:20" s="6" customFormat="1" ht="13.8" hidden="1" x14ac:dyDescent="0.3">
      <c r="B2458" s="7" t="s">
        <v>84</v>
      </c>
      <c r="C2458" s="8" t="s">
        <v>34</v>
      </c>
      <c r="D2458" s="10" t="s">
        <v>37</v>
      </c>
      <c r="E2458" s="10">
        <v>780</v>
      </c>
      <c r="F2458" s="10">
        <v>454</v>
      </c>
      <c r="G2458" s="10">
        <v>99</v>
      </c>
      <c r="H2458" s="10">
        <v>47</v>
      </c>
      <c r="I2458" s="10">
        <v>69</v>
      </c>
      <c r="J2458" s="10">
        <v>44</v>
      </c>
      <c r="K2458" s="9"/>
      <c r="L2458" s="9" t="s">
        <v>18</v>
      </c>
      <c r="M2458" s="9" t="str">
        <f>IF(טבלה14[[#This Row],[מספר סטודנטים בתואר 1]]&gt;500,"yes","no")</f>
        <v>yes</v>
      </c>
      <c r="N2458" s="12">
        <f>טבלה14[[#This Row],[מספר סטודנטים בתואר 1]]/SUBTOTAL(109,טבלה14[מספר סטודנטים בתואר 1])</f>
        <v>1.13459496414389E-2</v>
      </c>
      <c r="O2458" s="11">
        <f>IFERROR(((טבלה14[[#This Row],[מספר סטודנטים בתואר 1]]-טבלה14[[#This Row],[נשים תואר 1]])/טבלה14[[#This Row],[מספר סטודנטים בתואר 1]]),"")</f>
        <v>0.41794871794871796</v>
      </c>
      <c r="P2458" s="11">
        <f>IFERROR(טבלה14[[#This Row],[נשים תואר 1]]/טבלה14[[#This Row],[מספר סטודנטים בתואר 1]],"")</f>
        <v>0.58205128205128209</v>
      </c>
      <c r="Q245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5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58" s="13">
        <f>SUMIFS(T:T,D:D,"2007/08",B:B,B2458)-טבלה14[[#This Row],[דירוג]]</f>
        <v>20</v>
      </c>
      <c r="T2458" s="9">
        <v>31</v>
      </c>
    </row>
    <row r="2459" spans="2:20" s="6" customFormat="1" ht="13.8" hidden="1" x14ac:dyDescent="0.3">
      <c r="B2459" s="7" t="s">
        <v>66</v>
      </c>
      <c r="C2459" s="8" t="s">
        <v>34</v>
      </c>
      <c r="D2459" s="9" t="s">
        <v>23</v>
      </c>
      <c r="E2459" s="10">
        <v>1179</v>
      </c>
      <c r="F2459" s="10">
        <v>130</v>
      </c>
      <c r="G2459" s="10"/>
      <c r="H2459" s="10"/>
      <c r="I2459" s="10"/>
      <c r="J2459" s="10" t="s">
        <v>21</v>
      </c>
      <c r="K2459" s="9"/>
      <c r="L2459" s="9" t="s">
        <v>18</v>
      </c>
      <c r="M2459" s="9" t="str">
        <f>IF(טבלה14[[#This Row],[מספר סטודנטים בתואר 1]]&gt;500,"yes","no")</f>
        <v>yes</v>
      </c>
      <c r="N2459" s="12">
        <f>טבלה14[[#This Row],[מספר סטודנטים בתואר 1]]/SUBTOTAL(109,טבלה14[מספר סטודנטים בתואר 1])</f>
        <v>1.7149839265713413E-2</v>
      </c>
      <c r="O2459" s="11">
        <f>IFERROR(((טבלה14[[#This Row],[מספר סטודנטים בתואר 1]]-טבלה14[[#This Row],[נשים תואר 1]])/טבלה14[[#This Row],[מספר סטודנטים בתואר 1]]),"")</f>
        <v>0.88973706530958441</v>
      </c>
      <c r="P2459" s="11">
        <f>IFERROR(טבלה14[[#This Row],[נשים תואר 1]]/טבלה14[[#This Row],[מספר סטודנטים בתואר 1]],"")</f>
        <v>0.11026293469041561</v>
      </c>
      <c r="Q245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59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459" s="13">
        <f>SUMIFS(T:T,D:D,"2007/08",B:B,B2459)-טבלה14[[#This Row],[דירוג]]</f>
        <v>20</v>
      </c>
      <c r="T2459" s="9">
        <v>22</v>
      </c>
    </row>
    <row r="2460" spans="2:20" s="6" customFormat="1" ht="13.8" hidden="1" x14ac:dyDescent="0.3">
      <c r="B2460" s="7" t="s">
        <v>278</v>
      </c>
      <c r="C2460" s="8" t="s">
        <v>69</v>
      </c>
      <c r="D2460" s="10" t="s">
        <v>29</v>
      </c>
      <c r="E2460" s="10">
        <v>18</v>
      </c>
      <c r="F2460" s="10">
        <v>14</v>
      </c>
      <c r="G2460" s="10"/>
      <c r="H2460" s="10"/>
      <c r="I2460" s="10"/>
      <c r="J2460" s="10" t="s">
        <v>21</v>
      </c>
      <c r="K2460" s="9"/>
      <c r="L2460" s="9" t="s">
        <v>18</v>
      </c>
      <c r="M2460" s="9" t="str">
        <f>IF(טבלה14[[#This Row],[מספר סטודנטים בתואר 1]]&gt;500,"yes","no")</f>
        <v>no</v>
      </c>
      <c r="N2460" s="12">
        <f>טבלה14[[#This Row],[מספר סטודנטים בתואר 1]]/SUBTOTAL(109,טבלה14[מספר סטודנטים בתואר 1])</f>
        <v>2.6182960711012844E-4</v>
      </c>
      <c r="O2460" s="11">
        <f>IFERROR(((טבלה14[[#This Row],[מספר סטודנטים בתואר 1]]-טבלה14[[#This Row],[נשים תואר 1]])/טבלה14[[#This Row],[מספר סטודנטים בתואר 1]]),"")</f>
        <v>0.22222222222222221</v>
      </c>
      <c r="P2460" s="11">
        <f>IFERROR(טבלה14[[#This Row],[נשים תואר 1]]/טבלה14[[#This Row],[מספר סטודנטים בתואר 1]],"")</f>
        <v>0.77777777777777779</v>
      </c>
      <c r="Q246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46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60" s="13">
        <f>SUMIFS(T:T,D:D,"2007/08",B:B,B2460)-טבלה14[[#This Row],[דירוג]]</f>
        <v>-132</v>
      </c>
      <c r="T2460" s="9">
        <v>132</v>
      </c>
    </row>
    <row r="2461" spans="2:20" s="6" customFormat="1" ht="13.8" hidden="1" x14ac:dyDescent="0.3">
      <c r="B2461" s="7" t="s">
        <v>79</v>
      </c>
      <c r="C2461" s="8" t="s">
        <v>34</v>
      </c>
      <c r="D2461" s="10" t="s">
        <v>49</v>
      </c>
      <c r="E2461" s="10">
        <v>519</v>
      </c>
      <c r="F2461" s="10">
        <v>72</v>
      </c>
      <c r="G2461" s="10"/>
      <c r="H2461" s="10"/>
      <c r="I2461" s="10"/>
      <c r="J2461" s="10" t="s">
        <v>21</v>
      </c>
      <c r="K2461" s="9"/>
      <c r="L2461" s="9" t="s">
        <v>18</v>
      </c>
      <c r="M2461" s="9" t="str">
        <f>IF(טבלה14[[#This Row],[מספר סטודנטים בתואר 1]]&gt;500,"yes","no")</f>
        <v>yes</v>
      </c>
      <c r="N2461" s="12">
        <f>טבלה14[[#This Row],[מספר סטודנטים בתואר 1]]/SUBTOTAL(109,טבלה14[מספר סטודנטים בתואר 1])</f>
        <v>7.5494203383420369E-3</v>
      </c>
      <c r="O2461" s="11">
        <f>IFERROR(((טבלה14[[#This Row],[מספר סטודנטים בתואר 1]]-טבלה14[[#This Row],[נשים תואר 1]])/טבלה14[[#This Row],[מספר סטודנטים בתואר 1]]),"")</f>
        <v>0.86127167630057799</v>
      </c>
      <c r="P2461" s="11">
        <f>IFERROR(טבלה14[[#This Row],[נשים תואר 1]]/טבלה14[[#This Row],[מספר סטודנטים בתואר 1]],"")</f>
        <v>0.13872832369942195</v>
      </c>
      <c r="Q246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61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461" s="13">
        <f>SUMIFS(T:T,D:D,"2007/08",B:B,B2461)-טבלה14[[#This Row],[דירוג]]</f>
        <v>22</v>
      </c>
      <c r="T2461" s="9">
        <v>47</v>
      </c>
    </row>
    <row r="2462" spans="2:20" s="6" customFormat="1" ht="13.8" hidden="1" x14ac:dyDescent="0.3">
      <c r="B2462" s="7" t="s">
        <v>66</v>
      </c>
      <c r="C2462" s="8" t="s">
        <v>34</v>
      </c>
      <c r="D2462" s="9" t="s">
        <v>22</v>
      </c>
      <c r="E2462" s="10">
        <v>1350</v>
      </c>
      <c r="F2462" s="10">
        <v>149</v>
      </c>
      <c r="G2462" s="10">
        <v>17</v>
      </c>
      <c r="H2462" s="10">
        <v>8</v>
      </c>
      <c r="I2462" s="10"/>
      <c r="J2462" s="10" t="s">
        <v>21</v>
      </c>
      <c r="K2462" s="9"/>
      <c r="L2462" s="9" t="s">
        <v>18</v>
      </c>
      <c r="M2462" s="9" t="str">
        <f>IF(טבלה14[[#This Row],[מספר סטודנטים בתואר 1]]&gt;500,"yes","no")</f>
        <v>yes</v>
      </c>
      <c r="N2462" s="12">
        <f>טבלה14[[#This Row],[מספר סטודנטים בתואר 1]]/SUBTOTAL(109,טבלה14[מספר סטודנטים בתואר 1])</f>
        <v>1.9637220533259635E-2</v>
      </c>
      <c r="O2462" s="11">
        <f>IFERROR(((טבלה14[[#This Row],[מספר סטודנטים בתואר 1]]-טבלה14[[#This Row],[נשים תואר 1]])/טבלה14[[#This Row],[מספר סטודנטים בתואר 1]]),"")</f>
        <v>0.88962962962962966</v>
      </c>
      <c r="P2462" s="11">
        <f>IFERROR(טבלה14[[#This Row],[נשים תואר 1]]/טבלה14[[#This Row],[מספר סטודנטים בתואר 1]],"")</f>
        <v>0.11037037037037037</v>
      </c>
      <c r="Q246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62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462" s="13">
        <f>SUMIFS(T:T,D:D,"2007/08",B:B,B2462)-טבלה14[[#This Row],[דירוג]]</f>
        <v>22</v>
      </c>
      <c r="T2462" s="9">
        <v>20</v>
      </c>
    </row>
    <row r="2463" spans="2:20" s="6" customFormat="1" ht="13.8" hidden="1" x14ac:dyDescent="0.3">
      <c r="B2463" s="7" t="s">
        <v>79</v>
      </c>
      <c r="C2463" s="8" t="s">
        <v>34</v>
      </c>
      <c r="D2463" s="10" t="s">
        <v>199</v>
      </c>
      <c r="E2463" s="10">
        <v>514</v>
      </c>
      <c r="F2463" s="10">
        <v>70</v>
      </c>
      <c r="G2463" s="10"/>
      <c r="H2463" s="10"/>
      <c r="I2463" s="10"/>
      <c r="J2463" s="10" t="s">
        <v>21</v>
      </c>
      <c r="K2463" s="9"/>
      <c r="L2463" s="9" t="s">
        <v>18</v>
      </c>
      <c r="M2463" s="9" t="str">
        <f>IF(טבלה14[[#This Row],[מספר סטודנטים בתואר 1]]&gt;500,"yes","no")</f>
        <v>yes</v>
      </c>
      <c r="N2463" s="12">
        <f>טבלה14[[#This Row],[מספר סטודנטים בתואר 1]]/SUBTOTAL(109,טבלה14[מספר סטודנטים בתואר 1])</f>
        <v>7.4766898919225565E-3</v>
      </c>
      <c r="O2463" s="11">
        <f>IFERROR(((טבלה14[[#This Row],[מספר סטודנטים בתואר 1]]-טבלה14[[#This Row],[נשים תואר 1]])/טבלה14[[#This Row],[מספר סטודנטים בתואר 1]]),"")</f>
        <v>0.86381322957198448</v>
      </c>
      <c r="P2463" s="11">
        <f>IFERROR(טבלה14[[#This Row],[נשים תואר 1]]/טבלה14[[#This Row],[מספר סטודנטים בתואר 1]],"")</f>
        <v>0.13618677042801555</v>
      </c>
      <c r="Q246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63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463" s="13">
        <f>SUMIFS(T:T,D:D,"2007/08",B:B,B2463)-טבלה14[[#This Row],[דירוג]]</f>
        <v>23</v>
      </c>
      <c r="T2463" s="9">
        <v>46</v>
      </c>
    </row>
    <row r="2464" spans="2:20" s="6" customFormat="1" ht="13.8" hidden="1" x14ac:dyDescent="0.3">
      <c r="B2464" s="7" t="s">
        <v>95</v>
      </c>
      <c r="C2464" s="8" t="s">
        <v>69</v>
      </c>
      <c r="D2464" s="9" t="s">
        <v>43</v>
      </c>
      <c r="E2464" s="10">
        <v>1185</v>
      </c>
      <c r="F2464" s="10">
        <v>541</v>
      </c>
      <c r="G2464" s="10">
        <v>4360</v>
      </c>
      <c r="H2464" s="10">
        <v>1882</v>
      </c>
      <c r="I2464" s="10">
        <v>101</v>
      </c>
      <c r="J2464" s="10">
        <v>57</v>
      </c>
      <c r="K2464" s="9"/>
      <c r="L2464" s="9" t="s">
        <v>18</v>
      </c>
      <c r="M2464" s="9" t="str">
        <f>IF(טבלה14[[#This Row],[מספר סטודנטים בתואר 1]]&gt;500,"yes","no")</f>
        <v>yes</v>
      </c>
      <c r="N2464" s="12">
        <f>טבלה14[[#This Row],[מספר סטודנטים בתואר 1]]/SUBTOTAL(109,טבלה14[מספר סטודנטים בתואר 1])</f>
        <v>1.7237115801416788E-2</v>
      </c>
      <c r="O2464" s="11">
        <f>IFERROR(((טבלה14[[#This Row],[מספר סטודנטים בתואר 1]]-טבלה14[[#This Row],[נשים תואר 1]])/טבלה14[[#This Row],[מספר סטודנטים בתואר 1]]),"")</f>
        <v>0.54345991561181439</v>
      </c>
      <c r="P2464" s="11">
        <f>IFERROR(טבלה14[[#This Row],[נשים תואר 1]]/טבלה14[[#This Row],[מספר סטודנטים בתואר 1]],"")</f>
        <v>0.45654008438818566</v>
      </c>
      <c r="Q246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6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64" s="13">
        <f>SUMIFS(T:T,D:D,"2007/08",B:B,B2464)-טבלה14[[#This Row],[דירוג]]</f>
        <v>25</v>
      </c>
      <c r="T2464" s="9">
        <v>24</v>
      </c>
    </row>
    <row r="2465" spans="2:20" s="6" customFormat="1" ht="13.8" hidden="1" x14ac:dyDescent="0.3">
      <c r="B2465" s="7" t="s">
        <v>66</v>
      </c>
      <c r="C2465" s="8" t="s">
        <v>34</v>
      </c>
      <c r="D2465" s="10" t="s">
        <v>17</v>
      </c>
      <c r="E2465" s="10">
        <v>1672</v>
      </c>
      <c r="F2465" s="10">
        <v>190</v>
      </c>
      <c r="G2465" s="10">
        <v>38</v>
      </c>
      <c r="H2465" s="10">
        <v>14</v>
      </c>
      <c r="I2465" s="10"/>
      <c r="J2465" s="10" t="s">
        <v>21</v>
      </c>
      <c r="K2465" s="9"/>
      <c r="L2465" s="9" t="s">
        <v>18</v>
      </c>
      <c r="M2465" s="9" t="str">
        <f>IF(טבלה14[[#This Row],[מספר סטודנטים בתואר 1]]&gt;500,"yes","no")</f>
        <v>yes</v>
      </c>
      <c r="N2465" s="12">
        <f>טבלה14[[#This Row],[מספר סטודנטים בתואר 1]]/SUBTOTAL(109,טבלה14[מספר סטודנטים בתואר 1])</f>
        <v>2.4321061282674153E-2</v>
      </c>
      <c r="O2465" s="11">
        <f>IFERROR(((טבלה14[[#This Row],[מספר סטודנטים בתואר 1]]-טבלה14[[#This Row],[נשים תואר 1]])/טבלה14[[#This Row],[מספר סטודנטים בתואר 1]]),"")</f>
        <v>0.88636363636363635</v>
      </c>
      <c r="P2465" s="11">
        <f>IFERROR(טבלה14[[#This Row],[נשים תואר 1]]/טבלה14[[#This Row],[מספר סטודנטים בתואר 1]],"")</f>
        <v>0.11363636363636363</v>
      </c>
      <c r="Q246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65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465" s="13">
        <f>SUMIFS(T:T,D:D,"2007/08",B:B,B2465)-טבלה14[[#This Row],[דירוג]]</f>
        <v>26</v>
      </c>
      <c r="T2465" s="9">
        <v>16</v>
      </c>
    </row>
    <row r="2466" spans="2:20" s="6" customFormat="1" ht="13.8" hidden="1" x14ac:dyDescent="0.3">
      <c r="B2466" s="7" t="s">
        <v>121</v>
      </c>
      <c r="C2466" s="8" t="s">
        <v>16</v>
      </c>
      <c r="D2466" s="10" t="s">
        <v>199</v>
      </c>
      <c r="E2466" s="10">
        <v>475</v>
      </c>
      <c r="F2466" s="10">
        <v>397</v>
      </c>
      <c r="G2466" s="10"/>
      <c r="H2466" s="10"/>
      <c r="I2466" s="10"/>
      <c r="J2466" s="10" t="s">
        <v>21</v>
      </c>
      <c r="K2466" s="9"/>
      <c r="L2466" s="9" t="s">
        <v>18</v>
      </c>
      <c r="M2466" s="9" t="str">
        <f>IF(טבלה14[[#This Row],[מספר סטודנטים בתואר 1]]&gt;500,"yes","no")</f>
        <v>no</v>
      </c>
      <c r="N2466" s="12">
        <f>טבלה14[[#This Row],[מספר סטודנטים בתואר 1]]/SUBTOTAL(109,טבלה14[מספר סטודנטים בתואר 1])</f>
        <v>6.9093924098506121E-3</v>
      </c>
      <c r="O2466" s="11">
        <f>IFERROR(((טבלה14[[#This Row],[מספר סטודנטים בתואר 1]]-טבלה14[[#This Row],[נשים תואר 1]])/טבלה14[[#This Row],[מספר סטודנטים בתואר 1]]),"")</f>
        <v>0.16421052631578947</v>
      </c>
      <c r="P2466" s="11">
        <f>IFERROR(טבלה14[[#This Row],[נשים תואר 1]]/טבלה14[[#This Row],[מספר סטודנטים בתואר 1]],"")</f>
        <v>0.83578947368421053</v>
      </c>
      <c r="Q246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46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66" s="13">
        <f>SUMIFS(T:T,D:D,"2007/08",B:B,B2466)-טבלה14[[#This Row],[דירוג]]</f>
        <v>-5</v>
      </c>
      <c r="T2466" s="9">
        <v>50</v>
      </c>
    </row>
    <row r="2467" spans="2:20" s="6" customFormat="1" ht="13.8" hidden="1" x14ac:dyDescent="0.3">
      <c r="B2467" s="7" t="s">
        <v>86</v>
      </c>
      <c r="C2467" s="8" t="s">
        <v>69</v>
      </c>
      <c r="D2467" s="9" t="s">
        <v>199</v>
      </c>
      <c r="E2467" s="10">
        <v>465</v>
      </c>
      <c r="F2467" s="10">
        <v>236</v>
      </c>
      <c r="G2467" s="10">
        <v>38</v>
      </c>
      <c r="H2467" s="10">
        <v>10</v>
      </c>
      <c r="I2467" s="10"/>
      <c r="J2467" s="10" t="s">
        <v>21</v>
      </c>
      <c r="K2467" s="9"/>
      <c r="L2467" s="9" t="s">
        <v>18</v>
      </c>
      <c r="M2467" s="9" t="str">
        <f>IF(טבלה14[[#This Row],[מספר סטודנטים בתואר 1]]&gt;500,"yes","no")</f>
        <v>no</v>
      </c>
      <c r="N2467" s="12">
        <f>טבלה14[[#This Row],[מספר סטודנטים בתואר 1]]/SUBTOTAL(109,טבלה14[מספר סטודנטים בתואר 1])</f>
        <v>6.7639315170116513E-3</v>
      </c>
      <c r="O2467" s="11">
        <f>IFERROR(((טבלה14[[#This Row],[מספר סטודנטים בתואר 1]]-טבלה14[[#This Row],[נשים תואר 1]])/טבלה14[[#This Row],[מספר סטודנטים בתואר 1]]),"")</f>
        <v>0.49247311827956991</v>
      </c>
      <c r="P2467" s="11">
        <f>IFERROR(טבלה14[[#This Row],[נשים תואר 1]]/טבלה14[[#This Row],[מספר סטודנטים בתואר 1]],"")</f>
        <v>0.50752688172043015</v>
      </c>
      <c r="Q246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6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67" s="13">
        <f>SUMIFS(T:T,D:D,"2007/08",B:B,B2467)-טבלה14[[#This Row],[דירוג]]</f>
        <v>-4</v>
      </c>
      <c r="T2467" s="9">
        <v>51</v>
      </c>
    </row>
    <row r="2468" spans="2:20" s="6" customFormat="1" ht="13.8" hidden="1" x14ac:dyDescent="0.3">
      <c r="B2468" s="7" t="s">
        <v>94</v>
      </c>
      <c r="C2468" s="8" t="s">
        <v>39</v>
      </c>
      <c r="D2468" s="10" t="s">
        <v>199</v>
      </c>
      <c r="E2468" s="10">
        <v>443</v>
      </c>
      <c r="F2468" s="10">
        <v>267</v>
      </c>
      <c r="G2468" s="10">
        <v>103</v>
      </c>
      <c r="H2468" s="10">
        <v>50</v>
      </c>
      <c r="I2468" s="10">
        <v>22</v>
      </c>
      <c r="J2468" s="10">
        <v>9</v>
      </c>
      <c r="K2468" s="9"/>
      <c r="L2468" s="9" t="s">
        <v>18</v>
      </c>
      <c r="M2468" s="9" t="str">
        <f>IF(טבלה14[[#This Row],[מספר סטודנטים בתואר 1]]&gt;500,"yes","no")</f>
        <v>no</v>
      </c>
      <c r="N2468" s="12">
        <f>טבלה14[[#This Row],[מספר סטודנטים בתואר 1]]/SUBTOTAL(109,טבלה14[מספר סטודנטים בתואר 1])</f>
        <v>6.4439175527659385E-3</v>
      </c>
      <c r="O2468" s="11">
        <f>IFERROR(((טבלה14[[#This Row],[מספר סטודנטים בתואר 1]]-טבלה14[[#This Row],[נשים תואר 1]])/טבלה14[[#This Row],[מספר סטודנטים בתואר 1]]),"")</f>
        <v>0.39729119638826182</v>
      </c>
      <c r="P2468" s="11">
        <f>IFERROR(טבלה14[[#This Row],[נשים תואר 1]]/טבלה14[[#This Row],[מספר סטודנטים בתואר 1]],"")</f>
        <v>0.60270880361173818</v>
      </c>
      <c r="Q246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6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68" s="13">
        <f>SUMIFS(T:T,D:D,"2007/08",B:B,B2468)-טבלה14[[#This Row],[דירוג]]</f>
        <v>1</v>
      </c>
      <c r="T2468" s="9">
        <v>53</v>
      </c>
    </row>
    <row r="2469" spans="2:20" s="6" customFormat="1" ht="13.8" hidden="1" x14ac:dyDescent="0.3">
      <c r="B2469" s="7" t="s">
        <v>93</v>
      </c>
      <c r="C2469" s="8" t="s">
        <v>58</v>
      </c>
      <c r="D2469" s="9" t="s">
        <v>199</v>
      </c>
      <c r="E2469" s="10">
        <v>443</v>
      </c>
      <c r="F2469" s="10">
        <v>416</v>
      </c>
      <c r="G2469" s="10">
        <v>39</v>
      </c>
      <c r="H2469" s="10">
        <v>39</v>
      </c>
      <c r="I2469" s="10"/>
      <c r="J2469" s="10"/>
      <c r="K2469" s="9"/>
      <c r="L2469" s="9" t="s">
        <v>18</v>
      </c>
      <c r="M2469" s="9" t="str">
        <f>IF(טבלה14[[#This Row],[מספר סטודנטים בתואר 1]]&gt;500,"yes","no")</f>
        <v>no</v>
      </c>
      <c r="N2469" s="12">
        <f>טבלה14[[#This Row],[מספר סטודנטים בתואר 1]]/SUBTOTAL(109,טבלה14[מספר סטודנטים בתואר 1])</f>
        <v>6.4439175527659385E-3</v>
      </c>
      <c r="O2469" s="11">
        <f>IFERROR(((טבלה14[[#This Row],[מספר סטודנטים בתואר 1]]-טבלה14[[#This Row],[נשים תואר 1]])/טבלה14[[#This Row],[מספר סטודנטים בתואר 1]]),"")</f>
        <v>6.0948081264108354E-2</v>
      </c>
      <c r="P2469" s="11">
        <f>IFERROR(טבלה14[[#This Row],[נשים תואר 1]]/טבלה14[[#This Row],[מספר סטודנטים בתואר 1]],"")</f>
        <v>0.93905191873589167</v>
      </c>
      <c r="Q246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46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69" s="13">
        <f>SUMIFS(T:T,D:D,"2007/08",B:B,B2469)-טבלה14[[#This Row],[דירוג]]</f>
        <v>1</v>
      </c>
      <c r="T2469" s="9">
        <v>52</v>
      </c>
    </row>
    <row r="2470" spans="2:20" s="6" customFormat="1" ht="13.8" hidden="1" x14ac:dyDescent="0.3">
      <c r="B2470" s="7" t="s">
        <v>84</v>
      </c>
      <c r="C2470" s="8" t="s">
        <v>34</v>
      </c>
      <c r="D2470" s="10" t="s">
        <v>199</v>
      </c>
      <c r="E2470" s="10">
        <v>434</v>
      </c>
      <c r="F2470" s="10">
        <v>281</v>
      </c>
      <c r="G2470" s="10">
        <v>55</v>
      </c>
      <c r="H2470" s="10">
        <v>24</v>
      </c>
      <c r="I2470" s="10">
        <v>43</v>
      </c>
      <c r="J2470" s="10">
        <v>21</v>
      </c>
      <c r="K2470" s="9"/>
      <c r="L2470" s="9" t="s">
        <v>18</v>
      </c>
      <c r="M2470" s="9" t="str">
        <f>IF(טבלה14[[#This Row],[מספר סטודנטים בתואר 1]]&gt;500,"yes","no")</f>
        <v>no</v>
      </c>
      <c r="N2470" s="12">
        <f>טבלה14[[#This Row],[מספר סטודנטים בתואר 1]]/SUBTOTAL(109,טבלה14[מספר סטודנטים בתואר 1])</f>
        <v>6.3130027492108746E-3</v>
      </c>
      <c r="O2470" s="11">
        <f>IFERROR(((טבלה14[[#This Row],[מספר סטודנטים בתואר 1]]-טבלה14[[#This Row],[נשים תואר 1]])/טבלה14[[#This Row],[מספר סטודנטים בתואר 1]]),"")</f>
        <v>0.35253456221198154</v>
      </c>
      <c r="P2470" s="11">
        <f>IFERROR(טבלה14[[#This Row],[נשים תואר 1]]/טבלה14[[#This Row],[מספר סטודנטים בתואר 1]],"")</f>
        <v>0.64746543778801846</v>
      </c>
      <c r="Q247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7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70" s="13">
        <f>SUMIFS(T:T,D:D,"2007/08",B:B,B2470)-טבלה14[[#This Row],[דירוג]]</f>
        <v>-3</v>
      </c>
      <c r="T2470" s="9">
        <v>54</v>
      </c>
    </row>
    <row r="2471" spans="2:20" s="6" customFormat="1" ht="13.8" hidden="1" x14ac:dyDescent="0.3">
      <c r="B2471" s="7" t="s">
        <v>126</v>
      </c>
      <c r="C2471" s="8" t="s">
        <v>25</v>
      </c>
      <c r="D2471" s="9" t="s">
        <v>199</v>
      </c>
      <c r="E2471" s="10">
        <v>397</v>
      </c>
      <c r="F2471" s="10">
        <v>246</v>
      </c>
      <c r="G2471" s="10">
        <v>201</v>
      </c>
      <c r="H2471" s="10">
        <v>77</v>
      </c>
      <c r="I2471" s="10">
        <v>84</v>
      </c>
      <c r="J2471" s="10">
        <v>41</v>
      </c>
      <c r="K2471" s="9"/>
      <c r="L2471" s="9" t="s">
        <v>18</v>
      </c>
      <c r="M2471" s="9" t="str">
        <f>IF(טבלה14[[#This Row],[מספר סטודנטים בתואר 1]]&gt;500,"yes","no")</f>
        <v>no</v>
      </c>
      <c r="N2471" s="12">
        <f>טבלה14[[#This Row],[מספר סטודנטים בתואר 1]]/SUBTOTAL(109,טבלה14[מספר סטודנטים בתואר 1])</f>
        <v>5.7747974457067214E-3</v>
      </c>
      <c r="O2471" s="11">
        <f>IFERROR(((טבלה14[[#This Row],[מספר סטודנטים בתואר 1]]-טבלה14[[#This Row],[נשים תואר 1]])/טבלה14[[#This Row],[מספר סטודנטים בתואר 1]]),"")</f>
        <v>0.38035264483627201</v>
      </c>
      <c r="P2471" s="11">
        <f>IFERROR(טבלה14[[#This Row],[נשים תואר 1]]/טבלה14[[#This Row],[מספר סטודנטים בתואר 1]],"")</f>
        <v>0.61964735516372793</v>
      </c>
      <c r="Q247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7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71" s="13">
        <f>SUMIFS(T:T,D:D,"2007/08",B:B,B2471)-טבלה14[[#This Row],[דירוג]]</f>
        <v>0</v>
      </c>
      <c r="T2471" s="9">
        <v>55</v>
      </c>
    </row>
    <row r="2472" spans="2:20" s="6" customFormat="1" ht="13.8" hidden="1" x14ac:dyDescent="0.3">
      <c r="B2472" s="7" t="s">
        <v>107</v>
      </c>
      <c r="C2472" s="8" t="s">
        <v>39</v>
      </c>
      <c r="D2472" s="10" t="s">
        <v>199</v>
      </c>
      <c r="E2472" s="10">
        <v>395</v>
      </c>
      <c r="F2472" s="10">
        <v>288</v>
      </c>
      <c r="G2472" s="10">
        <v>113</v>
      </c>
      <c r="H2472" s="10">
        <v>76</v>
      </c>
      <c r="I2472" s="10">
        <v>45</v>
      </c>
      <c r="J2472" s="10">
        <v>25</v>
      </c>
      <c r="K2472" s="9"/>
      <c r="L2472" s="9" t="s">
        <v>18</v>
      </c>
      <c r="M2472" s="9" t="str">
        <f>IF(טבלה14[[#This Row],[מספר סטודנטים בתואר 1]]&gt;500,"yes","no")</f>
        <v>no</v>
      </c>
      <c r="N2472" s="12">
        <f>טבלה14[[#This Row],[מספר סטודנטים בתואר 1]]/SUBTOTAL(109,טבלה14[מספר סטודנטים בתואר 1])</f>
        <v>5.7457052671389293E-3</v>
      </c>
      <c r="O2472" s="11">
        <f>IFERROR(((טבלה14[[#This Row],[מספר סטודנטים בתואר 1]]-טבלה14[[#This Row],[נשים תואר 1]])/טבלה14[[#This Row],[מספר סטודנטים בתואר 1]]),"")</f>
        <v>0.27088607594936709</v>
      </c>
      <c r="P2472" s="11">
        <f>IFERROR(טבלה14[[#This Row],[נשים תואר 1]]/טבלה14[[#This Row],[מספר סטודנטים בתואר 1]],"")</f>
        <v>0.72911392405063291</v>
      </c>
      <c r="Q247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47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72" s="13">
        <f>SUMIFS(T:T,D:D,"2007/08",B:B,B2472)-טבלה14[[#This Row],[דירוג]]</f>
        <v>-4</v>
      </c>
      <c r="T2472" s="9">
        <v>56</v>
      </c>
    </row>
    <row r="2473" spans="2:20" s="6" customFormat="1" ht="13.8" hidden="1" x14ac:dyDescent="0.3">
      <c r="B2473" s="7" t="s">
        <v>205</v>
      </c>
      <c r="C2473" s="8" t="s">
        <v>39</v>
      </c>
      <c r="D2473" s="9" t="s">
        <v>199</v>
      </c>
      <c r="E2473" s="10">
        <v>395</v>
      </c>
      <c r="F2473" s="10">
        <v>269</v>
      </c>
      <c r="G2473" s="10"/>
      <c r="H2473" s="10"/>
      <c r="I2473" s="10"/>
      <c r="J2473" s="10" t="s">
        <v>21</v>
      </c>
      <c r="K2473" s="9"/>
      <c r="L2473" s="9" t="s">
        <v>18</v>
      </c>
      <c r="M2473" s="9" t="str">
        <f>IF(טבלה14[[#This Row],[מספר סטודנטים בתואר 1]]&gt;500,"yes","no")</f>
        <v>no</v>
      </c>
      <c r="N2473" s="12">
        <f>טבלה14[[#This Row],[מספר סטודנטים בתואר 1]]/SUBTOTAL(109,טבלה14[מספר סטודנטים בתואר 1])</f>
        <v>5.7457052671389293E-3</v>
      </c>
      <c r="O2473" s="11">
        <f>IFERROR(((טבלה14[[#This Row],[מספר סטודנטים בתואר 1]]-טבלה14[[#This Row],[נשים תואר 1]])/טבלה14[[#This Row],[מספר סטודנטים בתואר 1]]),"")</f>
        <v>0.31898734177215188</v>
      </c>
      <c r="P2473" s="11">
        <f>IFERROR(טבלה14[[#This Row],[נשים תואר 1]]/טבלה14[[#This Row],[מספר סטודנטים בתואר 1]],"")</f>
        <v>0.68101265822784807</v>
      </c>
      <c r="Q247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7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73" s="13">
        <f>SUMIFS(T:T,D:D,"2007/08",B:B,B2473)-טבלה14[[#This Row],[דירוג]]</f>
        <v>5</v>
      </c>
      <c r="T2473" s="9">
        <v>57</v>
      </c>
    </row>
    <row r="2474" spans="2:20" s="6" customFormat="1" ht="13.8" hidden="1" x14ac:dyDescent="0.3">
      <c r="B2474" s="7" t="s">
        <v>113</v>
      </c>
      <c r="C2474" s="8" t="s">
        <v>69</v>
      </c>
      <c r="D2474" s="10" t="s">
        <v>199</v>
      </c>
      <c r="E2474" s="10">
        <v>371</v>
      </c>
      <c r="F2474" s="10">
        <v>230</v>
      </c>
      <c r="G2474" s="10">
        <v>43</v>
      </c>
      <c r="H2474" s="10">
        <v>30</v>
      </c>
      <c r="I2474" s="10"/>
      <c r="J2474" s="10" t="s">
        <v>21</v>
      </c>
      <c r="K2474" s="9"/>
      <c r="L2474" s="9" t="s">
        <v>18</v>
      </c>
      <c r="M2474" s="9" t="str">
        <f>IF(טבלה14[[#This Row],[מספר סטודנטים בתואר 1]]&gt;500,"yes","no")</f>
        <v>no</v>
      </c>
      <c r="N2474" s="12">
        <f>טבלה14[[#This Row],[מספר סטודנטים בתואר 1]]/SUBTOTAL(109,טבלה14[מספר סטודנטים בתואר 1])</f>
        <v>5.3965991243254251E-3</v>
      </c>
      <c r="O2474" s="11">
        <f>IFERROR(((טבלה14[[#This Row],[מספר סטודנטים בתואר 1]]-טבלה14[[#This Row],[נשים תואר 1]])/טבלה14[[#This Row],[מספר סטודנטים בתואר 1]]),"")</f>
        <v>0.38005390835579517</v>
      </c>
      <c r="P2474" s="11">
        <f>IFERROR(טבלה14[[#This Row],[נשים תואר 1]]/טבלה14[[#This Row],[מספר סטודנטים בתואר 1]],"")</f>
        <v>0.61994609164420489</v>
      </c>
      <c r="Q247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7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74" s="13">
        <f>SUMIFS(T:T,D:D,"2007/08",B:B,B2474)-טבלה14[[#This Row],[דירוג]]</f>
        <v>3</v>
      </c>
      <c r="T2474" s="9">
        <v>58</v>
      </c>
    </row>
    <row r="2475" spans="2:20" s="6" customFormat="1" ht="13.8" hidden="1" x14ac:dyDescent="0.3">
      <c r="B2475" s="7" t="s">
        <v>207</v>
      </c>
      <c r="C2475" s="8" t="s">
        <v>34</v>
      </c>
      <c r="D2475" s="9" t="s">
        <v>199</v>
      </c>
      <c r="E2475" s="10">
        <v>365</v>
      </c>
      <c r="F2475" s="10">
        <v>49</v>
      </c>
      <c r="G2475" s="10">
        <v>27</v>
      </c>
      <c r="H2475" s="10"/>
      <c r="I2475" s="10">
        <v>7</v>
      </c>
      <c r="J2475" s="10" t="s">
        <v>21</v>
      </c>
      <c r="K2475" s="9"/>
      <c r="L2475" s="9" t="s">
        <v>18</v>
      </c>
      <c r="M2475" s="9" t="str">
        <f>IF(טבלה14[[#This Row],[מספר סטודנטים בתואר 1]]&gt;500,"yes","no")</f>
        <v>no</v>
      </c>
      <c r="N2475" s="12">
        <f>טבלה14[[#This Row],[מספר סטודנטים בתואר 1]]/SUBTOTAL(109,טבלה14[מספר סטודנטים בתואר 1])</f>
        <v>5.3093225886220487E-3</v>
      </c>
      <c r="O2475" s="11">
        <f>IFERROR(((טבלה14[[#This Row],[מספר סטודנטים בתואר 1]]-טבלה14[[#This Row],[נשים תואר 1]])/טבלה14[[#This Row],[מספר סטודנטים בתואר 1]]),"")</f>
        <v>0.86575342465753424</v>
      </c>
      <c r="P2475" s="11">
        <f>IFERROR(טבלה14[[#This Row],[נשים תואר 1]]/טבלה14[[#This Row],[מספר סטודנטים בתואר 1]],"")</f>
        <v>0.13424657534246576</v>
      </c>
      <c r="Q247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75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475" s="13">
        <f>SUMIFS(T:T,D:D,"2007/08",B:B,B2475)-טבלה14[[#This Row],[דירוג]]</f>
        <v>4</v>
      </c>
      <c r="T2475" s="9">
        <v>59</v>
      </c>
    </row>
    <row r="2476" spans="2:20" s="6" customFormat="1" ht="13.8" hidden="1" x14ac:dyDescent="0.3">
      <c r="B2476" s="7" t="s">
        <v>112</v>
      </c>
      <c r="C2476" s="8" t="s">
        <v>56</v>
      </c>
      <c r="D2476" s="10" t="s">
        <v>199</v>
      </c>
      <c r="E2476" s="10">
        <v>363</v>
      </c>
      <c r="F2476" s="10">
        <v>282</v>
      </c>
      <c r="G2476" s="10">
        <v>56</v>
      </c>
      <c r="H2476" s="10">
        <v>44</v>
      </c>
      <c r="I2476" s="10">
        <v>21</v>
      </c>
      <c r="J2476" s="10">
        <v>13</v>
      </c>
      <c r="K2476" s="9"/>
      <c r="L2476" s="9" t="s">
        <v>18</v>
      </c>
      <c r="M2476" s="9" t="str">
        <f>IF(טבלה14[[#This Row],[מספר סטודנטים בתואר 1]]&gt;500,"yes","no")</f>
        <v>no</v>
      </c>
      <c r="N2476" s="12">
        <f>טבלה14[[#This Row],[מספר סטודנטים בתואר 1]]/SUBTOTAL(109,טבלה14[מספר סטודנטים בתואר 1])</f>
        <v>5.2802304100542565E-3</v>
      </c>
      <c r="O2476" s="11">
        <f>IFERROR(((טבלה14[[#This Row],[מספר סטודנטים בתואר 1]]-טבלה14[[#This Row],[נשים תואר 1]])/טבלה14[[#This Row],[מספר סטודנטים בתואר 1]]),"")</f>
        <v>0.2231404958677686</v>
      </c>
      <c r="P2476" s="11">
        <f>IFERROR(טבלה14[[#This Row],[נשים תואר 1]]/טבלה14[[#This Row],[מספר סטודנטים בתואר 1]],"")</f>
        <v>0.77685950413223137</v>
      </c>
      <c r="Q247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47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76" s="13">
        <f>SUMIFS(T:T,D:D,"2007/08",B:B,B2476)-טבלה14[[#This Row],[דירוג]]</f>
        <v>-4</v>
      </c>
      <c r="T2476" s="9">
        <v>60</v>
      </c>
    </row>
    <row r="2477" spans="2:20" s="6" customFormat="1" ht="13.8" hidden="1" x14ac:dyDescent="0.3">
      <c r="B2477" s="7" t="s">
        <v>100</v>
      </c>
      <c r="C2477" s="8" t="s">
        <v>34</v>
      </c>
      <c r="D2477" s="9" t="s">
        <v>199</v>
      </c>
      <c r="E2477" s="10">
        <v>361</v>
      </c>
      <c r="F2477" s="10">
        <v>63</v>
      </c>
      <c r="G2477" s="10">
        <v>126</v>
      </c>
      <c r="H2477" s="10">
        <v>23</v>
      </c>
      <c r="I2477" s="10">
        <v>21</v>
      </c>
      <c r="J2477" s="10">
        <v>7</v>
      </c>
      <c r="K2477" s="9"/>
      <c r="L2477" s="9" t="s">
        <v>18</v>
      </c>
      <c r="M2477" s="9" t="str">
        <f>IF(טבלה14[[#This Row],[מספר סטודנטים בתואר 1]]&gt;500,"yes","no")</f>
        <v>no</v>
      </c>
      <c r="N2477" s="12">
        <f>טבלה14[[#This Row],[מספר סטודנטים בתואר 1]]/SUBTOTAL(109,טבלה14[מספר סטודנטים בתואר 1])</f>
        <v>5.2511382314864652E-3</v>
      </c>
      <c r="O2477" s="11">
        <f>IFERROR(((טבלה14[[#This Row],[מספר סטודנטים בתואר 1]]-טבלה14[[#This Row],[נשים תואר 1]])/טבלה14[[#This Row],[מספר סטודנטים בתואר 1]]),"")</f>
        <v>0.82548476454293629</v>
      </c>
      <c r="P2477" s="11">
        <f>IFERROR(טבלה14[[#This Row],[נשים תואר 1]]/טבלה14[[#This Row],[מספר סטודנטים בתואר 1]],"")</f>
        <v>0.17451523545706371</v>
      </c>
      <c r="Q247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77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477" s="13">
        <f>SUMIFS(T:T,D:D,"2007/08",B:B,B2477)-טבלה14[[#This Row],[דירוג]]</f>
        <v>-2</v>
      </c>
      <c r="T2477" s="9">
        <v>61</v>
      </c>
    </row>
    <row r="2478" spans="2:20" s="6" customFormat="1" ht="13.8" hidden="1" x14ac:dyDescent="0.3">
      <c r="B2478" s="7" t="s">
        <v>122</v>
      </c>
      <c r="C2478" s="8" t="s">
        <v>39</v>
      </c>
      <c r="D2478" s="10" t="s">
        <v>199</v>
      </c>
      <c r="E2478" s="10">
        <v>357</v>
      </c>
      <c r="F2478" s="10">
        <v>280</v>
      </c>
      <c r="G2478" s="10">
        <v>144</v>
      </c>
      <c r="H2478" s="10">
        <v>113</v>
      </c>
      <c r="I2478" s="10">
        <v>52</v>
      </c>
      <c r="J2478" s="10">
        <v>32</v>
      </c>
      <c r="K2478" s="9"/>
      <c r="L2478" s="9" t="s">
        <v>18</v>
      </c>
      <c r="M2478" s="9" t="str">
        <f>IF(טבלה14[[#This Row],[מספר סטודנטים בתואר 1]]&gt;500,"yes","no")</f>
        <v>no</v>
      </c>
      <c r="N2478" s="12">
        <f>טבלה14[[#This Row],[מספר סטודנטים בתואר 1]]/SUBTOTAL(109,טבלה14[מספר סטודנטים בתואר 1])</f>
        <v>5.1929538743508809E-3</v>
      </c>
      <c r="O2478" s="11">
        <f>IFERROR(((טבלה14[[#This Row],[מספר סטודנטים בתואר 1]]-טבלה14[[#This Row],[נשים תואר 1]])/טבלה14[[#This Row],[מספר סטודנטים בתואר 1]]),"")</f>
        <v>0.21568627450980393</v>
      </c>
      <c r="P2478" s="11">
        <f>IFERROR(טבלה14[[#This Row],[נשים תואר 1]]/טבלה14[[#This Row],[מספר סטודנטים בתואר 1]],"")</f>
        <v>0.78431372549019607</v>
      </c>
      <c r="Q247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47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78" s="13">
        <f>SUMIFS(T:T,D:D,"2007/08",B:B,B2478)-טבלה14[[#This Row],[דירוג]]</f>
        <v>-5</v>
      </c>
      <c r="T2478" s="9">
        <v>62</v>
      </c>
    </row>
    <row r="2479" spans="2:20" s="6" customFormat="1" ht="13.8" hidden="1" x14ac:dyDescent="0.3">
      <c r="B2479" s="7" t="s">
        <v>266</v>
      </c>
      <c r="C2479" s="8" t="s">
        <v>28</v>
      </c>
      <c r="D2479" s="9" t="s">
        <v>26</v>
      </c>
      <c r="E2479" s="10">
        <v>46</v>
      </c>
      <c r="F2479" s="10">
        <v>24</v>
      </c>
      <c r="G2479" s="10"/>
      <c r="H2479" s="10"/>
      <c r="I2479" s="10"/>
      <c r="J2479" s="10" t="s">
        <v>21</v>
      </c>
      <c r="K2479" s="9"/>
      <c r="L2479" s="9" t="s">
        <v>18</v>
      </c>
      <c r="M2479" s="9" t="str">
        <f>IF(טבלה14[[#This Row],[מספר סטודנטים בתואר 1]]&gt;500,"yes","no")</f>
        <v>no</v>
      </c>
      <c r="N2479" s="12">
        <f>טבלה14[[#This Row],[מספר סטודנטים בתואר 1]]/SUBTOTAL(109,טבלה14[מספר סטודנטים בתואר 1])</f>
        <v>6.6912010705921711E-4</v>
      </c>
      <c r="O2479" s="11">
        <f>IFERROR(((טבלה14[[#This Row],[מספר סטודנטים בתואר 1]]-טבלה14[[#This Row],[נשים תואר 1]])/טבלה14[[#This Row],[מספר סטודנטים בתואר 1]]),"")</f>
        <v>0.47826086956521741</v>
      </c>
      <c r="P2479" s="11">
        <f>IFERROR(טבלה14[[#This Row],[נשים תואר 1]]/טבלה14[[#This Row],[מספר סטודנטים בתואר 1]],"")</f>
        <v>0.52173913043478259</v>
      </c>
      <c r="Q247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7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79" s="13">
        <f>SUMIFS(T:T,D:D,"2007/08",B:B,B2479)-טבלה14[[#This Row],[דירוג]]</f>
        <v>-119</v>
      </c>
      <c r="T2479" s="9">
        <v>119</v>
      </c>
    </row>
    <row r="2480" spans="2:20" s="6" customFormat="1" ht="13.8" hidden="1" x14ac:dyDescent="0.3">
      <c r="B2480" s="7" t="s">
        <v>247</v>
      </c>
      <c r="C2480" s="8" t="s">
        <v>52</v>
      </c>
      <c r="D2480" s="10" t="s">
        <v>199</v>
      </c>
      <c r="E2480" s="10">
        <v>349</v>
      </c>
      <c r="F2480" s="10">
        <v>323</v>
      </c>
      <c r="G2480" s="10">
        <v>120</v>
      </c>
      <c r="H2480" s="10">
        <v>102</v>
      </c>
      <c r="I2480" s="10"/>
      <c r="J2480" s="10" t="s">
        <v>21</v>
      </c>
      <c r="K2480" s="9"/>
      <c r="L2480" s="9" t="s">
        <v>18</v>
      </c>
      <c r="M2480" s="9" t="str">
        <f>IF(טבלה14[[#This Row],[מספר סטודנטים בתואר 1]]&gt;500,"yes","no")</f>
        <v>no</v>
      </c>
      <c r="N2480" s="12">
        <f>טבלה14[[#This Row],[מספר סטודנטים בתואר 1]]/SUBTOTAL(109,טבלה14[מספר סטודנטים בתואר 1])</f>
        <v>5.0765851600797123E-3</v>
      </c>
      <c r="O2480" s="11">
        <f>IFERROR(((טבלה14[[#This Row],[מספר סטודנטים בתואר 1]]-טבלה14[[#This Row],[נשים תואר 1]])/טבלה14[[#This Row],[מספר סטודנטים בתואר 1]]),"")</f>
        <v>7.4498567335243557E-2</v>
      </c>
      <c r="P2480" s="11">
        <f>IFERROR(טבלה14[[#This Row],[נשים תואר 1]]/טבלה14[[#This Row],[מספר סטודנטים בתואר 1]],"")</f>
        <v>0.92550143266475648</v>
      </c>
      <c r="Q248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48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80" s="13">
        <f>SUMIFS(T:T,D:D,"2007/08",B:B,B2480)-טבלה14[[#This Row],[דירוג]]</f>
        <v>7</v>
      </c>
      <c r="T2480" s="9">
        <v>64</v>
      </c>
    </row>
    <row r="2481" spans="2:20" s="6" customFormat="1" ht="13.8" hidden="1" x14ac:dyDescent="0.3">
      <c r="B2481" s="7" t="s">
        <v>116</v>
      </c>
      <c r="C2481" s="8" t="s">
        <v>48</v>
      </c>
      <c r="D2481" s="9" t="s">
        <v>199</v>
      </c>
      <c r="E2481" s="10">
        <v>332</v>
      </c>
      <c r="F2481" s="10">
        <v>241</v>
      </c>
      <c r="G2481" s="10">
        <v>90</v>
      </c>
      <c r="H2481" s="10">
        <v>61</v>
      </c>
      <c r="I2481" s="10">
        <v>16</v>
      </c>
      <c r="J2481" s="10">
        <v>8</v>
      </c>
      <c r="K2481" s="9"/>
      <c r="L2481" s="9" t="s">
        <v>18</v>
      </c>
      <c r="M2481" s="9" t="str">
        <f>IF(טבלה14[[#This Row],[מספר סטודנטים בתואר 1]]&gt;500,"yes","no")</f>
        <v>no</v>
      </c>
      <c r="N2481" s="12">
        <f>טבלה14[[#This Row],[מספר סטודנטים בתואר 1]]/SUBTOTAL(109,טבלה14[מספר סטודנטים בתואר 1])</f>
        <v>4.8293016422534798E-3</v>
      </c>
      <c r="O2481" s="11">
        <f>IFERROR(((טבלה14[[#This Row],[מספר סטודנטים בתואר 1]]-טבלה14[[#This Row],[נשים תואר 1]])/טבלה14[[#This Row],[מספר סטודנטים בתואר 1]]),"")</f>
        <v>0.2740963855421687</v>
      </c>
      <c r="P2481" s="11">
        <f>IFERROR(טבלה14[[#This Row],[נשים תואר 1]]/טבלה14[[#This Row],[מספר סטודנטים בתואר 1]],"")</f>
        <v>0.72590361445783136</v>
      </c>
      <c r="Q248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48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81" s="13">
        <f>SUMIFS(T:T,D:D,"2007/08",B:B,B2481)-טבלה14[[#This Row],[דירוג]]</f>
        <v>-5</v>
      </c>
      <c r="T2481" s="9">
        <v>65</v>
      </c>
    </row>
    <row r="2482" spans="2:20" s="6" customFormat="1" ht="13.8" hidden="1" x14ac:dyDescent="0.3">
      <c r="B2482" s="7" t="s">
        <v>223</v>
      </c>
      <c r="C2482" s="8" t="s">
        <v>25</v>
      </c>
      <c r="D2482" s="10" t="s">
        <v>199</v>
      </c>
      <c r="E2482" s="10">
        <v>319</v>
      </c>
      <c r="F2482" s="10">
        <v>249</v>
      </c>
      <c r="G2482" s="10">
        <v>38</v>
      </c>
      <c r="H2482" s="10">
        <v>22</v>
      </c>
      <c r="I2482" s="10">
        <v>114</v>
      </c>
      <c r="J2482" s="10">
        <v>60</v>
      </c>
      <c r="K2482" s="9"/>
      <c r="L2482" s="9" t="s">
        <v>18</v>
      </c>
      <c r="M2482" s="9" t="str">
        <f>IF(טבלה14[[#This Row],[מספר סטודנטים בתואר 1]]&gt;500,"yes","no")</f>
        <v>no</v>
      </c>
      <c r="N2482" s="12">
        <f>טבלה14[[#This Row],[מספר סטודנטים בתואר 1]]/SUBTOTAL(109,טבלה14[מספר סטודנטים בתואר 1])</f>
        <v>4.6402024815628317E-3</v>
      </c>
      <c r="O2482" s="11">
        <f>IFERROR(((טבלה14[[#This Row],[מספר סטודנטים בתואר 1]]-טבלה14[[#This Row],[נשים תואר 1]])/טבלה14[[#This Row],[מספר סטודנטים בתואר 1]]),"")</f>
        <v>0.21943573667711599</v>
      </c>
      <c r="P2482" s="11">
        <f>IFERROR(טבלה14[[#This Row],[נשים תואר 1]]/טבלה14[[#This Row],[מספר סטודנטים בתואר 1]],"")</f>
        <v>0.78056426332288398</v>
      </c>
      <c r="Q248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48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82" s="13">
        <f>SUMIFS(T:T,D:D,"2007/08",B:B,B2482)-טבלה14[[#This Row],[דירוג]]</f>
        <v>-8</v>
      </c>
      <c r="T2482" s="9">
        <v>66</v>
      </c>
    </row>
    <row r="2483" spans="2:20" s="6" customFormat="1" ht="13.8" hidden="1" x14ac:dyDescent="0.3">
      <c r="B2483" s="7" t="s">
        <v>150</v>
      </c>
      <c r="C2483" s="8" t="s">
        <v>34</v>
      </c>
      <c r="D2483" s="9" t="s">
        <v>199</v>
      </c>
      <c r="E2483" s="10">
        <v>312</v>
      </c>
      <c r="F2483" s="10">
        <v>33</v>
      </c>
      <c r="G2483" s="10"/>
      <c r="H2483" s="10"/>
      <c r="I2483" s="10"/>
      <c r="J2483" s="10" t="s">
        <v>21</v>
      </c>
      <c r="K2483" s="9"/>
      <c r="L2483" s="9" t="s">
        <v>18</v>
      </c>
      <c r="M2483" s="9" t="str">
        <f>IF(טבלה14[[#This Row],[מספר סטודנטים בתואר 1]]&gt;500,"yes","no")</f>
        <v>no</v>
      </c>
      <c r="N2483" s="12">
        <f>טבלה14[[#This Row],[מספר סטודנטים בתואר 1]]/SUBTOTAL(109,טבלה14[מספר סטודנטים בתואר 1])</f>
        <v>4.53837985657556E-3</v>
      </c>
      <c r="O2483" s="11">
        <f>IFERROR(((טבלה14[[#This Row],[מספר סטודנטים בתואר 1]]-טבלה14[[#This Row],[נשים תואר 1]])/טבלה14[[#This Row],[מספר סטודנטים בתואר 1]]),"")</f>
        <v>0.89423076923076927</v>
      </c>
      <c r="P2483" s="11">
        <f>IFERROR(טבלה14[[#This Row],[נשים תואר 1]]/טבלה14[[#This Row],[מספר סטודנטים בתואר 1]],"")</f>
        <v>0.10576923076923077</v>
      </c>
      <c r="Q248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83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483" s="13">
        <f>SUMIFS(T:T,D:D,"2007/08",B:B,B2483)-טבלה14[[#This Row],[דירוג]]</f>
        <v>-67</v>
      </c>
      <c r="T2483" s="9">
        <v>67</v>
      </c>
    </row>
    <row r="2484" spans="2:20" s="6" customFormat="1" ht="13.8" hidden="1" x14ac:dyDescent="0.3">
      <c r="B2484" s="7" t="s">
        <v>104</v>
      </c>
      <c r="C2484" s="8" t="s">
        <v>39</v>
      </c>
      <c r="D2484" s="10" t="s">
        <v>199</v>
      </c>
      <c r="E2484" s="10">
        <v>293</v>
      </c>
      <c r="F2484" s="10">
        <v>198</v>
      </c>
      <c r="G2484" s="10">
        <v>43</v>
      </c>
      <c r="H2484" s="10">
        <v>27</v>
      </c>
      <c r="I2484" s="10">
        <v>9</v>
      </c>
      <c r="J2484" s="10">
        <v>6</v>
      </c>
      <c r="K2484" s="9"/>
      <c r="L2484" s="9" t="s">
        <v>18</v>
      </c>
      <c r="M2484" s="9" t="str">
        <f>IF(טבלה14[[#This Row],[מספר סטודנטים בתואר 1]]&gt;500,"yes","no")</f>
        <v>no</v>
      </c>
      <c r="N2484" s="12">
        <f>טבלה14[[#This Row],[מספר סטודנטים בתואר 1]]/SUBTOTAL(109,טבלה14[מספר סטודנטים בתואר 1])</f>
        <v>4.2620041601815354E-3</v>
      </c>
      <c r="O2484" s="11">
        <f>IFERROR(((טבלה14[[#This Row],[מספר סטודנטים בתואר 1]]-טבלה14[[#This Row],[נשים תואר 1]])/טבלה14[[#This Row],[מספר סטודנטים בתואר 1]]),"")</f>
        <v>0.32423208191126279</v>
      </c>
      <c r="P2484" s="11">
        <f>IFERROR(טבלה14[[#This Row],[נשים תואר 1]]/טבלה14[[#This Row],[מספר סטודנטים בתואר 1]],"")</f>
        <v>0.67576791808873715</v>
      </c>
      <c r="Q248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8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84" s="13">
        <f>SUMIFS(T:T,D:D,"2007/08",B:B,B2484)-טבלה14[[#This Row],[דירוג]]</f>
        <v>4</v>
      </c>
      <c r="T2484" s="9">
        <v>68</v>
      </c>
    </row>
    <row r="2485" spans="2:20" s="6" customFormat="1" ht="13.8" hidden="1" x14ac:dyDescent="0.3">
      <c r="B2485" s="7" t="s">
        <v>114</v>
      </c>
      <c r="C2485" s="8" t="s">
        <v>25</v>
      </c>
      <c r="D2485" s="9" t="s">
        <v>199</v>
      </c>
      <c r="E2485" s="10">
        <v>290</v>
      </c>
      <c r="F2485" s="10">
        <v>138</v>
      </c>
      <c r="G2485" s="10">
        <v>115</v>
      </c>
      <c r="H2485" s="10">
        <v>65</v>
      </c>
      <c r="I2485" s="10">
        <v>64</v>
      </c>
      <c r="J2485" s="10">
        <v>36</v>
      </c>
      <c r="K2485" s="9"/>
      <c r="L2485" s="9" t="s">
        <v>18</v>
      </c>
      <c r="M2485" s="9" t="str">
        <f>IF(טבלה14[[#This Row],[מספר סטודנטים בתואר 1]]&gt;500,"yes","no")</f>
        <v>no</v>
      </c>
      <c r="N2485" s="12">
        <f>טבלה14[[#This Row],[מספר סטודנטים בתואר 1]]/SUBTOTAL(109,טבלה14[מספר סטודנטים בתואר 1])</f>
        <v>4.2183658923298471E-3</v>
      </c>
      <c r="O2485" s="11">
        <f>IFERROR(((טבלה14[[#This Row],[מספר סטודנטים בתואר 1]]-טבלה14[[#This Row],[נשים תואר 1]])/טבלה14[[#This Row],[מספר סטודנטים בתואר 1]]),"")</f>
        <v>0.52413793103448281</v>
      </c>
      <c r="P2485" s="11">
        <f>IFERROR(טבלה14[[#This Row],[נשים תואר 1]]/טבלה14[[#This Row],[מספר סטודנטים בתואר 1]],"")</f>
        <v>0.47586206896551725</v>
      </c>
      <c r="Q248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8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85" s="13">
        <f>SUMIFS(T:T,D:D,"2007/08",B:B,B2485)-טבלה14[[#This Row],[דירוג]]</f>
        <v>-4</v>
      </c>
      <c r="T2485" s="9">
        <v>69</v>
      </c>
    </row>
    <row r="2486" spans="2:20" s="6" customFormat="1" ht="13.8" hidden="1" x14ac:dyDescent="0.3">
      <c r="B2486" s="7" t="s">
        <v>110</v>
      </c>
      <c r="C2486" s="8" t="s">
        <v>48</v>
      </c>
      <c r="D2486" s="10" t="s">
        <v>199</v>
      </c>
      <c r="E2486" s="10">
        <v>269</v>
      </c>
      <c r="F2486" s="10">
        <v>191</v>
      </c>
      <c r="G2486" s="10">
        <v>40</v>
      </c>
      <c r="H2486" s="10">
        <v>20</v>
      </c>
      <c r="I2486" s="10">
        <v>54</v>
      </c>
      <c r="J2486" s="10">
        <v>28</v>
      </c>
      <c r="K2486" s="9"/>
      <c r="L2486" s="9" t="s">
        <v>18</v>
      </c>
      <c r="M2486" s="9" t="str">
        <f>IF(טבלה14[[#This Row],[מספר סטודנטים בתואר 1]]&gt;500,"yes","no")</f>
        <v>no</v>
      </c>
      <c r="N2486" s="12">
        <f>טבלה14[[#This Row],[מספר סטודנטים בתואר 1]]/SUBTOTAL(109,טבלה14[מספר סטודנטים בתואר 1])</f>
        <v>3.9128980173680303E-3</v>
      </c>
      <c r="O2486" s="11">
        <f>IFERROR(((טבלה14[[#This Row],[מספר סטודנטים בתואר 1]]-טבלה14[[#This Row],[נשים תואר 1]])/טבלה14[[#This Row],[מספר סטודנטים בתואר 1]]),"")</f>
        <v>0.2899628252788104</v>
      </c>
      <c r="P2486" s="11">
        <f>IFERROR(טבלה14[[#This Row],[נשים תואר 1]]/טבלה14[[#This Row],[מספר סטודנטים בתואר 1]],"")</f>
        <v>0.71003717472118955</v>
      </c>
      <c r="Q248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48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86" s="13">
        <f>SUMIFS(T:T,D:D,"2007/08",B:B,B2486)-טבלה14[[#This Row],[דירוג]]</f>
        <v>4</v>
      </c>
      <c r="T2486" s="9">
        <v>70</v>
      </c>
    </row>
    <row r="2487" spans="2:20" s="6" customFormat="1" ht="13.8" hidden="1" x14ac:dyDescent="0.3">
      <c r="B2487" s="7" t="s">
        <v>224</v>
      </c>
      <c r="C2487" s="8" t="s">
        <v>39</v>
      </c>
      <c r="D2487" s="9" t="s">
        <v>199</v>
      </c>
      <c r="E2487" s="10">
        <v>268</v>
      </c>
      <c r="F2487" s="10">
        <v>219</v>
      </c>
      <c r="G2487" s="10">
        <v>30</v>
      </c>
      <c r="H2487" s="10">
        <v>27</v>
      </c>
      <c r="I2487" s="10">
        <v>8</v>
      </c>
      <c r="J2487" s="10">
        <v>8</v>
      </c>
      <c r="K2487" s="9"/>
      <c r="L2487" s="9" t="s">
        <v>18</v>
      </c>
      <c r="M2487" s="9" t="str">
        <f>IF(טבלה14[[#This Row],[מספר סטודנטים בתואר 1]]&gt;500,"yes","no")</f>
        <v>no</v>
      </c>
      <c r="N2487" s="12">
        <f>טבלה14[[#This Row],[מספר סטודנטים בתואר 1]]/SUBTOTAL(109,טבלה14[מספר סטודנטים בתואר 1])</f>
        <v>3.8983519280841347E-3</v>
      </c>
      <c r="O2487" s="11">
        <f>IFERROR(((טבלה14[[#This Row],[מספר סטודנטים בתואר 1]]-טבלה14[[#This Row],[נשים תואר 1]])/טבלה14[[#This Row],[מספר סטודנטים בתואר 1]]),"")</f>
        <v>0.18283582089552239</v>
      </c>
      <c r="P2487" s="11">
        <f>IFERROR(טבלה14[[#This Row],[נשים תואר 1]]/טבלה14[[#This Row],[מספר סטודנטים בתואר 1]],"")</f>
        <v>0.81716417910447758</v>
      </c>
      <c r="Q248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48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87" s="13">
        <f>SUMIFS(T:T,D:D,"2007/08",B:B,B2487)-טבלה14[[#This Row],[דירוג]]</f>
        <v>-5</v>
      </c>
      <c r="T2487" s="9">
        <v>71</v>
      </c>
    </row>
    <row r="2488" spans="2:20" s="6" customFormat="1" ht="13.8" hidden="1" x14ac:dyDescent="0.3">
      <c r="B2488" s="7" t="s">
        <v>119</v>
      </c>
      <c r="C2488" s="8" t="s">
        <v>34</v>
      </c>
      <c r="D2488" s="10" t="s">
        <v>199</v>
      </c>
      <c r="E2488" s="10">
        <v>261</v>
      </c>
      <c r="F2488" s="10">
        <v>188</v>
      </c>
      <c r="G2488" s="10">
        <v>48</v>
      </c>
      <c r="H2488" s="10">
        <v>36</v>
      </c>
      <c r="I2488" s="10">
        <v>29</v>
      </c>
      <c r="J2488" s="10">
        <v>18</v>
      </c>
      <c r="K2488" s="9"/>
      <c r="L2488" s="9" t="s">
        <v>18</v>
      </c>
      <c r="M2488" s="9" t="str">
        <f>IF(טבלה14[[#This Row],[מספר סטודנטים בתואר 1]]&gt;500,"yes","no")</f>
        <v>no</v>
      </c>
      <c r="N2488" s="12">
        <f>טבלה14[[#This Row],[מספר סטודנטים בתואר 1]]/SUBTOTAL(109,טבלה14[מספר סטודנטים בתואר 1])</f>
        <v>3.7965293030968626E-3</v>
      </c>
      <c r="O2488" s="11">
        <f>IFERROR(((טבלה14[[#This Row],[מספר סטודנטים בתואר 1]]-טבלה14[[#This Row],[נשים תואר 1]])/טבלה14[[#This Row],[מספר סטודנטים בתואר 1]]),"")</f>
        <v>0.27969348659003829</v>
      </c>
      <c r="P2488" s="11">
        <f>IFERROR(טבלה14[[#This Row],[נשים תואר 1]]/טבלה14[[#This Row],[מספר סטודנטים בתואר 1]],"")</f>
        <v>0.72030651340996166</v>
      </c>
      <c r="Q248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48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88" s="13">
        <f>SUMIFS(T:T,D:D,"2007/08",B:B,B2488)-טבלה14[[#This Row],[דירוג]]</f>
        <v>-2</v>
      </c>
      <c r="T2488" s="9">
        <v>72</v>
      </c>
    </row>
    <row r="2489" spans="2:20" s="6" customFormat="1" ht="13.8" hidden="1" x14ac:dyDescent="0.3">
      <c r="B2489" s="7" t="s">
        <v>201</v>
      </c>
      <c r="C2489" s="8" t="s">
        <v>58</v>
      </c>
      <c r="D2489" s="9" t="s">
        <v>199</v>
      </c>
      <c r="E2489" s="10">
        <v>255</v>
      </c>
      <c r="F2489" s="10">
        <v>203</v>
      </c>
      <c r="G2489" s="10"/>
      <c r="H2489" s="10"/>
      <c r="I2489" s="10"/>
      <c r="J2489" s="10" t="s">
        <v>21</v>
      </c>
      <c r="K2489" s="9"/>
      <c r="L2489" s="9" t="s">
        <v>18</v>
      </c>
      <c r="M2489" s="9" t="str">
        <f>IF(טבלה14[[#This Row],[מספר סטודנטים בתואר 1]]&gt;500,"yes","no")</f>
        <v>no</v>
      </c>
      <c r="N2489" s="12">
        <f>טבלה14[[#This Row],[מספר סטודנטים בתואר 1]]/SUBTOTAL(109,טבלה14[מספר סטודנטים בתואר 1])</f>
        <v>3.7092527673934861E-3</v>
      </c>
      <c r="O2489" s="11">
        <f>IFERROR(((טבלה14[[#This Row],[מספר סטודנטים בתואר 1]]-טבלה14[[#This Row],[נשים תואר 1]])/טבלה14[[#This Row],[מספר סטודנטים בתואר 1]]),"")</f>
        <v>0.20392156862745098</v>
      </c>
      <c r="P2489" s="11">
        <f>IFERROR(טבלה14[[#This Row],[נשים תואר 1]]/טבלה14[[#This Row],[מספר סטודנטים בתואר 1]],"")</f>
        <v>0.79607843137254897</v>
      </c>
      <c r="Q248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48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89" s="13">
        <f>SUMIFS(T:T,D:D,"2007/08",B:B,B2489)-טבלה14[[#This Row],[דירוג]]</f>
        <v>-5</v>
      </c>
      <c r="T2489" s="9">
        <v>73</v>
      </c>
    </row>
    <row r="2490" spans="2:20" s="6" customFormat="1" ht="13.8" hidden="1" x14ac:dyDescent="0.3">
      <c r="B2490" s="7" t="s">
        <v>97</v>
      </c>
      <c r="C2490" s="8" t="s">
        <v>58</v>
      </c>
      <c r="D2490" s="10" t="s">
        <v>199</v>
      </c>
      <c r="E2490" s="10">
        <v>248</v>
      </c>
      <c r="F2490" s="10">
        <v>232</v>
      </c>
      <c r="G2490" s="10">
        <v>54</v>
      </c>
      <c r="H2490" s="10">
        <v>47</v>
      </c>
      <c r="I2490" s="10">
        <v>9</v>
      </c>
      <c r="J2490" s="10">
        <v>6</v>
      </c>
      <c r="K2490" s="9"/>
      <c r="L2490" s="9" t="s">
        <v>18</v>
      </c>
      <c r="M2490" s="9" t="str">
        <f>IF(טבלה14[[#This Row],[מספר סטודנטים בתואר 1]]&gt;500,"yes","no")</f>
        <v>no</v>
      </c>
      <c r="N2490" s="12">
        <f>טבלה14[[#This Row],[מספר סטודנטים בתואר 1]]/SUBTOTAL(109,טבלה14[מספר סטודנטים בתואר 1])</f>
        <v>3.607430142406214E-3</v>
      </c>
      <c r="O2490" s="11">
        <f>IFERROR(((טבלה14[[#This Row],[מספר סטודנטים בתואר 1]]-טבלה14[[#This Row],[נשים תואר 1]])/טבלה14[[#This Row],[מספר סטודנטים בתואר 1]]),"")</f>
        <v>6.4516129032258063E-2</v>
      </c>
      <c r="P2490" s="11">
        <f>IFERROR(טבלה14[[#This Row],[נשים תואר 1]]/טבלה14[[#This Row],[מספר סטודנטים בתואר 1]],"")</f>
        <v>0.93548387096774188</v>
      </c>
      <c r="Q249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49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90" s="13">
        <f>SUMIFS(T:T,D:D,"2007/08",B:B,B2490)-טבלה14[[#This Row],[דירוג]]</f>
        <v>4</v>
      </c>
      <c r="T2490" s="9">
        <v>74</v>
      </c>
    </row>
    <row r="2491" spans="2:20" s="6" customFormat="1" ht="13.8" hidden="1" x14ac:dyDescent="0.3">
      <c r="B2491" s="7" t="s">
        <v>125</v>
      </c>
      <c r="C2491" s="8" t="s">
        <v>56</v>
      </c>
      <c r="D2491" s="9" t="s">
        <v>199</v>
      </c>
      <c r="E2491" s="10">
        <v>246</v>
      </c>
      <c r="F2491" s="10">
        <v>150</v>
      </c>
      <c r="G2491" s="10">
        <v>60</v>
      </c>
      <c r="H2491" s="10">
        <v>50</v>
      </c>
      <c r="I2491" s="10">
        <v>71</v>
      </c>
      <c r="J2491" s="10">
        <v>40</v>
      </c>
      <c r="K2491" s="9"/>
      <c r="L2491" s="9" t="s">
        <v>18</v>
      </c>
      <c r="M2491" s="9" t="str">
        <f>IF(טבלה14[[#This Row],[מספר סטודנטים בתואר 1]]&gt;500,"yes","no")</f>
        <v>no</v>
      </c>
      <c r="N2491" s="12">
        <f>טבלה14[[#This Row],[מספר סטודנטים בתואר 1]]/SUBTOTAL(109,טבלה14[מספר סטודנטים בתואר 1])</f>
        <v>3.5783379638384218E-3</v>
      </c>
      <c r="O2491" s="11">
        <f>IFERROR(((טבלה14[[#This Row],[מספר סטודנטים בתואר 1]]-טבלה14[[#This Row],[נשים תואר 1]])/טבלה14[[#This Row],[מספר סטודנטים בתואר 1]]),"")</f>
        <v>0.3902439024390244</v>
      </c>
      <c r="P2491" s="11">
        <f>IFERROR(טבלה14[[#This Row],[נשים תואר 1]]/טבלה14[[#This Row],[מספר סטודנטים בתואר 1]],"")</f>
        <v>0.6097560975609756</v>
      </c>
      <c r="Q249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9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91" s="13">
        <f>SUMIFS(T:T,D:D,"2007/08",B:B,B2491)-טבלה14[[#This Row],[דירוג]]</f>
        <v>-8</v>
      </c>
      <c r="T2491" s="9">
        <v>75</v>
      </c>
    </row>
    <row r="2492" spans="2:20" s="6" customFormat="1" ht="13.8" hidden="1" x14ac:dyDescent="0.3">
      <c r="B2492" s="7" t="s">
        <v>88</v>
      </c>
      <c r="C2492" s="8" t="s">
        <v>48</v>
      </c>
      <c r="D2492" s="10" t="s">
        <v>199</v>
      </c>
      <c r="E2492" s="10">
        <v>237</v>
      </c>
      <c r="F2492" s="10">
        <v>183</v>
      </c>
      <c r="G2492" s="10">
        <v>300</v>
      </c>
      <c r="H2492" s="10">
        <v>217</v>
      </c>
      <c r="I2492" s="10">
        <v>144</v>
      </c>
      <c r="J2492" s="10">
        <v>84</v>
      </c>
      <c r="K2492" s="9"/>
      <c r="L2492" s="9" t="s">
        <v>18</v>
      </c>
      <c r="M2492" s="9" t="str">
        <f>IF(טבלה14[[#This Row],[מספר סטודנטים בתואר 1]]&gt;500,"yes","no")</f>
        <v>no</v>
      </c>
      <c r="N2492" s="12">
        <f>טבלה14[[#This Row],[מספר סטודנטים בתואר 1]]/SUBTOTAL(109,טבלה14[מספר סטודנטים בתואר 1])</f>
        <v>3.447423160283358E-3</v>
      </c>
      <c r="O2492" s="11">
        <f>IFERROR(((טבלה14[[#This Row],[מספר סטודנטים בתואר 1]]-טבלה14[[#This Row],[נשים תואר 1]])/טבלה14[[#This Row],[מספר סטודנטים בתואר 1]]),"")</f>
        <v>0.22784810126582278</v>
      </c>
      <c r="P2492" s="11">
        <f>IFERROR(טבלה14[[#This Row],[נשים תואר 1]]/טבלה14[[#This Row],[מספר סטודנטים בתואר 1]],"")</f>
        <v>0.77215189873417722</v>
      </c>
      <c r="Q249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49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92" s="13">
        <f>SUMIFS(T:T,D:D,"2007/08",B:B,B2492)-טבלה14[[#This Row],[דירוג]]</f>
        <v>0</v>
      </c>
      <c r="T2492" s="9">
        <v>76</v>
      </c>
    </row>
    <row r="2493" spans="2:20" s="6" customFormat="1" ht="13.8" hidden="1" x14ac:dyDescent="0.3">
      <c r="B2493" s="7" t="s">
        <v>213</v>
      </c>
      <c r="C2493" s="8" t="s">
        <v>56</v>
      </c>
      <c r="D2493" s="9" t="s">
        <v>199</v>
      </c>
      <c r="E2493" s="10">
        <v>223</v>
      </c>
      <c r="F2493" s="10">
        <v>188</v>
      </c>
      <c r="G2493" s="10">
        <v>151</v>
      </c>
      <c r="H2493" s="10">
        <v>126</v>
      </c>
      <c r="I2493" s="10">
        <v>25</v>
      </c>
      <c r="J2493" s="10">
        <v>21</v>
      </c>
      <c r="K2493" s="9"/>
      <c r="L2493" s="9" t="s">
        <v>18</v>
      </c>
      <c r="M2493" s="9" t="str">
        <f>IF(טבלה14[[#This Row],[מספר סטודנטים בתואר 1]]&gt;500,"yes","no")</f>
        <v>no</v>
      </c>
      <c r="N2493" s="12">
        <f>טבלה14[[#This Row],[מספר סטודנטים בתואר 1]]/SUBTOTAL(109,טבלה14[מספר סטודנטים בתואר 1])</f>
        <v>3.2437779103088133E-3</v>
      </c>
      <c r="O2493" s="11">
        <f>IFERROR(((טבלה14[[#This Row],[מספר סטודנטים בתואר 1]]-טבלה14[[#This Row],[נשים תואר 1]])/טבלה14[[#This Row],[מספר סטודנטים בתואר 1]]),"")</f>
        <v>0.15695067264573992</v>
      </c>
      <c r="P2493" s="11">
        <f>IFERROR(טבלה14[[#This Row],[נשים תואר 1]]/טבלה14[[#This Row],[מספר סטודנטים בתואר 1]],"")</f>
        <v>0.84304932735426008</v>
      </c>
      <c r="Q249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49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93" s="13">
        <f>SUMIFS(T:T,D:D,"2007/08",B:B,B2493)-טבלה14[[#This Row],[דירוג]]</f>
        <v>2</v>
      </c>
      <c r="T2493" s="9">
        <v>77</v>
      </c>
    </row>
    <row r="2494" spans="2:20" s="6" customFormat="1" ht="13.8" hidden="1" x14ac:dyDescent="0.3">
      <c r="B2494" s="7" t="s">
        <v>215</v>
      </c>
      <c r="C2494" s="8" t="s">
        <v>52</v>
      </c>
      <c r="D2494" s="10" t="s">
        <v>199</v>
      </c>
      <c r="E2494" s="10">
        <v>222</v>
      </c>
      <c r="F2494" s="10">
        <v>214</v>
      </c>
      <c r="G2494" s="10">
        <v>477</v>
      </c>
      <c r="H2494" s="10">
        <v>453</v>
      </c>
      <c r="I2494" s="10">
        <v>19</v>
      </c>
      <c r="J2494" s="10">
        <v>16</v>
      </c>
      <c r="K2494" s="9"/>
      <c r="L2494" s="9" t="s">
        <v>18</v>
      </c>
      <c r="M2494" s="9" t="str">
        <f>IF(טבלה14[[#This Row],[מספר סטודנטים בתואר 1]]&gt;500,"yes","no")</f>
        <v>no</v>
      </c>
      <c r="N2494" s="12">
        <f>טבלה14[[#This Row],[מספר סטודנטים בתואר 1]]/SUBTOTAL(109,טבלה14[מספר סטודנטים בתואר 1])</f>
        <v>3.2292318210249173E-3</v>
      </c>
      <c r="O2494" s="11">
        <f>IFERROR(((טבלה14[[#This Row],[מספר סטודנטים בתואר 1]]-טבלה14[[#This Row],[נשים תואר 1]])/טבלה14[[#This Row],[מספר סטודנטים בתואר 1]]),"")</f>
        <v>3.6036036036036036E-2</v>
      </c>
      <c r="P2494" s="11">
        <f>IFERROR(טבלה14[[#This Row],[נשים תואר 1]]/טבלה14[[#This Row],[מספר סטודנטים בתואר 1]],"")</f>
        <v>0.963963963963964</v>
      </c>
      <c r="Q249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49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94" s="13">
        <f>SUMIFS(T:T,D:D,"2007/08",B:B,B2494)-טבלה14[[#This Row],[דירוג]]</f>
        <v>-6</v>
      </c>
      <c r="T2494" s="9">
        <v>79</v>
      </c>
    </row>
    <row r="2495" spans="2:20" s="6" customFormat="1" ht="13.8" hidden="1" x14ac:dyDescent="0.3">
      <c r="B2495" s="7" t="s">
        <v>66</v>
      </c>
      <c r="C2495" s="8" t="s">
        <v>34</v>
      </c>
      <c r="D2495" s="9" t="s">
        <v>199</v>
      </c>
      <c r="E2495" s="10">
        <v>222</v>
      </c>
      <c r="F2495" s="10">
        <v>50</v>
      </c>
      <c r="G2495" s="10"/>
      <c r="H2495" s="10"/>
      <c r="I2495" s="10"/>
      <c r="J2495" s="10" t="s">
        <v>21</v>
      </c>
      <c r="K2495" s="9"/>
      <c r="L2495" s="9" t="s">
        <v>18</v>
      </c>
      <c r="M2495" s="9" t="str">
        <f>IF(טבלה14[[#This Row],[מספר סטודנטים בתואר 1]]&gt;500,"yes","no")</f>
        <v>no</v>
      </c>
      <c r="N2495" s="12">
        <f>טבלה14[[#This Row],[מספר סטודנטים בתואר 1]]/SUBTOTAL(109,טבלה14[מספר סטודנטים בתואר 1])</f>
        <v>3.2292318210249173E-3</v>
      </c>
      <c r="O2495" s="11">
        <f>IFERROR(((טבלה14[[#This Row],[מספר סטודנטים בתואר 1]]-טבלה14[[#This Row],[נשים תואר 1]])/טבלה14[[#This Row],[מספר סטודנטים בתואר 1]]),"")</f>
        <v>0.77477477477477474</v>
      </c>
      <c r="P2495" s="11">
        <f>IFERROR(טבלה14[[#This Row],[נשים תואר 1]]/טבלה14[[#This Row],[מספר סטודנטים בתואר 1]],"")</f>
        <v>0.22522522522522523</v>
      </c>
      <c r="Q249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95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495" s="13">
        <f>SUMIFS(T:T,D:D,"2007/08",B:B,B2495)-טבלה14[[#This Row],[דירוג]]</f>
        <v>-36</v>
      </c>
      <c r="T2495" s="9">
        <v>78</v>
      </c>
    </row>
    <row r="2496" spans="2:20" s="6" customFormat="1" ht="13.8" hidden="1" x14ac:dyDescent="0.3">
      <c r="B2496" s="7" t="s">
        <v>238</v>
      </c>
      <c r="C2496" s="8" t="s">
        <v>25</v>
      </c>
      <c r="D2496" s="10" t="s">
        <v>199</v>
      </c>
      <c r="E2496" s="10">
        <v>220</v>
      </c>
      <c r="F2496" s="10">
        <v>124</v>
      </c>
      <c r="G2496" s="10">
        <v>159</v>
      </c>
      <c r="H2496" s="10">
        <v>122</v>
      </c>
      <c r="I2496" s="10">
        <v>29</v>
      </c>
      <c r="J2496" s="10">
        <v>25</v>
      </c>
      <c r="K2496" s="9"/>
      <c r="L2496" s="9" t="s">
        <v>18</v>
      </c>
      <c r="M2496" s="9" t="str">
        <f>IF(טבלה14[[#This Row],[מספר סטודנטים בתואר 1]]&gt;500,"yes","no")</f>
        <v>no</v>
      </c>
      <c r="N2496" s="12">
        <f>טבלה14[[#This Row],[מספר סטודנטים בתואר 1]]/SUBTOTAL(109,טבלה14[מספר סטודנטים בתואר 1])</f>
        <v>3.2001396424571255E-3</v>
      </c>
      <c r="O2496" s="11">
        <f>IFERROR(((טבלה14[[#This Row],[מספר סטודנטים בתואר 1]]-טבלה14[[#This Row],[נשים תואר 1]])/טבלה14[[#This Row],[מספר סטודנטים בתואר 1]]),"")</f>
        <v>0.43636363636363634</v>
      </c>
      <c r="P2496" s="11">
        <f>IFERROR(טבלה14[[#This Row],[נשים תואר 1]]/טבלה14[[#This Row],[מספר סטודנטים בתואר 1]],"")</f>
        <v>0.5636363636363636</v>
      </c>
      <c r="Q249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9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96" s="13">
        <f>SUMIFS(T:T,D:D,"2007/08",B:B,B2496)-טבלה14[[#This Row],[דירוג]]</f>
        <v>1</v>
      </c>
      <c r="T2496" s="9">
        <v>80</v>
      </c>
    </row>
    <row r="2497" spans="2:20" s="6" customFormat="1" ht="13.8" hidden="1" x14ac:dyDescent="0.3">
      <c r="B2497" s="7" t="s">
        <v>202</v>
      </c>
      <c r="C2497" s="8" t="s">
        <v>25</v>
      </c>
      <c r="D2497" s="9" t="s">
        <v>199</v>
      </c>
      <c r="E2497" s="10">
        <v>217</v>
      </c>
      <c r="F2497" s="10">
        <v>150</v>
      </c>
      <c r="G2497" s="10">
        <v>239</v>
      </c>
      <c r="H2497" s="10">
        <v>172</v>
      </c>
      <c r="I2497" s="10">
        <v>76</v>
      </c>
      <c r="J2497" s="10">
        <v>33</v>
      </c>
      <c r="K2497" s="9"/>
      <c r="L2497" s="9" t="s">
        <v>18</v>
      </c>
      <c r="M2497" s="9" t="str">
        <f>IF(טבלה14[[#This Row],[מספר סטודנטים בתואר 1]]&gt;500,"yes","no")</f>
        <v>no</v>
      </c>
      <c r="N2497" s="12">
        <f>טבלה14[[#This Row],[מספר סטודנטים בתואר 1]]/SUBTOTAL(109,טבלה14[מספר סטודנטים בתואר 1])</f>
        <v>3.1565013746054373E-3</v>
      </c>
      <c r="O2497" s="11">
        <f>IFERROR(((טבלה14[[#This Row],[מספר סטודנטים בתואר 1]]-טבלה14[[#This Row],[נשים תואר 1]])/טבלה14[[#This Row],[מספר סטודנטים בתואר 1]]),"")</f>
        <v>0.30875576036866359</v>
      </c>
      <c r="P2497" s="11">
        <f>IFERROR(טבלה14[[#This Row],[נשים תואר 1]]/טבלה14[[#This Row],[מספר סטודנטים בתואר 1]],"")</f>
        <v>0.69124423963133641</v>
      </c>
      <c r="Q249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49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97" s="13">
        <f>SUMIFS(T:T,D:D,"2007/08",B:B,B2497)-טבלה14[[#This Row],[דירוג]]</f>
        <v>-6</v>
      </c>
      <c r="T2497" s="9">
        <v>81</v>
      </c>
    </row>
    <row r="2498" spans="2:20" s="6" customFormat="1" ht="13.8" hidden="1" x14ac:dyDescent="0.3">
      <c r="B2498" s="7" t="s">
        <v>124</v>
      </c>
      <c r="C2498" s="8" t="s">
        <v>58</v>
      </c>
      <c r="D2498" s="10" t="s">
        <v>199</v>
      </c>
      <c r="E2498" s="10">
        <v>215</v>
      </c>
      <c r="F2498" s="10">
        <v>170</v>
      </c>
      <c r="G2498" s="10"/>
      <c r="H2498" s="10"/>
      <c r="I2498" s="10"/>
      <c r="J2498" s="10" t="s">
        <v>21</v>
      </c>
      <c r="K2498" s="9"/>
      <c r="L2498" s="9" t="s">
        <v>18</v>
      </c>
      <c r="M2498" s="9" t="str">
        <f>IF(טבלה14[[#This Row],[מספר סטודנטים בתואר 1]]&gt;500,"yes","no")</f>
        <v>no</v>
      </c>
      <c r="N2498" s="12">
        <f>טבלה14[[#This Row],[מספר סטודנטים בתואר 1]]/SUBTOTAL(109,טבלה14[מספר סטודנטים בתואר 1])</f>
        <v>3.1274091960376451E-3</v>
      </c>
      <c r="O2498" s="11">
        <f>IFERROR(((טבלה14[[#This Row],[מספר סטודנטים בתואר 1]]-טבלה14[[#This Row],[נשים תואר 1]])/טבלה14[[#This Row],[מספר סטודנטים בתואר 1]]),"")</f>
        <v>0.20930232558139536</v>
      </c>
      <c r="P2498" s="11">
        <f>IFERROR(טבלה14[[#This Row],[נשים תואר 1]]/טבלה14[[#This Row],[מספר סטודנטים בתואר 1]],"")</f>
        <v>0.79069767441860461</v>
      </c>
      <c r="Q249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49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98" s="13">
        <f>SUMIFS(T:T,D:D,"2007/08",B:B,B2498)-טבלה14[[#This Row],[דירוג]]</f>
        <v>-2</v>
      </c>
      <c r="T2498" s="9">
        <v>82</v>
      </c>
    </row>
    <row r="2499" spans="2:20" s="6" customFormat="1" ht="13.8" hidden="1" x14ac:dyDescent="0.3">
      <c r="B2499" s="7" t="s">
        <v>109</v>
      </c>
      <c r="C2499" s="8" t="s">
        <v>52</v>
      </c>
      <c r="D2499" s="9" t="s">
        <v>199</v>
      </c>
      <c r="E2499" s="10">
        <v>213</v>
      </c>
      <c r="F2499" s="10">
        <v>181</v>
      </c>
      <c r="G2499" s="10">
        <v>535</v>
      </c>
      <c r="H2499" s="10">
        <v>505</v>
      </c>
      <c r="I2499" s="10">
        <v>31</v>
      </c>
      <c r="J2499" s="10">
        <v>29</v>
      </c>
      <c r="K2499" s="9"/>
      <c r="L2499" s="9" t="s">
        <v>18</v>
      </c>
      <c r="M2499" s="9" t="str">
        <f>IF(טבלה14[[#This Row],[מספר סטודנטים בתואר 1]]&gt;500,"yes","no")</f>
        <v>no</v>
      </c>
      <c r="N2499" s="12">
        <f>טבלה14[[#This Row],[מספר סטודנטים בתואר 1]]/SUBTOTAL(109,טבלה14[מספר סטודנטים בתואר 1])</f>
        <v>3.0983170174698534E-3</v>
      </c>
      <c r="O2499" s="11">
        <f>IFERROR(((טבלה14[[#This Row],[מספר סטודנטים בתואר 1]]-טבלה14[[#This Row],[נשים תואר 1]])/טבלה14[[#This Row],[מספר סטודנטים בתואר 1]]),"")</f>
        <v>0.15023474178403756</v>
      </c>
      <c r="P2499" s="11">
        <f>IFERROR(טבלה14[[#This Row],[נשים תואר 1]]/טבלה14[[#This Row],[מספר סטודנטים בתואר 1]],"")</f>
        <v>0.84976525821596249</v>
      </c>
      <c r="Q249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49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499" s="13">
        <f>SUMIFS(T:T,D:D,"2007/08",B:B,B2499)-טבלה14[[#This Row],[דירוג]]</f>
        <v>-6</v>
      </c>
      <c r="T2499" s="9">
        <v>83</v>
      </c>
    </row>
    <row r="2500" spans="2:20" s="6" customFormat="1" ht="13.8" hidden="1" x14ac:dyDescent="0.3">
      <c r="B2500" s="7" t="s">
        <v>117</v>
      </c>
      <c r="C2500" s="8" t="s">
        <v>56</v>
      </c>
      <c r="D2500" s="10" t="s">
        <v>199</v>
      </c>
      <c r="E2500" s="10">
        <v>212</v>
      </c>
      <c r="F2500" s="10">
        <v>95</v>
      </c>
      <c r="G2500" s="10">
        <v>39</v>
      </c>
      <c r="H2500" s="10">
        <v>20</v>
      </c>
      <c r="I2500" s="10"/>
      <c r="J2500" s="10" t="s">
        <v>21</v>
      </c>
      <c r="K2500" s="9"/>
      <c r="L2500" s="9" t="s">
        <v>18</v>
      </c>
      <c r="M2500" s="9" t="str">
        <f>IF(טבלה14[[#This Row],[מספר סטודנטים בתואר 1]]&gt;500,"yes","no")</f>
        <v>no</v>
      </c>
      <c r="N2500" s="12">
        <f>טבלה14[[#This Row],[מספר סטודנטים בתואר 1]]/SUBTOTAL(109,טבלה14[מספר סטודנטים בתואר 1])</f>
        <v>3.0837709281859573E-3</v>
      </c>
      <c r="O2500" s="11">
        <f>IFERROR(((טבלה14[[#This Row],[מספר סטודנטים בתואר 1]]-טבלה14[[#This Row],[נשים תואר 1]])/טבלה14[[#This Row],[מספר סטודנטים בתואר 1]]),"")</f>
        <v>0.55188679245283023</v>
      </c>
      <c r="P2500" s="11">
        <f>IFERROR(טבלה14[[#This Row],[נשים תואר 1]]/טבלה14[[#This Row],[מספר סטודנטים בתואר 1]],"")</f>
        <v>0.44811320754716982</v>
      </c>
      <c r="Q250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50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00" s="13">
        <f>SUMIFS(T:T,D:D,"2007/08",B:B,B2500)-טבלה14[[#This Row],[דירוג]]</f>
        <v>3</v>
      </c>
      <c r="T2500" s="9">
        <v>84</v>
      </c>
    </row>
    <row r="2501" spans="2:20" s="6" customFormat="1" ht="13.8" hidden="1" x14ac:dyDescent="0.3">
      <c r="B2501" s="7" t="s">
        <v>103</v>
      </c>
      <c r="C2501" s="8" t="s">
        <v>48</v>
      </c>
      <c r="D2501" s="9" t="s">
        <v>199</v>
      </c>
      <c r="E2501" s="10">
        <v>210</v>
      </c>
      <c r="F2501" s="10">
        <v>79</v>
      </c>
      <c r="G2501" s="10">
        <v>52</v>
      </c>
      <c r="H2501" s="10">
        <v>24</v>
      </c>
      <c r="I2501" s="10">
        <v>35</v>
      </c>
      <c r="J2501" s="10">
        <v>20</v>
      </c>
      <c r="K2501" s="9"/>
      <c r="L2501" s="9" t="s">
        <v>18</v>
      </c>
      <c r="M2501" s="9" t="str">
        <f>IF(טבלה14[[#This Row],[מספר סטודנטים בתואר 1]]&gt;500,"yes","no")</f>
        <v>no</v>
      </c>
      <c r="N2501" s="12">
        <f>טבלה14[[#This Row],[מספר סטודנטים בתואר 1]]/SUBTOTAL(109,טבלה14[מספר סטודנטים בתואר 1])</f>
        <v>3.0546787496181652E-3</v>
      </c>
      <c r="O2501" s="11">
        <f>IFERROR(((טבלה14[[#This Row],[מספר סטודנטים בתואר 1]]-טבלה14[[#This Row],[נשים תואר 1]])/טבלה14[[#This Row],[מספר סטודנטים בתואר 1]]),"")</f>
        <v>0.62380952380952381</v>
      </c>
      <c r="P2501" s="11">
        <f>IFERROR(טבלה14[[#This Row],[נשים תואר 1]]/טבלה14[[#This Row],[מספר סטודנטים בתואר 1]],"")</f>
        <v>0.37619047619047619</v>
      </c>
      <c r="Q250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50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01" s="13">
        <f>SUMIFS(T:T,D:D,"2007/08",B:B,B2501)-טבלה14[[#This Row],[דירוג]]</f>
        <v>-1</v>
      </c>
      <c r="T2501" s="9">
        <v>85</v>
      </c>
    </row>
    <row r="2502" spans="2:20" s="6" customFormat="1" ht="13.8" hidden="1" x14ac:dyDescent="0.3">
      <c r="B2502" s="7" t="s">
        <v>123</v>
      </c>
      <c r="C2502" s="8" t="s">
        <v>34</v>
      </c>
      <c r="D2502" s="10" t="s">
        <v>199</v>
      </c>
      <c r="E2502" s="10">
        <v>209</v>
      </c>
      <c r="F2502" s="10">
        <v>120</v>
      </c>
      <c r="G2502" s="10">
        <v>24</v>
      </c>
      <c r="H2502" s="10">
        <v>11</v>
      </c>
      <c r="I2502" s="10">
        <v>26</v>
      </c>
      <c r="J2502" s="10">
        <v>19</v>
      </c>
      <c r="K2502" s="9"/>
      <c r="L2502" s="9" t="s">
        <v>18</v>
      </c>
      <c r="M2502" s="9" t="str">
        <f>IF(טבלה14[[#This Row],[מספר סטודנטים בתואר 1]]&gt;500,"yes","no")</f>
        <v>no</v>
      </c>
      <c r="N2502" s="12">
        <f>טבלה14[[#This Row],[מספר סטודנטים בתואר 1]]/SUBTOTAL(109,טבלה14[מספר סטודנטים בתואר 1])</f>
        <v>3.0401326603342691E-3</v>
      </c>
      <c r="O2502" s="11">
        <f>IFERROR(((טבלה14[[#This Row],[מספר סטודנטים בתואר 1]]-טבלה14[[#This Row],[נשים תואר 1]])/טבלה14[[#This Row],[מספר סטודנטים בתואר 1]]),"")</f>
        <v>0.42583732057416268</v>
      </c>
      <c r="P2502" s="11">
        <f>IFERROR(טבלה14[[#This Row],[נשים תואר 1]]/טבלה14[[#This Row],[מספר סטודנטים בתואר 1]],"")</f>
        <v>0.57416267942583732</v>
      </c>
      <c r="Q250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50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02" s="13">
        <f>SUMIFS(T:T,D:D,"2007/08",B:B,B2502)-טבלה14[[#This Row],[דירוג]]</f>
        <v>-4</v>
      </c>
      <c r="T2502" s="9">
        <v>86</v>
      </c>
    </row>
    <row r="2503" spans="2:20" s="6" customFormat="1" ht="13.8" hidden="1" x14ac:dyDescent="0.3">
      <c r="B2503" s="7" t="s">
        <v>217</v>
      </c>
      <c r="C2503" s="8" t="s">
        <v>16</v>
      </c>
      <c r="D2503" s="9" t="s">
        <v>199</v>
      </c>
      <c r="E2503" s="10">
        <v>169</v>
      </c>
      <c r="F2503" s="10">
        <v>63</v>
      </c>
      <c r="G2503" s="10">
        <v>38</v>
      </c>
      <c r="H2503" s="10">
        <v>17</v>
      </c>
      <c r="I2503" s="10">
        <v>4</v>
      </c>
      <c r="J2503" s="10"/>
      <c r="K2503" s="9"/>
      <c r="L2503" s="9" t="s">
        <v>18</v>
      </c>
      <c r="M2503" s="9" t="str">
        <f>IF(טבלה14[[#This Row],[מספר סטודנטים בתואר 1]]&gt;500,"yes","no")</f>
        <v>no</v>
      </c>
      <c r="N2503" s="12">
        <f>טבלה14[[#This Row],[מספר סטודנטים בתואר 1]]/SUBTOTAL(109,טבלה14[מספר סטודנטים בתואר 1])</f>
        <v>2.4582890889784281E-3</v>
      </c>
      <c r="O2503" s="11">
        <f>IFERROR(((טבלה14[[#This Row],[מספר סטודנטים בתואר 1]]-טבלה14[[#This Row],[נשים תואר 1]])/טבלה14[[#This Row],[מספר סטודנטים בתואר 1]]),"")</f>
        <v>0.62721893491124259</v>
      </c>
      <c r="P2503" s="11">
        <f>IFERROR(טבלה14[[#This Row],[נשים תואר 1]]/טבלה14[[#This Row],[מספר סטודנטים בתואר 1]],"")</f>
        <v>0.37278106508875741</v>
      </c>
      <c r="Q250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50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03" s="13">
        <f>SUMIFS(T:T,D:D,"2007/08",B:B,B2503)-טבלה14[[#This Row],[דירוג]]</f>
        <v>4</v>
      </c>
      <c r="T2503" s="9">
        <v>87</v>
      </c>
    </row>
    <row r="2504" spans="2:20" s="6" customFormat="1" ht="13.8" hidden="1" x14ac:dyDescent="0.3">
      <c r="B2504" s="7" t="s">
        <v>98</v>
      </c>
      <c r="C2504" s="8" t="s">
        <v>72</v>
      </c>
      <c r="D2504" s="10" t="s">
        <v>199</v>
      </c>
      <c r="E2504" s="10">
        <v>168</v>
      </c>
      <c r="F2504" s="10">
        <v>104</v>
      </c>
      <c r="G2504" s="10">
        <v>300</v>
      </c>
      <c r="H2504" s="10">
        <v>168</v>
      </c>
      <c r="I2504" s="10">
        <v>42</v>
      </c>
      <c r="J2504" s="10">
        <v>13</v>
      </c>
      <c r="K2504" s="9"/>
      <c r="L2504" s="9" t="s">
        <v>18</v>
      </c>
      <c r="M2504" s="9" t="str">
        <f>IF(טבלה14[[#This Row],[מספר סטודנטים בתואר 1]]&gt;500,"yes","no")</f>
        <v>no</v>
      </c>
      <c r="N2504" s="12">
        <f>טבלה14[[#This Row],[מספר סטודנטים בתואר 1]]/SUBTOTAL(109,טבלה14[מספר סטודנטים בתואר 1])</f>
        <v>2.4437429996945321E-3</v>
      </c>
      <c r="O2504" s="11">
        <f>IFERROR(((טבלה14[[#This Row],[מספר סטודנטים בתואר 1]]-טבלה14[[#This Row],[נשים תואר 1]])/טבלה14[[#This Row],[מספר סטודנטים בתואר 1]]),"")</f>
        <v>0.38095238095238093</v>
      </c>
      <c r="P2504" s="11">
        <f>IFERROR(טבלה14[[#This Row],[נשים תואר 1]]/טבלה14[[#This Row],[מספר סטודנטים בתואר 1]],"")</f>
        <v>0.61904761904761907</v>
      </c>
      <c r="Q250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50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04" s="13">
        <f>SUMIFS(T:T,D:D,"2007/08",B:B,B2504)-טבלה14[[#This Row],[דירוג]]</f>
        <v>2</v>
      </c>
      <c r="T2504" s="9">
        <v>88</v>
      </c>
    </row>
    <row r="2505" spans="2:20" s="6" customFormat="1" ht="13.8" hidden="1" x14ac:dyDescent="0.3">
      <c r="B2505" s="7" t="s">
        <v>203</v>
      </c>
      <c r="C2505" s="8" t="s">
        <v>52</v>
      </c>
      <c r="D2505" s="9" t="s">
        <v>199</v>
      </c>
      <c r="E2505" s="10">
        <v>160</v>
      </c>
      <c r="F2505" s="10">
        <v>85</v>
      </c>
      <c r="G2505" s="10">
        <v>267</v>
      </c>
      <c r="H2505" s="10">
        <v>178</v>
      </c>
      <c r="I2505" s="10">
        <v>79</v>
      </c>
      <c r="J2505" s="10">
        <v>61</v>
      </c>
      <c r="K2505" s="9"/>
      <c r="L2505" s="9" t="s">
        <v>18</v>
      </c>
      <c r="M2505" s="9" t="str">
        <f>IF(טבלה14[[#This Row],[מספר סטודנטים בתואר 1]]&gt;500,"yes","no")</f>
        <v>no</v>
      </c>
      <c r="N2505" s="12">
        <f>טבלה14[[#This Row],[מספר סטודנטים בתואר 1]]/SUBTOTAL(109,טבלה14[מספר סטודנטים בתואר 1])</f>
        <v>2.3273742854233639E-3</v>
      </c>
      <c r="O2505" s="11">
        <f>IFERROR(((טבלה14[[#This Row],[מספר סטודנטים בתואר 1]]-טבלה14[[#This Row],[נשים תואר 1]])/טבלה14[[#This Row],[מספר סטודנטים בתואר 1]]),"")</f>
        <v>0.46875</v>
      </c>
      <c r="P2505" s="11">
        <f>IFERROR(טבלה14[[#This Row],[נשים תואר 1]]/טבלה14[[#This Row],[מספר סטודנטים בתואר 1]],"")</f>
        <v>0.53125</v>
      </c>
      <c r="Q250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50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05" s="13">
        <f>SUMIFS(T:T,D:D,"2007/08",B:B,B2505)-טבלה14[[#This Row],[דירוג]]</f>
        <v>-6</v>
      </c>
      <c r="T2505" s="9">
        <v>89</v>
      </c>
    </row>
    <row r="2506" spans="2:20" s="6" customFormat="1" ht="13.8" hidden="1" x14ac:dyDescent="0.3">
      <c r="B2506" s="7" t="s">
        <v>225</v>
      </c>
      <c r="C2506" s="8" t="s">
        <v>25</v>
      </c>
      <c r="D2506" s="10" t="s">
        <v>199</v>
      </c>
      <c r="E2506" s="10">
        <v>155</v>
      </c>
      <c r="F2506" s="10">
        <v>88</v>
      </c>
      <c r="G2506" s="10">
        <v>134</v>
      </c>
      <c r="H2506" s="10">
        <v>69</v>
      </c>
      <c r="I2506" s="10">
        <v>65</v>
      </c>
      <c r="J2506" s="10">
        <v>20</v>
      </c>
      <c r="K2506" s="9"/>
      <c r="L2506" s="9" t="s">
        <v>18</v>
      </c>
      <c r="M2506" s="9" t="str">
        <f>IF(טבלה14[[#This Row],[מספר סטודנטים בתואר 1]]&gt;500,"yes","no")</f>
        <v>no</v>
      </c>
      <c r="N2506" s="12">
        <f>טבלה14[[#This Row],[מספר סטודנטים בתואר 1]]/SUBTOTAL(109,טבלה14[מספר סטודנטים בתואר 1])</f>
        <v>2.2546438390038839E-3</v>
      </c>
      <c r="O2506" s="11">
        <f>IFERROR(((טבלה14[[#This Row],[מספר סטודנטים בתואר 1]]-טבלה14[[#This Row],[נשים תואר 1]])/טבלה14[[#This Row],[מספר סטודנטים בתואר 1]]),"")</f>
        <v>0.43225806451612903</v>
      </c>
      <c r="P2506" s="11">
        <f>IFERROR(טבלה14[[#This Row],[נשים תואר 1]]/טבלה14[[#This Row],[מספר סטודנטים בתואר 1]],"")</f>
        <v>0.56774193548387097</v>
      </c>
      <c r="Q250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50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06" s="13">
        <f>SUMIFS(T:T,D:D,"2007/08",B:B,B2506)-טבלה14[[#This Row],[דירוג]]</f>
        <v>-5</v>
      </c>
      <c r="T2506" s="9">
        <v>90</v>
      </c>
    </row>
    <row r="2507" spans="2:20" s="6" customFormat="1" ht="13.8" hidden="1" x14ac:dyDescent="0.3">
      <c r="B2507" s="7" t="s">
        <v>197</v>
      </c>
      <c r="C2507" s="8" t="s">
        <v>52</v>
      </c>
      <c r="D2507" s="9" t="s">
        <v>199</v>
      </c>
      <c r="E2507" s="10">
        <v>150</v>
      </c>
      <c r="F2507" s="10">
        <v>129</v>
      </c>
      <c r="G2507" s="10">
        <v>508</v>
      </c>
      <c r="H2507" s="10">
        <v>402</v>
      </c>
      <c r="I2507" s="10">
        <v>12</v>
      </c>
      <c r="J2507" s="10">
        <v>9</v>
      </c>
      <c r="K2507" s="9"/>
      <c r="L2507" s="9" t="s">
        <v>18</v>
      </c>
      <c r="M2507" s="9" t="str">
        <f>IF(טבלה14[[#This Row],[מספר סטודנטים בתואר 1]]&gt;500,"yes","no")</f>
        <v>no</v>
      </c>
      <c r="N2507" s="12">
        <f>טבלה14[[#This Row],[מספר סטודנטים בתואר 1]]/SUBTOTAL(109,טבלה14[מספר סטודנטים בתואר 1])</f>
        <v>2.1819133925844035E-3</v>
      </c>
      <c r="O2507" s="11">
        <f>IFERROR(((טבלה14[[#This Row],[מספר סטודנטים בתואר 1]]-טבלה14[[#This Row],[נשים תואר 1]])/טבלה14[[#This Row],[מספר סטודנטים בתואר 1]]),"")</f>
        <v>0.14000000000000001</v>
      </c>
      <c r="P2507" s="11">
        <f>IFERROR(טבלה14[[#This Row],[נשים תואר 1]]/טבלה14[[#This Row],[מספר סטודנטים בתואר 1]],"")</f>
        <v>0.86</v>
      </c>
      <c r="Q250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50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07" s="13">
        <f>SUMIFS(T:T,D:D,"2007/08",B:B,B2507)-טבלה14[[#This Row],[דירוג]]</f>
        <v>-3</v>
      </c>
      <c r="T2507" s="9">
        <v>92</v>
      </c>
    </row>
    <row r="2508" spans="2:20" s="6" customFormat="1" ht="13.8" hidden="1" x14ac:dyDescent="0.3">
      <c r="B2508" s="7" t="s">
        <v>89</v>
      </c>
      <c r="C2508" s="8" t="s">
        <v>48</v>
      </c>
      <c r="D2508" s="10" t="s">
        <v>199</v>
      </c>
      <c r="E2508" s="10">
        <v>150</v>
      </c>
      <c r="F2508" s="10">
        <v>102</v>
      </c>
      <c r="G2508" s="10">
        <v>27</v>
      </c>
      <c r="H2508" s="10">
        <v>9</v>
      </c>
      <c r="I2508" s="10">
        <v>136</v>
      </c>
      <c r="J2508" s="10">
        <v>69</v>
      </c>
      <c r="K2508" s="9"/>
      <c r="L2508" s="9" t="s">
        <v>18</v>
      </c>
      <c r="M2508" s="9" t="str">
        <f>IF(טבלה14[[#This Row],[מספר סטודנטים בתואר 1]]&gt;500,"yes","no")</f>
        <v>no</v>
      </c>
      <c r="N2508" s="12">
        <f>טבלה14[[#This Row],[מספר סטודנטים בתואר 1]]/SUBTOTAL(109,טבלה14[מספר סטודנטים בתואר 1])</f>
        <v>2.1819133925844035E-3</v>
      </c>
      <c r="O2508" s="11">
        <f>IFERROR(((טבלה14[[#This Row],[מספר סטודנטים בתואר 1]]-טבלה14[[#This Row],[נשים תואר 1]])/טבלה14[[#This Row],[מספר סטודנטים בתואר 1]]),"")</f>
        <v>0.32</v>
      </c>
      <c r="P2508" s="11">
        <f>IFERROR(טבלה14[[#This Row],[נשים תואר 1]]/טבלה14[[#This Row],[מספר סטודנטים בתואר 1]],"")</f>
        <v>0.68</v>
      </c>
      <c r="Q250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50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08" s="13">
        <f>SUMIFS(T:T,D:D,"2007/08",B:B,B2508)-טבלה14[[#This Row],[דירוג]]</f>
        <v>-5</v>
      </c>
      <c r="T2508" s="9">
        <v>91</v>
      </c>
    </row>
    <row r="2509" spans="2:20" s="6" customFormat="1" ht="13.8" hidden="1" x14ac:dyDescent="0.3">
      <c r="B2509" s="7" t="s">
        <v>159</v>
      </c>
      <c r="C2509" s="8" t="s">
        <v>25</v>
      </c>
      <c r="D2509" s="9" t="s">
        <v>199</v>
      </c>
      <c r="E2509" s="10">
        <v>146</v>
      </c>
      <c r="F2509" s="10">
        <v>87</v>
      </c>
      <c r="G2509" s="10"/>
      <c r="H2509" s="10"/>
      <c r="I2509" s="10"/>
      <c r="J2509" s="10" t="s">
        <v>21</v>
      </c>
      <c r="K2509" s="9"/>
      <c r="L2509" s="9" t="s">
        <v>18</v>
      </c>
      <c r="M2509" s="9" t="str">
        <f>IF(טבלה14[[#This Row],[מספר סטודנטים בתואר 1]]&gt;500,"yes","no")</f>
        <v>no</v>
      </c>
      <c r="N2509" s="12">
        <f>טבלה14[[#This Row],[מספר סטודנטים בתואר 1]]/SUBTOTAL(109,טבלה14[מספר סטודנטים בתואר 1])</f>
        <v>2.1237290354488196E-3</v>
      </c>
      <c r="O2509" s="11">
        <f>IFERROR(((טבלה14[[#This Row],[מספר סטודנטים בתואר 1]]-טבלה14[[#This Row],[נשים תואר 1]])/טבלה14[[#This Row],[מספר סטודנטים בתואר 1]]),"")</f>
        <v>0.4041095890410959</v>
      </c>
      <c r="P2509" s="11">
        <f>IFERROR(טבלה14[[#This Row],[נשים תואר 1]]/טבלה14[[#This Row],[מספר סטודנטים בתואר 1]],"")</f>
        <v>0.59589041095890416</v>
      </c>
      <c r="Q250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50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09" s="13">
        <f>SUMIFS(T:T,D:D,"2007/08",B:B,B2509)-טבלה14[[#This Row],[דירוג]]</f>
        <v>-5</v>
      </c>
      <c r="T2509" s="9">
        <v>93</v>
      </c>
    </row>
    <row r="2510" spans="2:20" s="6" customFormat="1" ht="13.8" hidden="1" x14ac:dyDescent="0.3">
      <c r="B2510" s="7" t="s">
        <v>245</v>
      </c>
      <c r="C2510" s="8" t="s">
        <v>39</v>
      </c>
      <c r="D2510" s="10" t="s">
        <v>199</v>
      </c>
      <c r="E2510" s="10">
        <v>141</v>
      </c>
      <c r="F2510" s="10">
        <v>101</v>
      </c>
      <c r="G2510" s="10">
        <v>73</v>
      </c>
      <c r="H2510" s="10">
        <v>42</v>
      </c>
      <c r="I2510" s="10"/>
      <c r="J2510" s="10" t="s">
        <v>21</v>
      </c>
      <c r="K2510" s="9"/>
      <c r="L2510" s="9" t="s">
        <v>18</v>
      </c>
      <c r="M2510" s="9" t="str">
        <f>IF(טבלה14[[#This Row],[מספר סטודנטים בתואר 1]]&gt;500,"yes","no")</f>
        <v>no</v>
      </c>
      <c r="N2510" s="12">
        <f>טבלה14[[#This Row],[מספר סטודנטים בתואר 1]]/SUBTOTAL(109,טבלה14[מספר סטודנטים בתואר 1])</f>
        <v>2.0509985890293393E-3</v>
      </c>
      <c r="O2510" s="11">
        <f>IFERROR(((טבלה14[[#This Row],[מספר סטודנטים בתואר 1]]-טבלה14[[#This Row],[נשים תואר 1]])/טבלה14[[#This Row],[מספר סטודנטים בתואר 1]]),"")</f>
        <v>0.28368794326241137</v>
      </c>
      <c r="P2510" s="11">
        <f>IFERROR(טבלה14[[#This Row],[נשים תואר 1]]/טבלה14[[#This Row],[מספר סטודנטים בתואר 1]],"")</f>
        <v>0.71631205673758869</v>
      </c>
      <c r="Q251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51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10" s="13">
        <f>SUMIFS(T:T,D:D,"2007/08",B:B,B2510)-טבלה14[[#This Row],[דירוג]]</f>
        <v>-94</v>
      </c>
      <c r="T2510" s="9">
        <v>94</v>
      </c>
    </row>
    <row r="2511" spans="2:20" s="6" customFormat="1" ht="13.8" hidden="1" x14ac:dyDescent="0.3">
      <c r="B2511" s="7" t="s">
        <v>99</v>
      </c>
      <c r="C2511" s="8" t="s">
        <v>16</v>
      </c>
      <c r="D2511" s="9" t="s">
        <v>199</v>
      </c>
      <c r="E2511" s="10">
        <v>137</v>
      </c>
      <c r="F2511" s="10">
        <v>54</v>
      </c>
      <c r="G2511" s="10"/>
      <c r="H2511" s="10"/>
      <c r="I2511" s="10"/>
      <c r="J2511" s="10" t="s">
        <v>21</v>
      </c>
      <c r="K2511" s="9"/>
      <c r="L2511" s="9" t="s">
        <v>18</v>
      </c>
      <c r="M2511" s="9" t="str">
        <f>IF(טבלה14[[#This Row],[מספר סטודנטים בתואר 1]]&gt;500,"yes","no")</f>
        <v>no</v>
      </c>
      <c r="N2511" s="12">
        <f>טבלה14[[#This Row],[מספר סטודנטים בתואר 1]]/SUBTOTAL(109,טבלה14[מספר סטודנטים בתואר 1])</f>
        <v>1.9928142318937554E-3</v>
      </c>
      <c r="O2511" s="11">
        <f>IFERROR(((טבלה14[[#This Row],[מספר סטודנטים בתואר 1]]-טבלה14[[#This Row],[נשים תואר 1]])/טבלה14[[#This Row],[מספר סטודנטים בתואר 1]]),"")</f>
        <v>0.6058394160583942</v>
      </c>
      <c r="P2511" s="11">
        <f>IFERROR(טבלה14[[#This Row],[נשים תואר 1]]/טבלה14[[#This Row],[מספר סטודנטים בתואר 1]],"")</f>
        <v>0.39416058394160586</v>
      </c>
      <c r="Q251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51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11" s="13">
        <f>SUMIFS(T:T,D:D,"2007/08",B:B,B2511)-טבלה14[[#This Row],[דירוג]]</f>
        <v>-95</v>
      </c>
      <c r="T2511" s="9">
        <v>95</v>
      </c>
    </row>
    <row r="2512" spans="2:20" s="6" customFormat="1" ht="13.8" hidden="1" x14ac:dyDescent="0.3">
      <c r="B2512" s="7" t="s">
        <v>115</v>
      </c>
      <c r="C2512" s="8" t="s">
        <v>48</v>
      </c>
      <c r="D2512" s="10" t="s">
        <v>199</v>
      </c>
      <c r="E2512" s="10">
        <v>132</v>
      </c>
      <c r="F2512" s="10">
        <v>107</v>
      </c>
      <c r="G2512" s="10">
        <v>39</v>
      </c>
      <c r="H2512" s="10">
        <v>30</v>
      </c>
      <c r="I2512" s="10">
        <v>26</v>
      </c>
      <c r="J2512" s="10">
        <v>21</v>
      </c>
      <c r="K2512" s="9"/>
      <c r="L2512" s="9" t="s">
        <v>18</v>
      </c>
      <c r="M2512" s="9" t="str">
        <f>IF(טבלה14[[#This Row],[מספר סטודנטים בתואר 1]]&gt;500,"yes","no")</f>
        <v>no</v>
      </c>
      <c r="N2512" s="12">
        <f>טבלה14[[#This Row],[מספר סטודנטים בתואר 1]]/SUBTOTAL(109,טבלה14[מספר סטודנטים בתואר 1])</f>
        <v>1.9200837854742752E-3</v>
      </c>
      <c r="O2512" s="11">
        <f>IFERROR(((טבלה14[[#This Row],[מספר סטודנטים בתואר 1]]-טבלה14[[#This Row],[נשים תואר 1]])/טבלה14[[#This Row],[מספר סטודנטים בתואר 1]]),"")</f>
        <v>0.18939393939393939</v>
      </c>
      <c r="P2512" s="11">
        <f>IFERROR(טבלה14[[#This Row],[נשים תואר 1]]/טבלה14[[#This Row],[מספר סטודנטים בתואר 1]],"")</f>
        <v>0.81060606060606055</v>
      </c>
      <c r="Q251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51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12" s="13">
        <f>SUMIFS(T:T,D:D,"2007/08",B:B,B2512)-טבלה14[[#This Row],[דירוג]]</f>
        <v>-3</v>
      </c>
      <c r="T2512" s="9">
        <v>96</v>
      </c>
    </row>
    <row r="2513" spans="2:20" s="6" customFormat="1" ht="13.8" hidden="1" x14ac:dyDescent="0.3">
      <c r="B2513" s="7" t="s">
        <v>101</v>
      </c>
      <c r="C2513" s="8" t="s">
        <v>16</v>
      </c>
      <c r="D2513" s="9" t="s">
        <v>199</v>
      </c>
      <c r="E2513" s="10">
        <v>130</v>
      </c>
      <c r="F2513" s="10">
        <v>67</v>
      </c>
      <c r="G2513" s="10">
        <v>39</v>
      </c>
      <c r="H2513" s="10">
        <v>24</v>
      </c>
      <c r="I2513" s="10">
        <v>6</v>
      </c>
      <c r="J2513" s="10">
        <v>3</v>
      </c>
      <c r="K2513" s="9"/>
      <c r="L2513" s="9" t="s">
        <v>18</v>
      </c>
      <c r="M2513" s="9" t="str">
        <f>IF(טבלה14[[#This Row],[מספר סטודנטים בתואר 1]]&gt;500,"yes","no")</f>
        <v>no</v>
      </c>
      <c r="N2513" s="12">
        <f>טבלה14[[#This Row],[מספר סטודנטים בתואר 1]]/SUBTOTAL(109,טבלה14[מספר סטודנטים בתואר 1])</f>
        <v>1.8909916069064833E-3</v>
      </c>
      <c r="O2513" s="11">
        <f>IFERROR(((טבלה14[[#This Row],[מספר סטודנטים בתואר 1]]-טבלה14[[#This Row],[נשים תואר 1]])/טבלה14[[#This Row],[מספר סטודנטים בתואר 1]]),"")</f>
        <v>0.48461538461538461</v>
      </c>
      <c r="P2513" s="11">
        <f>IFERROR(טבלה14[[#This Row],[נשים תואר 1]]/טבלה14[[#This Row],[מספר סטודנטים בתואר 1]],"")</f>
        <v>0.51538461538461533</v>
      </c>
      <c r="Q251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51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13" s="13">
        <f>SUMIFS(T:T,D:D,"2007/08",B:B,B2513)-טבלה14[[#This Row],[דירוג]]</f>
        <v>-3</v>
      </c>
      <c r="T2513" s="9">
        <v>97</v>
      </c>
    </row>
    <row r="2514" spans="2:20" s="6" customFormat="1" ht="13.8" hidden="1" x14ac:dyDescent="0.3">
      <c r="B2514" s="7" t="s">
        <v>214</v>
      </c>
      <c r="C2514" s="8" t="s">
        <v>45</v>
      </c>
      <c r="D2514" s="10" t="s">
        <v>199</v>
      </c>
      <c r="E2514" s="10">
        <v>128</v>
      </c>
      <c r="F2514" s="10">
        <v>63</v>
      </c>
      <c r="G2514" s="10">
        <v>50</v>
      </c>
      <c r="H2514" s="10">
        <v>19</v>
      </c>
      <c r="I2514" s="10">
        <v>34</v>
      </c>
      <c r="J2514" s="10">
        <v>9</v>
      </c>
      <c r="K2514" s="9"/>
      <c r="L2514" s="9" t="s">
        <v>18</v>
      </c>
      <c r="M2514" s="9" t="str">
        <f>IF(טבלה14[[#This Row],[מספר סטודנטים בתואר 1]]&gt;500,"yes","no")</f>
        <v>no</v>
      </c>
      <c r="N2514" s="12">
        <f>טבלה14[[#This Row],[מספר סטודנטים בתואר 1]]/SUBTOTAL(109,טבלה14[מספר סטודנטים בתואר 1])</f>
        <v>1.8618994283386911E-3</v>
      </c>
      <c r="O2514" s="11">
        <f>IFERROR(((טבלה14[[#This Row],[מספר סטודנטים בתואר 1]]-טבלה14[[#This Row],[נשים תואר 1]])/טבלה14[[#This Row],[מספר סטודנטים בתואר 1]]),"")</f>
        <v>0.5078125</v>
      </c>
      <c r="P2514" s="11">
        <f>IFERROR(טבלה14[[#This Row],[נשים תואר 1]]/טבלה14[[#This Row],[מספר סטודנטים בתואר 1]],"")</f>
        <v>0.4921875</v>
      </c>
      <c r="Q251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51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14" s="13">
        <f>SUMIFS(T:T,D:D,"2007/08",B:B,B2514)-טבלה14[[#This Row],[דירוג]]</f>
        <v>-2</v>
      </c>
      <c r="T2514" s="9">
        <v>98</v>
      </c>
    </row>
    <row r="2515" spans="2:20" s="6" customFormat="1" ht="13.8" hidden="1" x14ac:dyDescent="0.3">
      <c r="B2515" s="7" t="s">
        <v>276</v>
      </c>
      <c r="C2515" s="8" t="s">
        <v>34</v>
      </c>
      <c r="D2515" s="9" t="s">
        <v>199</v>
      </c>
      <c r="E2515" s="10">
        <v>125</v>
      </c>
      <c r="F2515" s="10">
        <v>85</v>
      </c>
      <c r="G2515" s="10"/>
      <c r="H2515" s="10"/>
      <c r="I2515" s="10"/>
      <c r="J2515" s="10" t="s">
        <v>21</v>
      </c>
      <c r="K2515" s="9"/>
      <c r="L2515" s="9" t="s">
        <v>18</v>
      </c>
      <c r="M2515" s="9" t="str">
        <f>IF(טבלה14[[#This Row],[מספר סטודנטים בתואר 1]]&gt;500,"yes","no")</f>
        <v>no</v>
      </c>
      <c r="N2515" s="12">
        <f>טבלה14[[#This Row],[מספר סטודנטים בתואר 1]]/SUBTOTAL(109,טבלה14[מספר סטודנטים בתואר 1])</f>
        <v>1.8182611604870031E-3</v>
      </c>
      <c r="O2515" s="11">
        <f>IFERROR(((טבלה14[[#This Row],[מספר סטודנטים בתואר 1]]-טבלה14[[#This Row],[נשים תואר 1]])/טבלה14[[#This Row],[מספר סטודנטים בתואר 1]]),"")</f>
        <v>0.32</v>
      </c>
      <c r="P2515" s="11">
        <f>IFERROR(טבלה14[[#This Row],[נשים תואר 1]]/טבלה14[[#This Row],[מספר סטודנטים בתואר 1]],"")</f>
        <v>0.68</v>
      </c>
      <c r="Q251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51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15" s="13">
        <f>SUMIFS(T:T,D:D,"2007/08",B:B,B2515)-טבלה14[[#This Row],[דירוג]]</f>
        <v>0</v>
      </c>
      <c r="T2515" s="9">
        <v>99</v>
      </c>
    </row>
    <row r="2516" spans="2:20" s="6" customFormat="1" ht="13.8" hidden="1" x14ac:dyDescent="0.3">
      <c r="B2516" s="7" t="s">
        <v>208</v>
      </c>
      <c r="C2516" s="8" t="s">
        <v>34</v>
      </c>
      <c r="D2516" s="10" t="s">
        <v>199</v>
      </c>
      <c r="E2516" s="10">
        <v>118</v>
      </c>
      <c r="F2516" s="10">
        <v>24</v>
      </c>
      <c r="G2516" s="10">
        <v>19</v>
      </c>
      <c r="H2516" s="10">
        <v>6</v>
      </c>
      <c r="I2516" s="10">
        <v>15</v>
      </c>
      <c r="J2516" s="10"/>
      <c r="K2516" s="9"/>
      <c r="L2516" s="9" t="s">
        <v>18</v>
      </c>
      <c r="M2516" s="9" t="str">
        <f>IF(טבלה14[[#This Row],[מספר סטודנטים בתואר 1]]&gt;500,"yes","no")</f>
        <v>no</v>
      </c>
      <c r="N2516" s="12">
        <f>טבלה14[[#This Row],[מספר סטודנטים בתואר 1]]/SUBTOTAL(109,טבלה14[מספר סטודנטים בתואר 1])</f>
        <v>1.716438535499731E-3</v>
      </c>
      <c r="O2516" s="11">
        <f>IFERROR(((טבלה14[[#This Row],[מספר סטודנטים בתואר 1]]-טבלה14[[#This Row],[נשים תואר 1]])/טבלה14[[#This Row],[מספר סטודנטים בתואר 1]]),"")</f>
        <v>0.79661016949152541</v>
      </c>
      <c r="P2516" s="11">
        <f>IFERROR(טבלה14[[#This Row],[נשים תואר 1]]/טבלה14[[#This Row],[מספר סטודנטים בתואר 1]],"")</f>
        <v>0.20338983050847459</v>
      </c>
      <c r="Q251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516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516" s="13">
        <f>SUMIFS(T:T,D:D,"2007/08",B:B,B2516)-טבלה14[[#This Row],[דירוג]]</f>
        <v>-8</v>
      </c>
      <c r="T2516" s="9">
        <v>100</v>
      </c>
    </row>
    <row r="2517" spans="2:20" s="6" customFormat="1" ht="13.8" hidden="1" x14ac:dyDescent="0.3">
      <c r="B2517" s="7" t="s">
        <v>219</v>
      </c>
      <c r="C2517" s="8" t="s">
        <v>34</v>
      </c>
      <c r="D2517" s="9" t="s">
        <v>199</v>
      </c>
      <c r="E2517" s="10">
        <v>116</v>
      </c>
      <c r="F2517" s="10">
        <v>68</v>
      </c>
      <c r="G2517" s="10">
        <v>110</v>
      </c>
      <c r="H2517" s="10">
        <v>59</v>
      </c>
      <c r="I2517" s="10">
        <v>29</v>
      </c>
      <c r="J2517" s="10">
        <v>16</v>
      </c>
      <c r="K2517" s="9"/>
      <c r="L2517" s="9" t="s">
        <v>18</v>
      </c>
      <c r="M2517" s="9" t="str">
        <f>IF(טבלה14[[#This Row],[מספר סטודנטים בתואר 1]]&gt;500,"yes","no")</f>
        <v>no</v>
      </c>
      <c r="N2517" s="12">
        <f>טבלה14[[#This Row],[מספר סטודנטים בתואר 1]]/SUBTOTAL(109,טבלה14[מספר סטודנטים בתואר 1])</f>
        <v>1.6873463569319388E-3</v>
      </c>
      <c r="O2517" s="11">
        <f>IFERROR(((טבלה14[[#This Row],[מספר סטודנטים בתואר 1]]-טבלה14[[#This Row],[נשים תואר 1]])/טבלה14[[#This Row],[מספר סטודנטים בתואר 1]]),"")</f>
        <v>0.41379310344827586</v>
      </c>
      <c r="P2517" s="11">
        <f>IFERROR(טבלה14[[#This Row],[נשים תואר 1]]/טבלה14[[#This Row],[מספר סטודנטים בתואר 1]],"")</f>
        <v>0.58620689655172409</v>
      </c>
      <c r="Q251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51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17" s="13">
        <f>SUMIFS(T:T,D:D,"2007/08",B:B,B2517)-טבלה14[[#This Row],[דירוג]]</f>
        <v>1</v>
      </c>
      <c r="T2517" s="9">
        <v>101</v>
      </c>
    </row>
    <row r="2518" spans="2:20" s="6" customFormat="1" ht="13.8" hidden="1" x14ac:dyDescent="0.3">
      <c r="B2518" s="7" t="s">
        <v>210</v>
      </c>
      <c r="C2518" s="8" t="s">
        <v>58</v>
      </c>
      <c r="D2518" s="10" t="s">
        <v>199</v>
      </c>
      <c r="E2518" s="10">
        <v>115</v>
      </c>
      <c r="F2518" s="10">
        <v>44</v>
      </c>
      <c r="G2518" s="10"/>
      <c r="H2518" s="10"/>
      <c r="I2518" s="10"/>
      <c r="J2518" s="10" t="s">
        <v>21</v>
      </c>
      <c r="K2518" s="9"/>
      <c r="L2518" s="9" t="s">
        <v>18</v>
      </c>
      <c r="M2518" s="9" t="str">
        <f>IF(טבלה14[[#This Row],[מספר סטודנטים בתואר 1]]&gt;500,"yes","no")</f>
        <v>no</v>
      </c>
      <c r="N2518" s="12">
        <f>טבלה14[[#This Row],[מספר סטודנטים בתואר 1]]/SUBTOTAL(109,טבלה14[מספר סטודנטים בתואר 1])</f>
        <v>1.6728002676480427E-3</v>
      </c>
      <c r="O2518" s="11">
        <f>IFERROR(((טבלה14[[#This Row],[מספר סטודנטים בתואר 1]]-טבלה14[[#This Row],[נשים תואר 1]])/טבלה14[[#This Row],[מספר סטודנטים בתואר 1]]),"")</f>
        <v>0.61739130434782608</v>
      </c>
      <c r="P2518" s="11">
        <f>IFERROR(טבלה14[[#This Row],[נשים תואר 1]]/טבלה14[[#This Row],[מספר סטודנטים בתואר 1]],"")</f>
        <v>0.38260869565217392</v>
      </c>
      <c r="Q251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51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18" s="13">
        <f>SUMIFS(T:T,D:D,"2007/08",B:B,B2518)-טבלה14[[#This Row],[דירוג]]</f>
        <v>-2</v>
      </c>
      <c r="T2518" s="9">
        <v>102</v>
      </c>
    </row>
    <row r="2519" spans="2:20" s="6" customFormat="1" ht="13.8" hidden="1" x14ac:dyDescent="0.3">
      <c r="B2519" s="7" t="s">
        <v>273</v>
      </c>
      <c r="C2519" s="8" t="s">
        <v>28</v>
      </c>
      <c r="D2519" s="9" t="s">
        <v>26</v>
      </c>
      <c r="E2519" s="10">
        <v>45</v>
      </c>
      <c r="F2519" s="10">
        <v>28</v>
      </c>
      <c r="G2519" s="10">
        <v>29</v>
      </c>
      <c r="H2519" s="10">
        <v>16</v>
      </c>
      <c r="I2519" s="10"/>
      <c r="J2519" s="10" t="s">
        <v>21</v>
      </c>
      <c r="K2519" s="9"/>
      <c r="L2519" s="9" t="s">
        <v>18</v>
      </c>
      <c r="M2519" s="9" t="str">
        <f>IF(טבלה14[[#This Row],[מספר סטודנטים בתואר 1]]&gt;500,"yes","no")</f>
        <v>no</v>
      </c>
      <c r="N2519" s="12">
        <f>טבלה14[[#This Row],[מספר סטודנטים בתואר 1]]/SUBTOTAL(109,טבלה14[מספר סטודנטים בתואר 1])</f>
        <v>6.5457401777532114E-4</v>
      </c>
      <c r="O2519" s="11">
        <f>IFERROR(((טבלה14[[#This Row],[מספר סטודנטים בתואר 1]]-טבלה14[[#This Row],[נשים תואר 1]])/טבלה14[[#This Row],[מספר סטודנטים בתואר 1]]),"")</f>
        <v>0.37777777777777777</v>
      </c>
      <c r="P2519" s="11">
        <f>IFERROR(טבלה14[[#This Row],[נשים תואר 1]]/טבלה14[[#This Row],[מספר סטודנטים בתואר 1]],"")</f>
        <v>0.62222222222222223</v>
      </c>
      <c r="Q251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51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19" s="13">
        <f>SUMIFS(T:T,D:D,"2007/08",B:B,B2519)-טבלה14[[#This Row],[דירוג]]</f>
        <v>-120</v>
      </c>
      <c r="T2519" s="9">
        <v>120</v>
      </c>
    </row>
    <row r="2520" spans="2:20" s="6" customFormat="1" ht="13.8" hidden="1" x14ac:dyDescent="0.3">
      <c r="B2520" s="7" t="s">
        <v>268</v>
      </c>
      <c r="C2520" s="8" t="s">
        <v>28</v>
      </c>
      <c r="D2520" s="10" t="s">
        <v>31</v>
      </c>
      <c r="E2520" s="10">
        <v>32</v>
      </c>
      <c r="F2520" s="10">
        <v>26</v>
      </c>
      <c r="G2520" s="10"/>
      <c r="H2520" s="10"/>
      <c r="I2520" s="10"/>
      <c r="J2520" s="10" t="s">
        <v>21</v>
      </c>
      <c r="K2520" s="9"/>
      <c r="L2520" s="9" t="s">
        <v>18</v>
      </c>
      <c r="M2520" s="9" t="str">
        <f>IF(טבלה14[[#This Row],[מספר סטודנטים בתואר 1]]&gt;500,"yes","no")</f>
        <v>no</v>
      </c>
      <c r="N2520" s="12">
        <f>טבלה14[[#This Row],[מספר סטודנטים בתואר 1]]/SUBTOTAL(109,טבלה14[מספר סטודנטים בתואר 1])</f>
        <v>4.6547485708467277E-4</v>
      </c>
      <c r="O2520" s="11">
        <f>IFERROR(((טבלה14[[#This Row],[מספר סטודנטים בתואר 1]]-טבלה14[[#This Row],[נשים תואר 1]])/טבלה14[[#This Row],[מספר סטודנטים בתואר 1]]),"")</f>
        <v>0.1875</v>
      </c>
      <c r="P2520" s="11">
        <f>IFERROR(טבלה14[[#This Row],[נשים תואר 1]]/טבלה14[[#This Row],[מספר סטודנטים בתואר 1]],"")</f>
        <v>0.8125</v>
      </c>
      <c r="Q252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52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20" s="13">
        <f>SUMIFS(T:T,D:D,"2007/08",B:B,B2520)-טבלה14[[#This Row],[דירוג]]</f>
        <v>-31</v>
      </c>
      <c r="T2520" s="9">
        <v>126</v>
      </c>
    </row>
    <row r="2521" spans="2:20" s="6" customFormat="1" ht="13.8" hidden="1" x14ac:dyDescent="0.3">
      <c r="B2521" s="7" t="s">
        <v>226</v>
      </c>
      <c r="C2521" s="8" t="s">
        <v>16</v>
      </c>
      <c r="D2521" s="9" t="s">
        <v>199</v>
      </c>
      <c r="E2521" s="10">
        <v>103</v>
      </c>
      <c r="F2521" s="10">
        <v>98</v>
      </c>
      <c r="G2521" s="10">
        <v>94</v>
      </c>
      <c r="H2521" s="10">
        <v>92</v>
      </c>
      <c r="I2521" s="10">
        <v>37</v>
      </c>
      <c r="J2521" s="10">
        <v>36</v>
      </c>
      <c r="K2521" s="9"/>
      <c r="L2521" s="9" t="s">
        <v>18</v>
      </c>
      <c r="M2521" s="9" t="str">
        <f>IF(טבלה14[[#This Row],[מספר סטודנטים בתואר 1]]&gt;500,"yes","no")</f>
        <v>no</v>
      </c>
      <c r="N2521" s="12">
        <f>טבלה14[[#This Row],[מספר סטודנטים בתואר 1]]/SUBTOTAL(109,טבלה14[מספר סטודנטים בתואר 1])</f>
        <v>1.4982471962412904E-3</v>
      </c>
      <c r="O2521" s="11">
        <f>IFERROR(((טבלה14[[#This Row],[מספר סטודנטים בתואר 1]]-טבלה14[[#This Row],[נשים תואר 1]])/טבלה14[[#This Row],[מספר סטודנטים בתואר 1]]),"")</f>
        <v>4.8543689320388349E-2</v>
      </c>
      <c r="P2521" s="11">
        <f>IFERROR(טבלה14[[#This Row],[נשים תואר 1]]/טבלה14[[#This Row],[מספר סטודנטים בתואר 1]],"")</f>
        <v>0.95145631067961167</v>
      </c>
      <c r="Q252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52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21" s="13">
        <f>SUMIFS(T:T,D:D,"2007/08",B:B,B2521)-טבלה14[[#This Row],[דירוג]]</f>
        <v>0</v>
      </c>
      <c r="T2521" s="9">
        <v>105</v>
      </c>
    </row>
    <row r="2522" spans="2:20" s="6" customFormat="1" ht="13.8" hidden="1" x14ac:dyDescent="0.3">
      <c r="B2522" s="7" t="s">
        <v>92</v>
      </c>
      <c r="C2522" s="8" t="s">
        <v>69</v>
      </c>
      <c r="D2522" s="10" t="s">
        <v>199</v>
      </c>
      <c r="E2522" s="10">
        <v>102</v>
      </c>
      <c r="F2522" s="10">
        <v>88</v>
      </c>
      <c r="G2522" s="10">
        <v>291</v>
      </c>
      <c r="H2522" s="10">
        <v>183</v>
      </c>
      <c r="I2522" s="10"/>
      <c r="J2522" s="10"/>
      <c r="K2522" s="9"/>
      <c r="L2522" s="9" t="s">
        <v>18</v>
      </c>
      <c r="M2522" s="9" t="str">
        <f>IF(טבלה14[[#This Row],[מספר סטודנטים בתואר 1]]&gt;500,"yes","no")</f>
        <v>no</v>
      </c>
      <c r="N2522" s="12">
        <f>טבלה14[[#This Row],[מספר סטודנטים בתואר 1]]/SUBTOTAL(109,טבלה14[מספר סטודנטים בתואר 1])</f>
        <v>1.4837011069573946E-3</v>
      </c>
      <c r="O2522" s="11">
        <f>IFERROR(((טבלה14[[#This Row],[מספר סטודנטים בתואר 1]]-טבלה14[[#This Row],[נשים תואר 1]])/טבלה14[[#This Row],[מספר סטודנטים בתואר 1]]),"")</f>
        <v>0.13725490196078433</v>
      </c>
      <c r="P2522" s="11">
        <f>IFERROR(טבלה14[[#This Row],[נשים תואר 1]]/טבלה14[[#This Row],[מספר סטודנטים בתואר 1]],"")</f>
        <v>0.86274509803921573</v>
      </c>
      <c r="Q252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52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22" s="13">
        <f>SUMIFS(T:T,D:D,"2007/08",B:B,B2522)-טבלה14[[#This Row],[דירוג]]</f>
        <v>-8</v>
      </c>
      <c r="T2522" s="9">
        <v>106</v>
      </c>
    </row>
    <row r="2523" spans="2:20" s="6" customFormat="1" ht="13.8" hidden="1" x14ac:dyDescent="0.3">
      <c r="B2523" s="7" t="s">
        <v>263</v>
      </c>
      <c r="C2523" s="8" t="s">
        <v>34</v>
      </c>
      <c r="D2523" s="9" t="s">
        <v>199</v>
      </c>
      <c r="E2523" s="10">
        <v>101</v>
      </c>
      <c r="F2523" s="10">
        <v>18</v>
      </c>
      <c r="G2523" s="10">
        <v>22</v>
      </c>
      <c r="H2523" s="10">
        <v>8</v>
      </c>
      <c r="I2523" s="10">
        <v>16</v>
      </c>
      <c r="J2523" s="10">
        <v>7</v>
      </c>
      <c r="K2523" s="9"/>
      <c r="L2523" s="9" t="s">
        <v>18</v>
      </c>
      <c r="M2523" s="9" t="str">
        <f>IF(טבלה14[[#This Row],[מספר סטודנטים בתואר 1]]&gt;500,"yes","no")</f>
        <v>no</v>
      </c>
      <c r="N2523" s="12">
        <f>טבלה14[[#This Row],[מספר סטודנטים בתואר 1]]/SUBTOTAL(109,טבלה14[מספר סטודנטים בתואר 1])</f>
        <v>1.4691550176734985E-3</v>
      </c>
      <c r="O2523" s="11">
        <f>IFERROR(((טבלה14[[#This Row],[מספר סטודנטים בתואר 1]]-טבלה14[[#This Row],[נשים תואר 1]])/טבלה14[[#This Row],[מספר סטודנטים בתואר 1]]),"")</f>
        <v>0.82178217821782173</v>
      </c>
      <c r="P2523" s="11">
        <f>IFERROR(טבלה14[[#This Row],[נשים תואר 1]]/טבלה14[[#This Row],[מספר סטודנטים בתואר 1]],"")</f>
        <v>0.17821782178217821</v>
      </c>
      <c r="Q252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523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523" s="13">
        <f>SUMIFS(T:T,D:D,"2007/08",B:B,B2523)-טבלה14[[#This Row],[דירוג]]</f>
        <v>-3</v>
      </c>
      <c r="T2523" s="9">
        <v>107</v>
      </c>
    </row>
    <row r="2524" spans="2:20" s="6" customFormat="1" ht="13.8" hidden="1" x14ac:dyDescent="0.3">
      <c r="B2524" s="7" t="s">
        <v>198</v>
      </c>
      <c r="C2524" s="8" t="s">
        <v>48</v>
      </c>
      <c r="D2524" s="10" t="s">
        <v>199</v>
      </c>
      <c r="E2524" s="10">
        <v>96</v>
      </c>
      <c r="F2524" s="10">
        <v>41</v>
      </c>
      <c r="G2524" s="10">
        <v>52</v>
      </c>
      <c r="H2524" s="10">
        <v>26</v>
      </c>
      <c r="I2524" s="10">
        <v>48</v>
      </c>
      <c r="J2524" s="10">
        <v>32</v>
      </c>
      <c r="K2524" s="9"/>
      <c r="L2524" s="9" t="s">
        <v>18</v>
      </c>
      <c r="M2524" s="9" t="str">
        <f>IF(טבלה14[[#This Row],[מספר סטודנטים בתואר 1]]&gt;500,"yes","no")</f>
        <v>no</v>
      </c>
      <c r="N2524" s="12">
        <f>טבלה14[[#This Row],[מספר סטודנטים בתואר 1]]/SUBTOTAL(109,טבלה14[מספר סטודנטים בתואר 1])</f>
        <v>1.3964245712540183E-3</v>
      </c>
      <c r="O2524" s="11">
        <f>IFERROR(((טבלה14[[#This Row],[מספר סטודנטים בתואר 1]]-טבלה14[[#This Row],[נשים תואר 1]])/טבלה14[[#This Row],[מספר סטודנטים בתואר 1]]),"")</f>
        <v>0.57291666666666663</v>
      </c>
      <c r="P2524" s="11">
        <f>IFERROR(טבלה14[[#This Row],[נשים תואר 1]]/טבלה14[[#This Row],[מספר סטודנטים בתואר 1]],"")</f>
        <v>0.42708333333333331</v>
      </c>
      <c r="Q252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52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24" s="13">
        <f>SUMIFS(T:T,D:D,"2007/08",B:B,B2524)-טבלה14[[#This Row],[דירוג]]</f>
        <v>-2</v>
      </c>
      <c r="T2524" s="9">
        <v>108</v>
      </c>
    </row>
    <row r="2525" spans="2:20" s="6" customFormat="1" ht="13.8" hidden="1" x14ac:dyDescent="0.3">
      <c r="B2525" s="7" t="s">
        <v>218</v>
      </c>
      <c r="C2525" s="8" t="s">
        <v>34</v>
      </c>
      <c r="D2525" s="9" t="s">
        <v>199</v>
      </c>
      <c r="E2525" s="10">
        <v>92</v>
      </c>
      <c r="F2525" s="10">
        <v>67</v>
      </c>
      <c r="G2525" s="10"/>
      <c r="H2525" s="10"/>
      <c r="I2525" s="10"/>
      <c r="J2525" s="10" t="s">
        <v>21</v>
      </c>
      <c r="K2525" s="9"/>
      <c r="L2525" s="9" t="s">
        <v>18</v>
      </c>
      <c r="M2525" s="9" t="str">
        <f>IF(טבלה14[[#This Row],[מספר סטודנטים בתואר 1]]&gt;500,"yes","no")</f>
        <v>no</v>
      </c>
      <c r="N2525" s="12">
        <f>טבלה14[[#This Row],[מספר סטודנטים בתואר 1]]/SUBTOTAL(109,טבלה14[מספר סטודנטים בתואר 1])</f>
        <v>1.3382402141184342E-3</v>
      </c>
      <c r="O2525" s="11">
        <f>IFERROR(((טבלה14[[#This Row],[מספר סטודנטים בתואר 1]]-טבלה14[[#This Row],[נשים תואר 1]])/טבלה14[[#This Row],[מספר סטודנטים בתואר 1]]),"")</f>
        <v>0.27173913043478259</v>
      </c>
      <c r="P2525" s="11">
        <f>IFERROR(טבלה14[[#This Row],[נשים תואר 1]]/טבלה14[[#This Row],[מספר סטודנטים בתואר 1]],"")</f>
        <v>0.72826086956521741</v>
      </c>
      <c r="Q252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52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25" s="13">
        <f>SUMIFS(T:T,D:D,"2007/08",B:B,B2525)-טבלה14[[#This Row],[דירוג]]</f>
        <v>-2</v>
      </c>
      <c r="T2525" s="9">
        <v>109</v>
      </c>
    </row>
    <row r="2526" spans="2:20" s="6" customFormat="1" ht="13.8" hidden="1" x14ac:dyDescent="0.3">
      <c r="B2526" s="7" t="s">
        <v>222</v>
      </c>
      <c r="C2526" s="8" t="s">
        <v>48</v>
      </c>
      <c r="D2526" s="10" t="s">
        <v>199</v>
      </c>
      <c r="E2526" s="10">
        <v>89</v>
      </c>
      <c r="F2526" s="10">
        <v>18</v>
      </c>
      <c r="G2526" s="10">
        <v>24</v>
      </c>
      <c r="H2526" s="10">
        <v>8</v>
      </c>
      <c r="I2526" s="10">
        <v>26</v>
      </c>
      <c r="J2526" s="10">
        <v>12</v>
      </c>
      <c r="K2526" s="9"/>
      <c r="L2526" s="9" t="s">
        <v>18</v>
      </c>
      <c r="M2526" s="9" t="str">
        <f>IF(טבלה14[[#This Row],[מספר סטודנטים בתואר 1]]&gt;500,"yes","no")</f>
        <v>no</v>
      </c>
      <c r="N2526" s="12">
        <f>טבלה14[[#This Row],[מספר סטודנטים בתואר 1]]/SUBTOTAL(109,טבלה14[מספר סטודנטים בתואר 1])</f>
        <v>1.2946019462667462E-3</v>
      </c>
      <c r="O2526" s="11">
        <f>IFERROR(((טבלה14[[#This Row],[מספר סטודנטים בתואר 1]]-טבלה14[[#This Row],[נשים תואר 1]])/טבלה14[[#This Row],[מספר סטודנטים בתואר 1]]),"")</f>
        <v>0.797752808988764</v>
      </c>
      <c r="P2526" s="11">
        <f>IFERROR(טבלה14[[#This Row],[נשים תואר 1]]/טבלה14[[#This Row],[מספר סטודנטים בתואר 1]],"")</f>
        <v>0.20224719101123595</v>
      </c>
      <c r="Q252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526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526" s="13">
        <f>SUMIFS(T:T,D:D,"2007/08",B:B,B2526)-טבלה14[[#This Row],[דירוג]]</f>
        <v>0</v>
      </c>
      <c r="T2526" s="9">
        <v>110</v>
      </c>
    </row>
    <row r="2527" spans="2:20" s="6" customFormat="1" ht="13.8" hidden="1" x14ac:dyDescent="0.3">
      <c r="B2527" s="7" t="s">
        <v>242</v>
      </c>
      <c r="C2527" s="8" t="s">
        <v>48</v>
      </c>
      <c r="D2527" s="9" t="s">
        <v>199</v>
      </c>
      <c r="E2527" s="10">
        <v>86</v>
      </c>
      <c r="F2527" s="10">
        <v>55</v>
      </c>
      <c r="G2527" s="10">
        <v>122</v>
      </c>
      <c r="H2527" s="10">
        <v>70</v>
      </c>
      <c r="I2527" s="10">
        <v>232</v>
      </c>
      <c r="J2527" s="10">
        <v>136</v>
      </c>
      <c r="K2527" s="9"/>
      <c r="L2527" s="9" t="s">
        <v>18</v>
      </c>
      <c r="M2527" s="9" t="str">
        <f>IF(טבלה14[[#This Row],[מספר סטודנטים בתואר 1]]&gt;500,"yes","no")</f>
        <v>no</v>
      </c>
      <c r="N2527" s="12">
        <f>טבלה14[[#This Row],[מספר סטודנטים בתואר 1]]/SUBTOTAL(109,טבלה14[מספר סטודנטים בתואר 1])</f>
        <v>1.2509636784150582E-3</v>
      </c>
      <c r="O2527" s="11">
        <f>IFERROR(((טבלה14[[#This Row],[מספר סטודנטים בתואר 1]]-טבלה14[[#This Row],[נשים תואר 1]])/טבלה14[[#This Row],[מספר סטודנטים בתואר 1]]),"")</f>
        <v>0.36046511627906974</v>
      </c>
      <c r="P2527" s="11">
        <f>IFERROR(טבלה14[[#This Row],[נשים תואר 1]]/טבלה14[[#This Row],[מספר סטודנטים בתואר 1]],"")</f>
        <v>0.63953488372093026</v>
      </c>
      <c r="Q252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52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27" s="13">
        <f>SUMIFS(T:T,D:D,"2007/08",B:B,B2527)-טבלה14[[#This Row],[דירוג]]</f>
        <v>-8</v>
      </c>
      <c r="T2527" s="9">
        <v>111</v>
      </c>
    </row>
    <row r="2528" spans="2:20" s="6" customFormat="1" ht="13.8" hidden="1" x14ac:dyDescent="0.3">
      <c r="B2528" s="7" t="s">
        <v>232</v>
      </c>
      <c r="C2528" s="8" t="s">
        <v>39</v>
      </c>
      <c r="D2528" s="10" t="s">
        <v>199</v>
      </c>
      <c r="E2528" s="10">
        <v>82</v>
      </c>
      <c r="F2528" s="10">
        <v>43</v>
      </c>
      <c r="G2528" s="10">
        <v>15</v>
      </c>
      <c r="H2528" s="10">
        <v>6</v>
      </c>
      <c r="I2528" s="10">
        <v>6</v>
      </c>
      <c r="J2528" s="10">
        <v>4</v>
      </c>
      <c r="K2528" s="9"/>
      <c r="L2528" s="9" t="s">
        <v>18</v>
      </c>
      <c r="M2528" s="9" t="str">
        <f>IF(טבלה14[[#This Row],[מספר סטודנטים בתואר 1]]&gt;500,"yes","no")</f>
        <v>no</v>
      </c>
      <c r="N2528" s="12">
        <f>טבלה14[[#This Row],[מספר סטודנטים בתואר 1]]/SUBTOTAL(109,טבלה14[מספר סטודנטים בתואר 1])</f>
        <v>1.1927793212794741E-3</v>
      </c>
      <c r="O2528" s="11">
        <f>IFERROR(((טבלה14[[#This Row],[מספר סטודנטים בתואר 1]]-טבלה14[[#This Row],[נשים תואר 1]])/טבלה14[[#This Row],[מספר סטודנטים בתואר 1]]),"")</f>
        <v>0.47560975609756095</v>
      </c>
      <c r="P2528" s="11">
        <f>IFERROR(טבלה14[[#This Row],[נשים תואר 1]]/טבלה14[[#This Row],[מספר סטודנטים בתואר 1]],"")</f>
        <v>0.52439024390243905</v>
      </c>
      <c r="Q252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52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28" s="13">
        <f>SUMIFS(T:T,D:D,"2007/08",B:B,B2528)-טבלה14[[#This Row],[דירוג]]</f>
        <v>-3</v>
      </c>
      <c r="T2528" s="9">
        <v>112</v>
      </c>
    </row>
    <row r="2529" spans="2:20" s="6" customFormat="1" ht="13.8" hidden="1" x14ac:dyDescent="0.3">
      <c r="B2529" s="7" t="s">
        <v>233</v>
      </c>
      <c r="C2529" s="8" t="s">
        <v>25</v>
      </c>
      <c r="D2529" s="9" t="s">
        <v>199</v>
      </c>
      <c r="E2529" s="10">
        <v>77</v>
      </c>
      <c r="F2529" s="10">
        <v>51</v>
      </c>
      <c r="G2529" s="10">
        <v>72</v>
      </c>
      <c r="H2529" s="10">
        <v>15</v>
      </c>
      <c r="I2529" s="10">
        <v>54</v>
      </c>
      <c r="J2529" s="10">
        <v>13</v>
      </c>
      <c r="K2529" s="9"/>
      <c r="L2529" s="9" t="s">
        <v>18</v>
      </c>
      <c r="M2529" s="9" t="str">
        <f>IF(טבלה14[[#This Row],[מספר סטודנטים בתואר 1]]&gt;500,"yes","no")</f>
        <v>no</v>
      </c>
      <c r="N2529" s="12">
        <f>טבלה14[[#This Row],[מספר סטודנטים בתואר 1]]/SUBTOTAL(109,טבלה14[מספר סטודנטים בתואר 1])</f>
        <v>1.1200488748599939E-3</v>
      </c>
      <c r="O2529" s="11">
        <f>IFERROR(((טבלה14[[#This Row],[מספר סטודנטים בתואר 1]]-טבלה14[[#This Row],[נשים תואר 1]])/טבלה14[[#This Row],[מספר סטודנטים בתואר 1]]),"")</f>
        <v>0.33766233766233766</v>
      </c>
      <c r="P2529" s="11">
        <f>IFERROR(טבלה14[[#This Row],[נשים תואר 1]]/טבלה14[[#This Row],[מספר סטודנטים בתואר 1]],"")</f>
        <v>0.66233766233766234</v>
      </c>
      <c r="Q252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52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29" s="13">
        <f>SUMIFS(T:T,D:D,"2007/08",B:B,B2529)-טבלה14[[#This Row],[דירוג]]</f>
        <v>-5</v>
      </c>
      <c r="T2529" s="9">
        <v>113</v>
      </c>
    </row>
    <row r="2530" spans="2:20" s="6" customFormat="1" ht="13.8" hidden="1" x14ac:dyDescent="0.3">
      <c r="B2530" s="7" t="s">
        <v>220</v>
      </c>
      <c r="C2530" s="8" t="s">
        <v>45</v>
      </c>
      <c r="D2530" s="10" t="s">
        <v>199</v>
      </c>
      <c r="E2530" s="10">
        <v>69</v>
      </c>
      <c r="F2530" s="10">
        <v>28</v>
      </c>
      <c r="G2530" s="10">
        <v>36</v>
      </c>
      <c r="H2530" s="10">
        <v>12</v>
      </c>
      <c r="I2530" s="10">
        <v>29</v>
      </c>
      <c r="J2530" s="10">
        <v>13</v>
      </c>
      <c r="K2530" s="9"/>
      <c r="L2530" s="9" t="s">
        <v>18</v>
      </c>
      <c r="M2530" s="9" t="str">
        <f>IF(טבלה14[[#This Row],[מספר סטודנטים בתואר 1]]&gt;500,"yes","no")</f>
        <v>no</v>
      </c>
      <c r="N2530" s="12">
        <f>טבלה14[[#This Row],[מספר סטודנטים בתואר 1]]/SUBTOTAL(109,טבלה14[מספר סטודנטים בתואר 1])</f>
        <v>1.0036801605888257E-3</v>
      </c>
      <c r="O2530" s="11">
        <f>IFERROR(((טבלה14[[#This Row],[מספר סטודנטים בתואר 1]]-טבלה14[[#This Row],[נשים תואר 1]])/טבלה14[[#This Row],[מספר סטודנטים בתואר 1]]),"")</f>
        <v>0.59420289855072461</v>
      </c>
      <c r="P2530" s="11">
        <f>IFERROR(טבלה14[[#This Row],[נשים תואר 1]]/טבלה14[[#This Row],[מספר סטודנטים בתואר 1]],"")</f>
        <v>0.40579710144927539</v>
      </c>
      <c r="Q253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53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30" s="13">
        <f>SUMIFS(T:T,D:D,"2007/08",B:B,B2530)-טבלה14[[#This Row],[דירוג]]</f>
        <v>-3</v>
      </c>
      <c r="T2530" s="9">
        <v>114</v>
      </c>
    </row>
    <row r="2531" spans="2:20" s="6" customFormat="1" ht="13.8" hidden="1" x14ac:dyDescent="0.3">
      <c r="B2531" s="7" t="s">
        <v>209</v>
      </c>
      <c r="C2531" s="8" t="s">
        <v>39</v>
      </c>
      <c r="D2531" s="9" t="s">
        <v>199</v>
      </c>
      <c r="E2531" s="10">
        <v>64</v>
      </c>
      <c r="F2531" s="10">
        <v>51</v>
      </c>
      <c r="G2531" s="10">
        <v>7</v>
      </c>
      <c r="H2531" s="10">
        <v>5</v>
      </c>
      <c r="I2531" s="10"/>
      <c r="J2531" s="10"/>
      <c r="K2531" s="9"/>
      <c r="L2531" s="9" t="s">
        <v>18</v>
      </c>
      <c r="M2531" s="9" t="str">
        <f>IF(טבלה14[[#This Row],[מספר סטודנטים בתואר 1]]&gt;500,"yes","no")</f>
        <v>no</v>
      </c>
      <c r="N2531" s="12">
        <f>טבלה14[[#This Row],[מספר סטודנטים בתואר 1]]/SUBTOTAL(109,טבלה14[מספר סטודנטים בתואר 1])</f>
        <v>9.3094971416934555E-4</v>
      </c>
      <c r="O2531" s="11">
        <f>IFERROR(((טבלה14[[#This Row],[מספר סטודנטים בתואר 1]]-טבלה14[[#This Row],[נשים תואר 1]])/טבלה14[[#This Row],[מספר סטודנטים בתואר 1]]),"")</f>
        <v>0.203125</v>
      </c>
      <c r="P2531" s="11">
        <f>IFERROR(טבלה14[[#This Row],[נשים תואר 1]]/טבלה14[[#This Row],[מספר סטודנטים בתואר 1]],"")</f>
        <v>0.796875</v>
      </c>
      <c r="Q253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53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31" s="13">
        <f>SUMIFS(T:T,D:D,"2007/08",B:B,B2531)-טבלה14[[#This Row],[דירוג]]</f>
        <v>-115</v>
      </c>
      <c r="T2531" s="9">
        <v>115</v>
      </c>
    </row>
    <row r="2532" spans="2:20" s="6" customFormat="1" ht="13.8" hidden="1" x14ac:dyDescent="0.3">
      <c r="B2532" s="7" t="s">
        <v>227</v>
      </c>
      <c r="C2532" s="8" t="s">
        <v>52</v>
      </c>
      <c r="D2532" s="10" t="s">
        <v>199</v>
      </c>
      <c r="E2532" s="10">
        <v>62</v>
      </c>
      <c r="F2532" s="10">
        <v>60</v>
      </c>
      <c r="G2532" s="10">
        <v>22</v>
      </c>
      <c r="H2532" s="10">
        <v>22</v>
      </c>
      <c r="I2532" s="10">
        <v>21</v>
      </c>
      <c r="J2532" s="10">
        <v>18</v>
      </c>
      <c r="K2532" s="9"/>
      <c r="L2532" s="9" t="s">
        <v>18</v>
      </c>
      <c r="M2532" s="9" t="str">
        <f>IF(טבלה14[[#This Row],[מספר סטודנטים בתואר 1]]&gt;500,"yes","no")</f>
        <v>no</v>
      </c>
      <c r="N2532" s="12">
        <f>טבלה14[[#This Row],[מספר סטודנטים בתואר 1]]/SUBTOTAL(109,טבלה14[מספר סטודנטים בתואר 1])</f>
        <v>9.018575356015535E-4</v>
      </c>
      <c r="O2532" s="11">
        <f>IFERROR(((טבלה14[[#This Row],[מספר סטודנטים בתואר 1]]-טבלה14[[#This Row],[נשים תואר 1]])/טבלה14[[#This Row],[מספר סטודנטים בתואר 1]]),"")</f>
        <v>3.2258064516129031E-2</v>
      </c>
      <c r="P2532" s="11">
        <f>IFERROR(טבלה14[[#This Row],[נשים תואר 1]]/טבלה14[[#This Row],[מספר סטודנטים בתואר 1]],"")</f>
        <v>0.967741935483871</v>
      </c>
      <c r="Q253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53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32" s="13">
        <f>SUMIFS(T:T,D:D,"2007/08",B:B,B2532)-טבלה14[[#This Row],[דירוג]]</f>
        <v>-116</v>
      </c>
      <c r="T2532" s="9">
        <v>116</v>
      </c>
    </row>
    <row r="2533" spans="2:20" s="6" customFormat="1" ht="13.8" hidden="1" x14ac:dyDescent="0.3">
      <c r="B2533" s="7" t="s">
        <v>228</v>
      </c>
      <c r="C2533" s="8" t="s">
        <v>48</v>
      </c>
      <c r="D2533" s="9" t="s">
        <v>199</v>
      </c>
      <c r="E2533" s="10">
        <v>60</v>
      </c>
      <c r="F2533" s="10">
        <v>31</v>
      </c>
      <c r="G2533" s="10">
        <v>209</v>
      </c>
      <c r="H2533" s="10">
        <v>117</v>
      </c>
      <c r="I2533" s="10">
        <v>156</v>
      </c>
      <c r="J2533" s="10">
        <v>66</v>
      </c>
      <c r="K2533" s="9"/>
      <c r="L2533" s="9" t="s">
        <v>18</v>
      </c>
      <c r="M2533" s="9" t="str">
        <f>IF(טבלה14[[#This Row],[מספר סטודנטים בתואר 1]]&gt;500,"yes","no")</f>
        <v>no</v>
      </c>
      <c r="N2533" s="12">
        <f>טבלה14[[#This Row],[מספר סטודנטים בתואר 1]]/SUBTOTAL(109,טבלה14[מספר סטודנטים בתואר 1])</f>
        <v>8.7276535703376145E-4</v>
      </c>
      <c r="O2533" s="11">
        <f>IFERROR(((טבלה14[[#This Row],[מספר סטודנטים בתואר 1]]-טבלה14[[#This Row],[נשים תואר 1]])/טבלה14[[#This Row],[מספר סטודנטים בתואר 1]]),"")</f>
        <v>0.48333333333333334</v>
      </c>
      <c r="P2533" s="11">
        <f>IFERROR(טבלה14[[#This Row],[נשים תואר 1]]/טבלה14[[#This Row],[מספר סטודנטים בתואר 1]],"")</f>
        <v>0.51666666666666672</v>
      </c>
      <c r="Q253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53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33" s="13">
        <f>SUMIFS(T:T,D:D,"2007/08",B:B,B2533)-טבלה14[[#This Row],[דירוג]]</f>
        <v>-4</v>
      </c>
      <c r="T2533" s="9">
        <v>117</v>
      </c>
    </row>
    <row r="2534" spans="2:20" s="6" customFormat="1" ht="13.8" hidden="1" x14ac:dyDescent="0.3">
      <c r="B2534" s="7" t="s">
        <v>237</v>
      </c>
      <c r="C2534" s="8" t="s">
        <v>39</v>
      </c>
      <c r="D2534" s="10" t="s">
        <v>199</v>
      </c>
      <c r="E2534" s="10">
        <v>58</v>
      </c>
      <c r="F2534" s="10">
        <v>37</v>
      </c>
      <c r="G2534" s="10">
        <v>10</v>
      </c>
      <c r="H2534" s="10">
        <v>9</v>
      </c>
      <c r="I2534" s="10">
        <v>7</v>
      </c>
      <c r="J2534" s="10"/>
      <c r="K2534" s="9"/>
      <c r="L2534" s="9" t="s">
        <v>18</v>
      </c>
      <c r="M2534" s="9" t="str">
        <f>IF(טבלה14[[#This Row],[מספר סטודנטים בתואר 1]]&gt;500,"yes","no")</f>
        <v>no</v>
      </c>
      <c r="N2534" s="12">
        <f>טבלה14[[#This Row],[מספר סטודנטים בתואר 1]]/SUBTOTAL(109,טבלה14[מספר סטודנטים בתואר 1])</f>
        <v>8.436731784659694E-4</v>
      </c>
      <c r="O2534" s="11">
        <f>IFERROR(((טבלה14[[#This Row],[מספר סטודנטים בתואר 1]]-טבלה14[[#This Row],[נשים תואר 1]])/טבלה14[[#This Row],[מספר סטודנטים בתואר 1]]),"")</f>
        <v>0.36206896551724138</v>
      </c>
      <c r="P2534" s="11">
        <f>IFERROR(טבלה14[[#This Row],[נשים תואר 1]]/טבלה14[[#This Row],[מספר סטודנטים בתואר 1]],"")</f>
        <v>0.63793103448275867</v>
      </c>
      <c r="Q253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53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34" s="13">
        <f>SUMIFS(T:T,D:D,"2007/08",B:B,B2534)-טבלה14[[#This Row],[דירוג]]</f>
        <v>-17</v>
      </c>
      <c r="T2534" s="9">
        <v>118</v>
      </c>
    </row>
    <row r="2535" spans="2:20" s="6" customFormat="1" ht="13.8" hidden="1" x14ac:dyDescent="0.3">
      <c r="B2535" s="7" t="s">
        <v>212</v>
      </c>
      <c r="C2535" s="8" t="s">
        <v>34</v>
      </c>
      <c r="D2535" s="9" t="s">
        <v>199</v>
      </c>
      <c r="E2535" s="10">
        <v>55</v>
      </c>
      <c r="F2535" s="10">
        <v>20</v>
      </c>
      <c r="G2535" s="10"/>
      <c r="H2535" s="10"/>
      <c r="I2535" s="10"/>
      <c r="J2535" s="10" t="s">
        <v>21</v>
      </c>
      <c r="K2535" s="9"/>
      <c r="L2535" s="9" t="s">
        <v>18</v>
      </c>
      <c r="M2535" s="9" t="str">
        <f>IF(טבלה14[[#This Row],[מספר סטודנטים בתואר 1]]&gt;500,"yes","no")</f>
        <v>no</v>
      </c>
      <c r="N2535" s="12">
        <f>טבלה14[[#This Row],[מספר סטודנטים בתואר 1]]/SUBTOTAL(109,טבלה14[מספר סטודנטים בתואר 1])</f>
        <v>8.0003491061428139E-4</v>
      </c>
      <c r="O2535" s="11">
        <f>IFERROR(((טבלה14[[#This Row],[מספר סטודנטים בתואר 1]]-טבלה14[[#This Row],[נשים תואר 1]])/טבלה14[[#This Row],[מספר סטודנטים בתואר 1]]),"")</f>
        <v>0.63636363636363635</v>
      </c>
      <c r="P2535" s="11">
        <f>IFERROR(טבלה14[[#This Row],[נשים תואר 1]]/טבלה14[[#This Row],[מספר סטודנטים בתואר 1]],"")</f>
        <v>0.36363636363636365</v>
      </c>
      <c r="Q253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53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35" s="13">
        <f>SUMIFS(T:T,D:D,"2007/08",B:B,B2535)-טבלה14[[#This Row],[דירוג]]</f>
        <v>2</v>
      </c>
      <c r="T2535" s="9">
        <v>119</v>
      </c>
    </row>
    <row r="2536" spans="2:20" s="6" customFormat="1" ht="13.8" hidden="1" x14ac:dyDescent="0.3">
      <c r="B2536" s="7" t="s">
        <v>234</v>
      </c>
      <c r="C2536" s="8" t="s">
        <v>25</v>
      </c>
      <c r="D2536" s="10" t="s">
        <v>199</v>
      </c>
      <c r="E2536" s="10">
        <v>54</v>
      </c>
      <c r="F2536" s="10">
        <v>27</v>
      </c>
      <c r="G2536" s="10">
        <v>60</v>
      </c>
      <c r="H2536" s="10">
        <v>23</v>
      </c>
      <c r="I2536" s="10">
        <v>42</v>
      </c>
      <c r="J2536" s="10">
        <v>12</v>
      </c>
      <c r="K2536" s="9"/>
      <c r="L2536" s="9" t="s">
        <v>18</v>
      </c>
      <c r="M2536" s="9" t="str">
        <f>IF(טבלה14[[#This Row],[מספר סטודנטים בתואר 1]]&gt;500,"yes","no")</f>
        <v>no</v>
      </c>
      <c r="N2536" s="12">
        <f>טבלה14[[#This Row],[מספר סטודנטים בתואר 1]]/SUBTOTAL(109,טבלה14[מספר סטודנטים בתואר 1])</f>
        <v>7.8548882133038531E-4</v>
      </c>
      <c r="O2536" s="11">
        <f>IFERROR(((טבלה14[[#This Row],[מספר סטודנטים בתואר 1]]-טבלה14[[#This Row],[נשים תואר 1]])/טבלה14[[#This Row],[מספר סטודנטים בתואר 1]]),"")</f>
        <v>0.5</v>
      </c>
      <c r="P2536" s="11">
        <f>IFERROR(טבלה14[[#This Row],[נשים תואר 1]]/טבלה14[[#This Row],[מספר סטודנטים בתואר 1]],"")</f>
        <v>0.5</v>
      </c>
      <c r="Q253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53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36" s="13">
        <f>SUMIFS(T:T,D:D,"2007/08",B:B,B2536)-טבלה14[[#This Row],[דירוג]]</f>
        <v>-4</v>
      </c>
      <c r="T2536" s="9">
        <v>120</v>
      </c>
    </row>
    <row r="2537" spans="2:20" s="6" customFormat="1" ht="13.8" hidden="1" x14ac:dyDescent="0.3">
      <c r="B2537" s="7" t="s">
        <v>200</v>
      </c>
      <c r="C2537" s="8" t="s">
        <v>52</v>
      </c>
      <c r="D2537" s="9" t="s">
        <v>199</v>
      </c>
      <c r="E2537" s="10">
        <v>53</v>
      </c>
      <c r="F2537" s="10">
        <v>46</v>
      </c>
      <c r="G2537" s="10">
        <v>120</v>
      </c>
      <c r="H2537" s="10">
        <v>103</v>
      </c>
      <c r="I2537" s="10">
        <v>36</v>
      </c>
      <c r="J2537" s="10">
        <v>32</v>
      </c>
      <c r="K2537" s="9"/>
      <c r="L2537" s="9" t="s">
        <v>18</v>
      </c>
      <c r="M2537" s="9" t="str">
        <f>IF(טבלה14[[#This Row],[מספר סטודנטים בתואר 1]]&gt;500,"yes","no")</f>
        <v>no</v>
      </c>
      <c r="N2537" s="12">
        <f>טבלה14[[#This Row],[מספר סטודנטים בתואר 1]]/SUBTOTAL(109,טבלה14[מספר סטודנטים בתואר 1])</f>
        <v>7.7094273204648934E-4</v>
      </c>
      <c r="O2537" s="11">
        <f>IFERROR(((טבלה14[[#This Row],[מספר סטודנטים בתואר 1]]-טבלה14[[#This Row],[נשים תואר 1]])/טבלה14[[#This Row],[מספר סטודנטים בתואר 1]]),"")</f>
        <v>0.13207547169811321</v>
      </c>
      <c r="P2537" s="11">
        <f>IFERROR(טבלה14[[#This Row],[נשים תואר 1]]/טבלה14[[#This Row],[מספר סטודנטים בתואר 1]],"")</f>
        <v>0.86792452830188682</v>
      </c>
      <c r="Q253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53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37" s="13">
        <f>SUMIFS(T:T,D:D,"2007/08",B:B,B2537)-טבלה14[[#This Row],[דירוג]]</f>
        <v>4</v>
      </c>
      <c r="T2537" s="9">
        <v>121</v>
      </c>
    </row>
    <row r="2538" spans="2:20" s="6" customFormat="1" ht="13.8" hidden="1" x14ac:dyDescent="0.3">
      <c r="B2538" s="7" t="s">
        <v>148</v>
      </c>
      <c r="C2538" s="8" t="s">
        <v>34</v>
      </c>
      <c r="D2538" s="10" t="s">
        <v>199</v>
      </c>
      <c r="E2538" s="10">
        <v>48</v>
      </c>
      <c r="F2538" s="10">
        <v>7</v>
      </c>
      <c r="G2538" s="10">
        <v>23</v>
      </c>
      <c r="H2538" s="10">
        <v>5</v>
      </c>
      <c r="I2538" s="10">
        <v>16</v>
      </c>
      <c r="J2538" s="10"/>
      <c r="K2538" s="9"/>
      <c r="L2538" s="9" t="s">
        <v>18</v>
      </c>
      <c r="M2538" s="9" t="str">
        <f>IF(טבלה14[[#This Row],[מספר סטודנטים בתואר 1]]&gt;500,"yes","no")</f>
        <v>no</v>
      </c>
      <c r="N2538" s="12">
        <f>טבלה14[[#This Row],[מספר סטודנטים בתואר 1]]/SUBTOTAL(109,טבלה14[מספר סטודנטים בתואר 1])</f>
        <v>6.9821228562700916E-4</v>
      </c>
      <c r="O2538" s="11">
        <f>IFERROR(((טבלה14[[#This Row],[מספר סטודנטים בתואר 1]]-טבלה14[[#This Row],[נשים תואר 1]])/טבלה14[[#This Row],[מספר סטודנטים בתואר 1]]),"")</f>
        <v>0.85416666666666663</v>
      </c>
      <c r="P2538" s="11">
        <f>IFERROR(טבלה14[[#This Row],[נשים תואר 1]]/טבלה14[[#This Row],[מספר סטודנטים בתואר 1]],"")</f>
        <v>0.14583333333333334</v>
      </c>
      <c r="Q253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538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538" s="13">
        <f>SUMIFS(T:T,D:D,"2007/08",B:B,B2538)-טבלה14[[#This Row],[דירוג]]</f>
        <v>-8</v>
      </c>
      <c r="T2538" s="9">
        <v>122</v>
      </c>
    </row>
    <row r="2539" spans="2:20" s="6" customFormat="1" ht="13.8" hidden="1" x14ac:dyDescent="0.3">
      <c r="B2539" s="7" t="s">
        <v>127</v>
      </c>
      <c r="C2539" s="8" t="s">
        <v>34</v>
      </c>
      <c r="D2539" s="9" t="s">
        <v>199</v>
      </c>
      <c r="E2539" s="10">
        <v>41</v>
      </c>
      <c r="F2539" s="10">
        <v>8</v>
      </c>
      <c r="G2539" s="10">
        <v>44</v>
      </c>
      <c r="H2539" s="10">
        <v>17</v>
      </c>
      <c r="I2539" s="10">
        <v>8</v>
      </c>
      <c r="J2539" s="10"/>
      <c r="K2539" s="9"/>
      <c r="L2539" s="9" t="s">
        <v>18</v>
      </c>
      <c r="M2539" s="9" t="str">
        <f>IF(טבלה14[[#This Row],[מספר סטודנטים בתואר 1]]&gt;500,"yes","no")</f>
        <v>no</v>
      </c>
      <c r="N2539" s="12">
        <f>טבלה14[[#This Row],[מספר סטודנטים בתואר 1]]/SUBTOTAL(109,טבלה14[מספר סטודנטים בתואר 1])</f>
        <v>5.9638966063973705E-4</v>
      </c>
      <c r="O2539" s="11">
        <f>IFERROR(((טבלה14[[#This Row],[מספר סטודנטים בתואר 1]]-טבלה14[[#This Row],[נשים תואר 1]])/טבלה14[[#This Row],[מספר סטודנטים בתואר 1]]),"")</f>
        <v>0.80487804878048785</v>
      </c>
      <c r="P2539" s="11">
        <f>IFERROR(טבלה14[[#This Row],[נשים תואר 1]]/טבלה14[[#This Row],[מספר סטודנטים בתואר 1]],"")</f>
        <v>0.1951219512195122</v>
      </c>
      <c r="Q253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539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539" s="13">
        <f>SUMIFS(T:T,D:D,"2007/08",B:B,B2539)-טבלה14[[#This Row],[דירוג]]</f>
        <v>5</v>
      </c>
      <c r="T2539" s="9">
        <v>123</v>
      </c>
    </row>
    <row r="2540" spans="2:20" s="6" customFormat="1" ht="13.8" hidden="1" x14ac:dyDescent="0.3">
      <c r="B2540" s="7" t="s">
        <v>270</v>
      </c>
      <c r="C2540" s="8" t="s">
        <v>34</v>
      </c>
      <c r="D2540" s="10" t="s">
        <v>199</v>
      </c>
      <c r="E2540" s="10">
        <v>40</v>
      </c>
      <c r="F2540" s="10">
        <v>31</v>
      </c>
      <c r="G2540" s="10"/>
      <c r="H2540" s="10"/>
      <c r="I2540" s="10"/>
      <c r="J2540" s="10" t="s">
        <v>21</v>
      </c>
      <c r="K2540" s="9"/>
      <c r="L2540" s="9" t="s">
        <v>18</v>
      </c>
      <c r="M2540" s="9" t="str">
        <f>IF(טבלה14[[#This Row],[מספר סטודנטים בתואר 1]]&gt;500,"yes","no")</f>
        <v>no</v>
      </c>
      <c r="N2540" s="12">
        <f>טבלה14[[#This Row],[מספר סטודנטים בתואר 1]]/SUBTOTAL(109,טבלה14[מספר סטודנטים בתואר 1])</f>
        <v>5.8184357135584097E-4</v>
      </c>
      <c r="O2540" s="11">
        <f>IFERROR(((טבלה14[[#This Row],[מספר סטודנטים בתואר 1]]-טבלה14[[#This Row],[נשים תואר 1]])/טבלה14[[#This Row],[מספר סטודנטים בתואר 1]]),"")</f>
        <v>0.22500000000000001</v>
      </c>
      <c r="P2540" s="11">
        <f>IFERROR(טבלה14[[#This Row],[נשים תואר 1]]/טבלה14[[#This Row],[מספר סטודנטים בתואר 1]],"")</f>
        <v>0.77500000000000002</v>
      </c>
      <c r="Q254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54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40" s="13">
        <f>SUMIFS(T:T,D:D,"2007/08",B:B,B2540)-טבלה14[[#This Row],[דירוג]]</f>
        <v>-6</v>
      </c>
      <c r="T2540" s="9">
        <v>124</v>
      </c>
    </row>
    <row r="2541" spans="2:20" s="6" customFormat="1" ht="13.8" hidden="1" x14ac:dyDescent="0.3">
      <c r="B2541" s="7" t="s">
        <v>241</v>
      </c>
      <c r="C2541" s="8" t="s">
        <v>45</v>
      </c>
      <c r="D2541" s="9" t="s">
        <v>199</v>
      </c>
      <c r="E2541" s="10">
        <v>38</v>
      </c>
      <c r="F2541" s="10">
        <v>11</v>
      </c>
      <c r="G2541" s="10"/>
      <c r="H2541" s="10"/>
      <c r="I2541" s="10"/>
      <c r="J2541" s="10" t="s">
        <v>21</v>
      </c>
      <c r="K2541" s="9"/>
      <c r="L2541" s="9" t="s">
        <v>18</v>
      </c>
      <c r="M2541" s="9" t="str">
        <f>IF(טבלה14[[#This Row],[מספר סטודנטים בתואר 1]]&gt;500,"yes","no")</f>
        <v>no</v>
      </c>
      <c r="N2541" s="12">
        <f>טבלה14[[#This Row],[מספר סטודנטים בתואר 1]]/SUBTOTAL(109,טבלה14[מספר סטודנטים בתואר 1])</f>
        <v>5.5275139278804892E-4</v>
      </c>
      <c r="O2541" s="11">
        <f>IFERROR(((טבלה14[[#This Row],[מספר סטודנטים בתואר 1]]-טבלה14[[#This Row],[נשים תואר 1]])/טבלה14[[#This Row],[מספר סטודנטים בתואר 1]]),"")</f>
        <v>0.71052631578947367</v>
      </c>
      <c r="P2541" s="11">
        <f>IFERROR(טבלה14[[#This Row],[נשים תואר 1]]/טבלה14[[#This Row],[מספר סטודנטים בתואר 1]],"")</f>
        <v>0.28947368421052633</v>
      </c>
      <c r="Q254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541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541" s="13">
        <f>SUMIFS(T:T,D:D,"2007/08",B:B,B2541)-טבלה14[[#This Row],[דירוג]]</f>
        <v>-13</v>
      </c>
      <c r="T2541" s="9">
        <v>125</v>
      </c>
    </row>
    <row r="2542" spans="2:20" s="6" customFormat="1" ht="13.8" hidden="1" x14ac:dyDescent="0.3">
      <c r="B2542" s="7" t="s">
        <v>236</v>
      </c>
      <c r="C2542" s="8" t="s">
        <v>34</v>
      </c>
      <c r="D2542" s="10" t="s">
        <v>199</v>
      </c>
      <c r="E2542" s="10">
        <v>37</v>
      </c>
      <c r="F2542" s="10">
        <v>6</v>
      </c>
      <c r="G2542" s="10"/>
      <c r="H2542" s="10"/>
      <c r="I2542" s="10"/>
      <c r="J2542" s="10" t="s">
        <v>21</v>
      </c>
      <c r="K2542" s="9"/>
      <c r="L2542" s="9" t="s">
        <v>18</v>
      </c>
      <c r="M2542" s="9" t="str">
        <f>IF(טבלה14[[#This Row],[מספר סטודנטים בתואר 1]]&gt;500,"yes","no")</f>
        <v>no</v>
      </c>
      <c r="N2542" s="12">
        <f>טבלה14[[#This Row],[מספר סטודנטים בתואר 1]]/SUBTOTAL(109,טבלה14[מספר סטודנטים בתואר 1])</f>
        <v>5.3820530350415295E-4</v>
      </c>
      <c r="O2542" s="11">
        <f>IFERROR(((טבלה14[[#This Row],[מספר סטודנטים בתואר 1]]-טבלה14[[#This Row],[נשים תואר 1]])/טבלה14[[#This Row],[מספר סטודנטים בתואר 1]]),"")</f>
        <v>0.83783783783783783</v>
      </c>
      <c r="P2542" s="11">
        <f>IFERROR(טבלה14[[#This Row],[נשים תואר 1]]/טבלה14[[#This Row],[מספר סטודנטים בתואר 1]],"")</f>
        <v>0.16216216216216217</v>
      </c>
      <c r="Q254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542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542" s="13">
        <f>SUMIFS(T:T,D:D,"2007/08",B:B,B2542)-טבלה14[[#This Row],[דירוג]]</f>
        <v>-126</v>
      </c>
      <c r="T2542" s="9">
        <v>126</v>
      </c>
    </row>
    <row r="2543" spans="2:20" s="6" customFormat="1" ht="13.8" hidden="1" x14ac:dyDescent="0.3">
      <c r="B2543" s="7" t="s">
        <v>221</v>
      </c>
      <c r="C2543" s="8" t="s">
        <v>45</v>
      </c>
      <c r="D2543" s="9" t="s">
        <v>199</v>
      </c>
      <c r="E2543" s="10">
        <v>33</v>
      </c>
      <c r="F2543" s="10">
        <v>13</v>
      </c>
      <c r="G2543" s="10"/>
      <c r="H2543" s="10"/>
      <c r="I2543" s="10"/>
      <c r="J2543" s="10" t="s">
        <v>21</v>
      </c>
      <c r="K2543" s="9"/>
      <c r="L2543" s="9" t="s">
        <v>18</v>
      </c>
      <c r="M2543" s="9" t="str">
        <f>IF(טבלה14[[#This Row],[מספר סטודנטים בתואר 1]]&gt;500,"yes","no")</f>
        <v>no</v>
      </c>
      <c r="N2543" s="12">
        <f>טבלה14[[#This Row],[מספר סטודנטים בתואר 1]]/SUBTOTAL(109,טבלה14[מספר סטודנטים בתואר 1])</f>
        <v>4.800209463685688E-4</v>
      </c>
      <c r="O2543" s="11">
        <f>IFERROR(((טבלה14[[#This Row],[מספר סטודנטים בתואר 1]]-טבלה14[[#This Row],[נשים תואר 1]])/טבלה14[[#This Row],[מספר סטודנטים בתואר 1]]),"")</f>
        <v>0.60606060606060608</v>
      </c>
      <c r="P2543" s="11">
        <f>IFERROR(טבלה14[[#This Row],[נשים תואר 1]]/טבלה14[[#This Row],[מספר סטודנטים בתואר 1]],"")</f>
        <v>0.39393939393939392</v>
      </c>
      <c r="Q254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54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43" s="13">
        <f>SUMIFS(T:T,D:D,"2007/08",B:B,B2543)-טבלה14[[#This Row],[דירוג]]</f>
        <v>-10</v>
      </c>
      <c r="T2543" s="9">
        <v>127</v>
      </c>
    </row>
    <row r="2544" spans="2:20" s="6" customFormat="1" ht="13.8" hidden="1" x14ac:dyDescent="0.3">
      <c r="B2544" s="7" t="s">
        <v>279</v>
      </c>
      <c r="C2544" s="8" t="s">
        <v>39</v>
      </c>
      <c r="D2544" s="10" t="s">
        <v>199</v>
      </c>
      <c r="E2544" s="10">
        <v>31</v>
      </c>
      <c r="F2544" s="10">
        <v>26</v>
      </c>
      <c r="G2544" s="10"/>
      <c r="H2544" s="10"/>
      <c r="I2544" s="10"/>
      <c r="J2544" s="10" t="s">
        <v>21</v>
      </c>
      <c r="K2544" s="9"/>
      <c r="L2544" s="9" t="s">
        <v>18</v>
      </c>
      <c r="M2544" s="9" t="str">
        <f>IF(טבלה14[[#This Row],[מספר סטודנטים בתואר 1]]&gt;500,"yes","no")</f>
        <v>no</v>
      </c>
      <c r="N2544" s="12">
        <f>טבלה14[[#This Row],[מספר סטודנטים בתואר 1]]/SUBTOTAL(109,טבלה14[מספר סטודנטים בתואר 1])</f>
        <v>4.5092876780077675E-4</v>
      </c>
      <c r="O2544" s="11">
        <f>IFERROR(((טבלה14[[#This Row],[מספר סטודנטים בתואר 1]]-טבלה14[[#This Row],[נשים תואר 1]])/טבלה14[[#This Row],[מספר סטודנטים בתואר 1]]),"")</f>
        <v>0.16129032258064516</v>
      </c>
      <c r="P2544" s="11">
        <f>IFERROR(טבלה14[[#This Row],[נשים תואר 1]]/טבלה14[[#This Row],[מספר סטודנטים בתואר 1]],"")</f>
        <v>0.83870967741935487</v>
      </c>
      <c r="Q254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54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44" s="13">
        <f>SUMIFS(T:T,D:D,"2007/08",B:B,B2544)-טבלה14[[#This Row],[דירוג]]</f>
        <v>-7</v>
      </c>
      <c r="T2544" s="9">
        <v>129</v>
      </c>
    </row>
    <row r="2545" spans="2:20" s="6" customFormat="1" ht="13.8" hidden="1" x14ac:dyDescent="0.3">
      <c r="B2545" s="7" t="s">
        <v>246</v>
      </c>
      <c r="C2545" s="8" t="s">
        <v>48</v>
      </c>
      <c r="D2545" s="9" t="s">
        <v>199</v>
      </c>
      <c r="E2545" s="10">
        <v>31</v>
      </c>
      <c r="F2545" s="10">
        <v>12</v>
      </c>
      <c r="G2545" s="10"/>
      <c r="H2545" s="10"/>
      <c r="I2545" s="10"/>
      <c r="J2545" s="10"/>
      <c r="K2545" s="9"/>
      <c r="L2545" s="9" t="s">
        <v>18</v>
      </c>
      <c r="M2545" s="9" t="str">
        <f>IF(טבלה14[[#This Row],[מספר סטודנטים בתואר 1]]&gt;500,"yes","no")</f>
        <v>no</v>
      </c>
      <c r="N2545" s="12">
        <f>טבלה14[[#This Row],[מספר סטודנטים בתואר 1]]/SUBTOTAL(109,טבלה14[מספר סטודנטים בתואר 1])</f>
        <v>4.5092876780077675E-4</v>
      </c>
      <c r="O2545" s="11">
        <f>IFERROR(((טבלה14[[#This Row],[מספר סטודנטים בתואר 1]]-טבלה14[[#This Row],[נשים תואר 1]])/טבלה14[[#This Row],[מספר סטודנטים בתואר 1]]),"")</f>
        <v>0.61290322580645162</v>
      </c>
      <c r="P2545" s="11">
        <f>IFERROR(טבלה14[[#This Row],[נשים תואר 1]]/טבלה14[[#This Row],[מספר סטודנטים בתואר 1]],"")</f>
        <v>0.38709677419354838</v>
      </c>
      <c r="Q254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54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45" s="13">
        <f>SUMIFS(T:T,D:D,"2007/08",B:B,B2545)-טבלה14[[#This Row],[דירוג]]</f>
        <v>-8</v>
      </c>
      <c r="T2545" s="9">
        <v>128</v>
      </c>
    </row>
    <row r="2546" spans="2:20" s="6" customFormat="1" ht="13.8" hidden="1" x14ac:dyDescent="0.3">
      <c r="B2546" s="7" t="s">
        <v>251</v>
      </c>
      <c r="C2546" s="8" t="s">
        <v>45</v>
      </c>
      <c r="D2546" s="10" t="s">
        <v>199</v>
      </c>
      <c r="E2546" s="10">
        <v>22</v>
      </c>
      <c r="F2546" s="10">
        <v>8</v>
      </c>
      <c r="G2546" s="10">
        <v>7</v>
      </c>
      <c r="H2546" s="10"/>
      <c r="I2546" s="10">
        <v>8</v>
      </c>
      <c r="J2546" s="10"/>
      <c r="K2546" s="9"/>
      <c r="L2546" s="9" t="s">
        <v>18</v>
      </c>
      <c r="M2546" s="9" t="str">
        <f>IF(טבלה14[[#This Row],[מספר סטודנטים בתואר 1]]&gt;500,"yes","no")</f>
        <v>no</v>
      </c>
      <c r="N2546" s="12">
        <f>טבלה14[[#This Row],[מספר סטודנטים בתואר 1]]/SUBTOTAL(109,טבלה14[מספר סטודנטים בתואר 1])</f>
        <v>3.2001396424571253E-4</v>
      </c>
      <c r="O2546" s="11">
        <f>IFERROR(((טבלה14[[#This Row],[מספר סטודנטים בתואר 1]]-טבלה14[[#This Row],[נשים תואר 1]])/טבלה14[[#This Row],[מספר סטודנטים בתואר 1]]),"")</f>
        <v>0.63636363636363635</v>
      </c>
      <c r="P2546" s="11">
        <f>IFERROR(טבלה14[[#This Row],[נשים תואר 1]]/טבלה14[[#This Row],[מספר סטודנטים בתואר 1]],"")</f>
        <v>0.36363636363636365</v>
      </c>
      <c r="Q254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54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46" s="13">
        <f>SUMIFS(T:T,D:D,"2007/08",B:B,B2546)-טבלה14[[#This Row],[דירוג]]</f>
        <v>-3</v>
      </c>
      <c r="T2546" s="9">
        <v>130</v>
      </c>
    </row>
    <row r="2547" spans="2:20" s="6" customFormat="1" ht="13.8" hidden="1" x14ac:dyDescent="0.3">
      <c r="B2547" s="7" t="s">
        <v>271</v>
      </c>
      <c r="C2547" s="8" t="s">
        <v>39</v>
      </c>
      <c r="D2547" s="9" t="s">
        <v>199</v>
      </c>
      <c r="E2547" s="10">
        <v>21</v>
      </c>
      <c r="F2547" s="10">
        <v>12</v>
      </c>
      <c r="G2547" s="10"/>
      <c r="H2547" s="10"/>
      <c r="I2547" s="10">
        <v>7</v>
      </c>
      <c r="J2547" s="10"/>
      <c r="K2547" s="9"/>
      <c r="L2547" s="9" t="s">
        <v>18</v>
      </c>
      <c r="M2547" s="9" t="str">
        <f>IF(טבלה14[[#This Row],[מספר סטודנטים בתואר 1]]&gt;500,"yes","no")</f>
        <v>no</v>
      </c>
      <c r="N2547" s="12">
        <f>טבלה14[[#This Row],[מספר סטודנטים בתואר 1]]/SUBTOTAL(109,טבלה14[מספר סטודנטים בתואר 1])</f>
        <v>3.0546787496181651E-4</v>
      </c>
      <c r="O2547" s="11">
        <f>IFERROR(((טבלה14[[#This Row],[מספר סטודנטים בתואר 1]]-טבלה14[[#This Row],[נשים תואר 1]])/טבלה14[[#This Row],[מספר סטודנטים בתואר 1]]),"")</f>
        <v>0.42857142857142855</v>
      </c>
      <c r="P2547" s="11">
        <f>IFERROR(טבלה14[[#This Row],[נשים תואר 1]]/טבלה14[[#This Row],[מספר סטודנטים בתואר 1]],"")</f>
        <v>0.5714285714285714</v>
      </c>
      <c r="Q254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54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47" s="13">
        <f>SUMIFS(T:T,D:D,"2007/08",B:B,B2547)-טבלה14[[#This Row],[דירוג]]</f>
        <v>-8</v>
      </c>
      <c r="T2547" s="9">
        <v>131</v>
      </c>
    </row>
    <row r="2548" spans="2:20" s="6" customFormat="1" ht="13.8" hidden="1" x14ac:dyDescent="0.3">
      <c r="B2548" s="7" t="s">
        <v>280</v>
      </c>
      <c r="C2548" s="8" t="s">
        <v>39</v>
      </c>
      <c r="D2548" s="10" t="s">
        <v>199</v>
      </c>
      <c r="E2548" s="10">
        <v>20</v>
      </c>
      <c r="F2548" s="10">
        <v>15</v>
      </c>
      <c r="G2548" s="10"/>
      <c r="H2548" s="10"/>
      <c r="I2548" s="10">
        <v>4</v>
      </c>
      <c r="J2548" s="10"/>
      <c r="K2548" s="9"/>
      <c r="L2548" s="9" t="s">
        <v>18</v>
      </c>
      <c r="M2548" s="9" t="str">
        <f>IF(טבלה14[[#This Row],[מספר סטודנטים בתואר 1]]&gt;500,"yes","no")</f>
        <v>no</v>
      </c>
      <c r="N2548" s="12">
        <f>טבלה14[[#This Row],[מספר סטודנטים בתואר 1]]/SUBTOTAL(109,טבלה14[מספר סטודנטים בתואר 1])</f>
        <v>2.9092178567792048E-4</v>
      </c>
      <c r="O2548" s="11">
        <f>IFERROR(((טבלה14[[#This Row],[מספר סטודנטים בתואר 1]]-טבלה14[[#This Row],[נשים תואר 1]])/טבלה14[[#This Row],[מספר סטודנטים בתואר 1]]),"")</f>
        <v>0.25</v>
      </c>
      <c r="P2548" s="11">
        <f>IFERROR(טבלה14[[#This Row],[נשים תואר 1]]/טבלה14[[#This Row],[מספר סטודנטים בתואר 1]],"")</f>
        <v>0.75</v>
      </c>
      <c r="Q254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54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48" s="13">
        <f>SUMIFS(T:T,D:D,"2007/08",B:B,B2548)-טבלה14[[#This Row],[דירוג]]</f>
        <v>-133</v>
      </c>
      <c r="T2548" s="9">
        <v>133</v>
      </c>
    </row>
    <row r="2549" spans="2:20" s="6" customFormat="1" ht="13.8" hidden="1" x14ac:dyDescent="0.3">
      <c r="B2549" s="7" t="s">
        <v>206</v>
      </c>
      <c r="C2549" s="8" t="s">
        <v>48</v>
      </c>
      <c r="D2549" s="9" t="s">
        <v>199</v>
      </c>
      <c r="E2549" s="10">
        <v>20</v>
      </c>
      <c r="F2549" s="10">
        <v>12</v>
      </c>
      <c r="G2549" s="10"/>
      <c r="H2549" s="10"/>
      <c r="I2549" s="10"/>
      <c r="J2549" s="10" t="s">
        <v>21</v>
      </c>
      <c r="K2549" s="9"/>
      <c r="L2549" s="9" t="s">
        <v>18</v>
      </c>
      <c r="M2549" s="9" t="str">
        <f>IF(טבלה14[[#This Row],[מספר סטודנטים בתואר 1]]&gt;500,"yes","no")</f>
        <v>no</v>
      </c>
      <c r="N2549" s="12">
        <f>טבלה14[[#This Row],[מספר סטודנטים בתואר 1]]/SUBTOTAL(109,טבלה14[מספר סטודנטים בתואר 1])</f>
        <v>2.9092178567792048E-4</v>
      </c>
      <c r="O2549" s="11">
        <f>IFERROR(((טבלה14[[#This Row],[מספר סטודנטים בתואר 1]]-טבלה14[[#This Row],[נשים תואר 1]])/טבלה14[[#This Row],[מספר סטודנטים בתואר 1]]),"")</f>
        <v>0.4</v>
      </c>
      <c r="P2549" s="11">
        <f>IFERROR(טבלה14[[#This Row],[נשים תואר 1]]/טבלה14[[#This Row],[מספר סטודנטים בתואר 1]],"")</f>
        <v>0.6</v>
      </c>
      <c r="Q254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54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49" s="13">
        <f>SUMIFS(T:T,D:D,"2007/08",B:B,B2549)-טבלה14[[#This Row],[דירוג]]</f>
        <v>-6</v>
      </c>
      <c r="T2549" s="9">
        <v>132</v>
      </c>
    </row>
    <row r="2550" spans="2:20" s="6" customFormat="1" ht="13.8" hidden="1" x14ac:dyDescent="0.3">
      <c r="B2550" s="7" t="s">
        <v>240</v>
      </c>
      <c r="C2550" s="8" t="s">
        <v>39</v>
      </c>
      <c r="D2550" s="10" t="s">
        <v>199</v>
      </c>
      <c r="E2550" s="10">
        <v>18</v>
      </c>
      <c r="F2550" s="10">
        <v>10</v>
      </c>
      <c r="G2550" s="10"/>
      <c r="H2550" s="10"/>
      <c r="I2550" s="10"/>
      <c r="J2550" s="10" t="s">
        <v>21</v>
      </c>
      <c r="K2550" s="9"/>
      <c r="L2550" s="9" t="s">
        <v>18</v>
      </c>
      <c r="M2550" s="9" t="str">
        <f>IF(טבלה14[[#This Row],[מספר סטודנטים בתואר 1]]&gt;500,"yes","no")</f>
        <v>no</v>
      </c>
      <c r="N2550" s="12">
        <f>טבלה14[[#This Row],[מספר סטודנטים בתואר 1]]/SUBTOTAL(109,טבלה14[מספר סטודנטים בתואר 1])</f>
        <v>2.6182960711012844E-4</v>
      </c>
      <c r="O2550" s="11">
        <f>IFERROR(((טבלה14[[#This Row],[מספר סטודנטים בתואר 1]]-טבלה14[[#This Row],[נשים תואר 1]])/טבלה14[[#This Row],[מספר סטודנטים בתואר 1]]),"")</f>
        <v>0.44444444444444442</v>
      </c>
      <c r="P2550" s="11">
        <f>IFERROR(טבלה14[[#This Row],[נשים תואר 1]]/טבלה14[[#This Row],[מספר סטודנטים בתואר 1]],"")</f>
        <v>0.55555555555555558</v>
      </c>
      <c r="Q255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55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50" s="13">
        <f>SUMIFS(T:T,D:D,"2007/08",B:B,B2550)-טבלה14[[#This Row],[דירוג]]</f>
        <v>-10</v>
      </c>
      <c r="T2550" s="9">
        <v>134</v>
      </c>
    </row>
    <row r="2551" spans="2:20" s="6" customFormat="1" ht="13.8" hidden="1" x14ac:dyDescent="0.3">
      <c r="B2551" s="7" t="s">
        <v>243</v>
      </c>
      <c r="C2551" s="8" t="s">
        <v>39</v>
      </c>
      <c r="D2551" s="9" t="s">
        <v>199</v>
      </c>
      <c r="E2551" s="10">
        <v>16</v>
      </c>
      <c r="F2551" s="10">
        <v>12</v>
      </c>
      <c r="G2551" s="10">
        <v>64</v>
      </c>
      <c r="H2551" s="10">
        <v>34</v>
      </c>
      <c r="I2551" s="10">
        <v>11</v>
      </c>
      <c r="J2551" s="10">
        <v>8</v>
      </c>
      <c r="K2551" s="9"/>
      <c r="L2551" s="9" t="s">
        <v>18</v>
      </c>
      <c r="M2551" s="9" t="str">
        <f>IF(טבלה14[[#This Row],[מספר סטודנטים בתואר 1]]&gt;500,"yes","no")</f>
        <v>no</v>
      </c>
      <c r="N2551" s="12">
        <f>טבלה14[[#This Row],[מספר סטודנטים בתואר 1]]/SUBTOTAL(109,טבלה14[מספר סטודנטים בתואר 1])</f>
        <v>2.3273742854233639E-4</v>
      </c>
      <c r="O2551" s="11">
        <f>IFERROR(((טבלה14[[#This Row],[מספר סטודנטים בתואר 1]]-טבלה14[[#This Row],[נשים תואר 1]])/טבלה14[[#This Row],[מספר סטודנטים בתואר 1]]),"")</f>
        <v>0.25</v>
      </c>
      <c r="P2551" s="11">
        <f>IFERROR(טבלה14[[#This Row],[נשים תואר 1]]/טבלה14[[#This Row],[מספר סטודנטים בתואר 1]],"")</f>
        <v>0.75</v>
      </c>
      <c r="Q255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55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51" s="13">
        <f>SUMIFS(T:T,D:D,"2007/08",B:B,B2551)-טבלה14[[#This Row],[דירוג]]</f>
        <v>-135</v>
      </c>
      <c r="T2551" s="9">
        <v>135</v>
      </c>
    </row>
    <row r="2552" spans="2:20" s="6" customFormat="1" ht="13.8" hidden="1" x14ac:dyDescent="0.3">
      <c r="B2552" s="7" t="s">
        <v>231</v>
      </c>
      <c r="C2552" s="8" t="s">
        <v>25</v>
      </c>
      <c r="D2552" s="10" t="s">
        <v>199</v>
      </c>
      <c r="E2552" s="10">
        <v>9</v>
      </c>
      <c r="F2552" s="10">
        <v>5</v>
      </c>
      <c r="G2552" s="10">
        <v>86</v>
      </c>
      <c r="H2552" s="10">
        <v>51</v>
      </c>
      <c r="I2552" s="10">
        <v>11</v>
      </c>
      <c r="J2552" s="10">
        <v>4</v>
      </c>
      <c r="K2552" s="9"/>
      <c r="L2552" s="9" t="s">
        <v>18</v>
      </c>
      <c r="M2552" s="9" t="str">
        <f>IF(טבלה14[[#This Row],[מספר סטודנטים בתואר 1]]&gt;500,"yes","no")</f>
        <v>no</v>
      </c>
      <c r="N2552" s="12">
        <f>טבלה14[[#This Row],[מספר סטודנטים בתואר 1]]/SUBTOTAL(109,טבלה14[מספר סטודנטים בתואר 1])</f>
        <v>1.3091480355506422E-4</v>
      </c>
      <c r="O2552" s="11">
        <f>IFERROR(((טבלה14[[#This Row],[מספר סטודנטים בתואר 1]]-טבלה14[[#This Row],[נשים תואר 1]])/טבלה14[[#This Row],[מספר סטודנטים בתואר 1]]),"")</f>
        <v>0.44444444444444442</v>
      </c>
      <c r="P2552" s="11">
        <f>IFERROR(טבלה14[[#This Row],[נשים תואר 1]]/טבלה14[[#This Row],[מספר סטודנטים בתואר 1]],"")</f>
        <v>0.55555555555555558</v>
      </c>
      <c r="Q255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55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552" s="13">
        <f>SUMIFS(T:T,D:D,"2007/08",B:B,B2552)-טבלה14[[#This Row],[דירוג]]</f>
        <v>-136</v>
      </c>
      <c r="T2552" s="9">
        <v>136</v>
      </c>
    </row>
    <row r="2553" spans="2:20" s="6" customFormat="1" ht="13.8" hidden="1" x14ac:dyDescent="0.3">
      <c r="B2553" s="7" t="s">
        <v>281</v>
      </c>
      <c r="C2553" s="8" t="s">
        <v>69</v>
      </c>
      <c r="D2553" s="9" t="s">
        <v>199</v>
      </c>
      <c r="E2553" s="10"/>
      <c r="F2553" s="10"/>
      <c r="G2553" s="10">
        <v>590</v>
      </c>
      <c r="H2553" s="10">
        <v>143</v>
      </c>
      <c r="I2553" s="10"/>
      <c r="J2553" s="10" t="s">
        <v>21</v>
      </c>
      <c r="K2553" s="9"/>
      <c r="L2553" s="9"/>
      <c r="M2553" s="9" t="str">
        <f>IF(טבלה14[[#This Row],[מספר סטודנטים בתואר 1]]&gt;500,"yes","no")</f>
        <v>no</v>
      </c>
      <c r="N2553" s="12">
        <f>טבלה14[[#This Row],[מספר סטודנטים בתואר 1]]/SUBTOTAL(109,טבלה14[מספר סטודנטים בתואר 1])</f>
        <v>0</v>
      </c>
      <c r="O2553" s="11" t="str">
        <f>IFERROR(((טבלה14[[#This Row],[מספר סטודנטים בתואר 1]]-טבלה14[[#This Row],[נשים תואר 1]])/טבלה14[[#This Row],[מספר סטודנטים בתואר 1]]),"")</f>
        <v/>
      </c>
      <c r="P2553" s="11" t="str">
        <f>IFERROR(טבלה14[[#This Row],[נשים תואר 1]]/טבלה14[[#This Row],[מספר סטודנטים בתואר 1]],"")</f>
        <v/>
      </c>
      <c r="Q255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5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53" s="13">
        <f>SUMIFS(T:T,D:D,"2007/08",B:B,B2553)-טבלה14[[#This Row],[דירוג]]</f>
        <v>-174</v>
      </c>
      <c r="T2553" s="9">
        <v>174</v>
      </c>
    </row>
    <row r="2554" spans="2:20" s="6" customFormat="1" ht="13.8" hidden="1" x14ac:dyDescent="0.3">
      <c r="B2554" s="7" t="s">
        <v>282</v>
      </c>
      <c r="C2554" s="8" t="s">
        <v>34</v>
      </c>
      <c r="D2554" s="10" t="s">
        <v>199</v>
      </c>
      <c r="E2554" s="10"/>
      <c r="F2554" s="10"/>
      <c r="G2554" s="10">
        <v>17</v>
      </c>
      <c r="H2554" s="10">
        <v>12</v>
      </c>
      <c r="I2554" s="10"/>
      <c r="J2554" s="10"/>
      <c r="K2554" s="9"/>
      <c r="L2554" s="9"/>
      <c r="M2554" s="9" t="str">
        <f>IF(טבלה14[[#This Row],[מספר סטודנטים בתואר 1]]&gt;500,"yes","no")</f>
        <v>no</v>
      </c>
      <c r="N2554" s="12">
        <f>טבלה14[[#This Row],[מספר סטודנטים בתואר 1]]/SUBTOTAL(109,טבלה14[מספר סטודנטים בתואר 1])</f>
        <v>0</v>
      </c>
      <c r="O2554" s="11" t="str">
        <f>IFERROR(((טבלה14[[#This Row],[מספר סטודנטים בתואר 1]]-טבלה14[[#This Row],[נשים תואר 1]])/טבלה14[[#This Row],[מספר סטודנטים בתואר 1]]),"")</f>
        <v/>
      </c>
      <c r="P2554" s="11" t="str">
        <f>IFERROR(טבלה14[[#This Row],[נשים תואר 1]]/טבלה14[[#This Row],[מספר סטודנטים בתואר 1]],"")</f>
        <v/>
      </c>
      <c r="Q255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5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54" s="13">
        <f>SUMIFS(T:T,D:D,"2007/08",B:B,B2554)-טבלה14[[#This Row],[דירוג]]</f>
        <v>-8</v>
      </c>
      <c r="T2554" s="9">
        <v>152</v>
      </c>
    </row>
    <row r="2555" spans="2:20" s="6" customFormat="1" ht="13.8" hidden="1" x14ac:dyDescent="0.3">
      <c r="B2555" s="7" t="s">
        <v>129</v>
      </c>
      <c r="C2555" s="8" t="s">
        <v>48</v>
      </c>
      <c r="D2555" s="9" t="s">
        <v>199</v>
      </c>
      <c r="E2555" s="10"/>
      <c r="F2555" s="10"/>
      <c r="G2555" s="10">
        <v>31</v>
      </c>
      <c r="H2555" s="10">
        <v>18</v>
      </c>
      <c r="I2555" s="10"/>
      <c r="J2555" s="10" t="s">
        <v>21</v>
      </c>
      <c r="K2555" s="9"/>
      <c r="L2555" s="9"/>
      <c r="M2555" s="9" t="str">
        <f>IF(טבלה14[[#This Row],[מספר סטודנטים בתואר 1]]&gt;500,"yes","no")</f>
        <v>no</v>
      </c>
      <c r="N2555" s="12">
        <f>טבלה14[[#This Row],[מספר סטודנטים בתואר 1]]/SUBTOTAL(109,טבלה14[מספר סטודנטים בתואר 1])</f>
        <v>0</v>
      </c>
      <c r="O2555" s="11" t="str">
        <f>IFERROR(((טבלה14[[#This Row],[מספר סטודנטים בתואר 1]]-טבלה14[[#This Row],[נשים תואר 1]])/טבלה14[[#This Row],[מספר סטודנטים בתואר 1]]),"")</f>
        <v/>
      </c>
      <c r="P2555" s="11" t="str">
        <f>IFERROR(טבלה14[[#This Row],[נשים תואר 1]]/טבלה14[[#This Row],[מספר סטודנטים בתואר 1]],"")</f>
        <v/>
      </c>
      <c r="Q255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5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55" s="13">
        <f>SUMIFS(T:T,D:D,"2007/08",B:B,B2555)-טבלה14[[#This Row],[דירוג]]</f>
        <v>-8</v>
      </c>
      <c r="T2555" s="9">
        <v>137</v>
      </c>
    </row>
    <row r="2556" spans="2:20" s="6" customFormat="1" ht="13.8" hidden="1" x14ac:dyDescent="0.3">
      <c r="B2556" s="7" t="s">
        <v>130</v>
      </c>
      <c r="C2556" s="8" t="s">
        <v>48</v>
      </c>
      <c r="D2556" s="10" t="s">
        <v>199</v>
      </c>
      <c r="E2556" s="10"/>
      <c r="F2556" s="10"/>
      <c r="G2556" s="10">
        <v>5</v>
      </c>
      <c r="H2556" s="10"/>
      <c r="I2556" s="10">
        <v>13</v>
      </c>
      <c r="J2556" s="10">
        <v>10</v>
      </c>
      <c r="K2556" s="9"/>
      <c r="L2556" s="9"/>
      <c r="M2556" s="9" t="str">
        <f>IF(טבלה14[[#This Row],[מספר סטודנטים בתואר 1]]&gt;500,"yes","no")</f>
        <v>no</v>
      </c>
      <c r="N2556" s="12">
        <f>טבלה14[[#This Row],[מספר סטודנטים בתואר 1]]/SUBTOTAL(109,טבלה14[מספר סטודנטים בתואר 1])</f>
        <v>0</v>
      </c>
      <c r="O2556" s="11" t="str">
        <f>IFERROR(((טבלה14[[#This Row],[מספר סטודנטים בתואר 1]]-טבלה14[[#This Row],[נשים תואר 1]])/טבלה14[[#This Row],[מספר סטודנטים בתואר 1]]),"")</f>
        <v/>
      </c>
      <c r="P2556" s="11" t="str">
        <f>IFERROR(טבלה14[[#This Row],[נשים תואר 1]]/טבלה14[[#This Row],[מספר סטודנטים בתואר 1]],"")</f>
        <v/>
      </c>
      <c r="Q255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5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56" s="13">
        <f>SUMIFS(T:T,D:D,"2007/08",B:B,B2556)-טבלה14[[#This Row],[דירוג]]</f>
        <v>-8</v>
      </c>
      <c r="T2556" s="9">
        <v>138</v>
      </c>
    </row>
    <row r="2557" spans="2:20" s="6" customFormat="1" ht="13.8" hidden="1" x14ac:dyDescent="0.3">
      <c r="B2557" s="7" t="s">
        <v>131</v>
      </c>
      <c r="C2557" s="8" t="s">
        <v>48</v>
      </c>
      <c r="D2557" s="9" t="s">
        <v>199</v>
      </c>
      <c r="E2557" s="10"/>
      <c r="F2557" s="10"/>
      <c r="G2557" s="10">
        <v>42</v>
      </c>
      <c r="H2557" s="10">
        <v>23</v>
      </c>
      <c r="I2557" s="10">
        <v>64</v>
      </c>
      <c r="J2557" s="10">
        <v>34</v>
      </c>
      <c r="K2557" s="9"/>
      <c r="L2557" s="9"/>
      <c r="M2557" s="9" t="str">
        <f>IF(טבלה14[[#This Row],[מספר סטודנטים בתואר 1]]&gt;500,"yes","no")</f>
        <v>no</v>
      </c>
      <c r="N2557" s="12">
        <f>טבלה14[[#This Row],[מספר סטודנטים בתואר 1]]/SUBTOTAL(109,טבלה14[מספר סטודנטים בתואר 1])</f>
        <v>0</v>
      </c>
      <c r="O2557" s="11" t="str">
        <f>IFERROR(((טבלה14[[#This Row],[מספר סטודנטים בתואר 1]]-טבלה14[[#This Row],[נשים תואר 1]])/טבלה14[[#This Row],[מספר סטודנטים בתואר 1]]),"")</f>
        <v/>
      </c>
      <c r="P2557" s="11" t="str">
        <f>IFERROR(טבלה14[[#This Row],[נשים תואר 1]]/טבלה14[[#This Row],[מספר סטודנטים בתואר 1]],"")</f>
        <v/>
      </c>
      <c r="Q255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5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57" s="13">
        <f>SUMIFS(T:T,D:D,"2007/08",B:B,B2557)-טבלה14[[#This Row],[דירוג]]</f>
        <v>-8</v>
      </c>
      <c r="T2557" s="9">
        <v>139</v>
      </c>
    </row>
    <row r="2558" spans="2:20" s="6" customFormat="1" ht="13.8" hidden="1" x14ac:dyDescent="0.3">
      <c r="B2558" s="7" t="s">
        <v>264</v>
      </c>
      <c r="C2558" s="8" t="s">
        <v>34</v>
      </c>
      <c r="D2558" s="10" t="s">
        <v>199</v>
      </c>
      <c r="E2558" s="10"/>
      <c r="F2558" s="10"/>
      <c r="G2558" s="10">
        <v>30</v>
      </c>
      <c r="H2558" s="10">
        <v>14</v>
      </c>
      <c r="I2558" s="10">
        <v>4</v>
      </c>
      <c r="J2558" s="10" t="s">
        <v>21</v>
      </c>
      <c r="K2558" s="9"/>
      <c r="L2558" s="9"/>
      <c r="M2558" s="9" t="str">
        <f>IF(טבלה14[[#This Row],[מספר סטודנטים בתואר 1]]&gt;500,"yes","no")</f>
        <v>no</v>
      </c>
      <c r="N2558" s="12">
        <f>טבלה14[[#This Row],[מספר סטודנטים בתואר 1]]/SUBTOTAL(109,טבלה14[מספר סטודנטים בתואר 1])</f>
        <v>0</v>
      </c>
      <c r="O2558" s="11" t="str">
        <f>IFERROR(((טבלה14[[#This Row],[מספר סטודנטים בתואר 1]]-טבלה14[[#This Row],[נשים תואר 1]])/טבלה14[[#This Row],[מספר סטודנטים בתואר 1]]),"")</f>
        <v/>
      </c>
      <c r="P2558" s="11" t="str">
        <f>IFERROR(טבלה14[[#This Row],[נשים תואר 1]]/טבלה14[[#This Row],[מספר סטודנטים בתואר 1]],"")</f>
        <v/>
      </c>
      <c r="Q255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5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58" s="13">
        <f>SUMIFS(T:T,D:D,"2007/08",B:B,B2558)-טבלה14[[#This Row],[דירוג]]</f>
        <v>-8</v>
      </c>
      <c r="T2558" s="9">
        <v>153</v>
      </c>
    </row>
    <row r="2559" spans="2:20" s="6" customFormat="1" ht="13.8" hidden="1" x14ac:dyDescent="0.3">
      <c r="B2559" s="7" t="s">
        <v>259</v>
      </c>
      <c r="C2559" s="8" t="s">
        <v>39</v>
      </c>
      <c r="D2559" s="9" t="s">
        <v>199</v>
      </c>
      <c r="E2559" s="10"/>
      <c r="F2559" s="10"/>
      <c r="G2559" s="10">
        <v>35</v>
      </c>
      <c r="H2559" s="10">
        <v>26</v>
      </c>
      <c r="I2559" s="10">
        <v>62</v>
      </c>
      <c r="J2559" s="10">
        <v>32</v>
      </c>
      <c r="K2559" s="9"/>
      <c r="L2559" s="9"/>
      <c r="M2559" s="9" t="str">
        <f>IF(טבלה14[[#This Row],[מספר סטודנטים בתואר 1]]&gt;500,"yes","no")</f>
        <v>no</v>
      </c>
      <c r="N2559" s="12">
        <f>טבלה14[[#This Row],[מספר סטודנטים בתואר 1]]/SUBTOTAL(109,טבלה14[מספר סטודנטים בתואר 1])</f>
        <v>0</v>
      </c>
      <c r="O2559" s="11" t="str">
        <f>IFERROR(((טבלה14[[#This Row],[מספר סטודנטים בתואר 1]]-טבלה14[[#This Row],[נשים תואר 1]])/טבלה14[[#This Row],[מספר סטודנטים בתואר 1]]),"")</f>
        <v/>
      </c>
      <c r="P2559" s="11" t="str">
        <f>IFERROR(טבלה14[[#This Row],[נשים תואר 1]]/טבלה14[[#This Row],[מספר סטודנטים בתואר 1]],"")</f>
        <v/>
      </c>
      <c r="Q255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5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59" s="13">
        <f>SUMIFS(T:T,D:D,"2007/08",B:B,B2559)-טבלה14[[#This Row],[דירוג]]</f>
        <v>-182</v>
      </c>
      <c r="T2559" s="9">
        <v>182</v>
      </c>
    </row>
    <row r="2560" spans="2:20" s="6" customFormat="1" ht="13.8" hidden="1" x14ac:dyDescent="0.3">
      <c r="B2560" s="7" t="s">
        <v>134</v>
      </c>
      <c r="C2560" s="8" t="s">
        <v>58</v>
      </c>
      <c r="D2560" s="10" t="s">
        <v>199</v>
      </c>
      <c r="E2560" s="10"/>
      <c r="F2560" s="10"/>
      <c r="G2560" s="10">
        <v>36</v>
      </c>
      <c r="H2560" s="10">
        <v>25</v>
      </c>
      <c r="I2560" s="10"/>
      <c r="J2560" s="10"/>
      <c r="K2560" s="9"/>
      <c r="L2560" s="9"/>
      <c r="M2560" s="9" t="str">
        <f>IF(טבלה14[[#This Row],[מספר סטודנטים בתואר 1]]&gt;500,"yes","no")</f>
        <v>no</v>
      </c>
      <c r="N2560" s="12">
        <f>טבלה14[[#This Row],[מספר סטודנטים בתואר 1]]/SUBTOTAL(109,טבלה14[מספר סטודנטים בתואר 1])</f>
        <v>0</v>
      </c>
      <c r="O2560" s="11" t="str">
        <f>IFERROR(((טבלה14[[#This Row],[מספר סטודנטים בתואר 1]]-טבלה14[[#This Row],[נשים תואר 1]])/טבלה14[[#This Row],[מספר סטודנטים בתואר 1]]),"")</f>
        <v/>
      </c>
      <c r="P2560" s="11" t="str">
        <f>IFERROR(טבלה14[[#This Row],[נשים תואר 1]]/טבלה14[[#This Row],[מספר סטודנטים בתואר 1]],"")</f>
        <v/>
      </c>
      <c r="Q256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6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60" s="13">
        <f>SUMIFS(T:T,D:D,"2007/08",B:B,B2560)-טבלה14[[#This Row],[דירוג]]</f>
        <v>-17</v>
      </c>
      <c r="T2560" s="9">
        <v>169</v>
      </c>
    </row>
    <row r="2561" spans="2:20" s="6" customFormat="1" ht="13.8" hidden="1" x14ac:dyDescent="0.3">
      <c r="B2561" s="7" t="s">
        <v>135</v>
      </c>
      <c r="C2561" s="8" t="s">
        <v>58</v>
      </c>
      <c r="D2561" s="9" t="s">
        <v>199</v>
      </c>
      <c r="E2561" s="10"/>
      <c r="F2561" s="10"/>
      <c r="G2561" s="10">
        <v>759</v>
      </c>
      <c r="H2561" s="10">
        <v>584</v>
      </c>
      <c r="I2561" s="10">
        <v>26</v>
      </c>
      <c r="J2561" s="10">
        <v>23</v>
      </c>
      <c r="K2561" s="9"/>
      <c r="L2561" s="9"/>
      <c r="M2561" s="9" t="str">
        <f>IF(טבלה14[[#This Row],[מספר סטודנטים בתואר 1]]&gt;500,"yes","no")</f>
        <v>no</v>
      </c>
      <c r="N2561" s="12">
        <f>טבלה14[[#This Row],[מספר סטודנטים בתואר 1]]/SUBTOTAL(109,טבלה14[מספר סטודנטים בתואר 1])</f>
        <v>0</v>
      </c>
      <c r="O2561" s="11" t="str">
        <f>IFERROR(((טבלה14[[#This Row],[מספר סטודנטים בתואר 1]]-טבלה14[[#This Row],[נשים תואר 1]])/טבלה14[[#This Row],[מספר סטודנטים בתואר 1]]),"")</f>
        <v/>
      </c>
      <c r="P2561" s="11" t="str">
        <f>IFERROR(טבלה14[[#This Row],[נשים תואר 1]]/טבלה14[[#This Row],[מספר סטודנטים בתואר 1]],"")</f>
        <v/>
      </c>
      <c r="Q256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6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61" s="13">
        <f>SUMIFS(T:T,D:D,"2007/08",B:B,B2561)-טבלה14[[#This Row],[דירוג]]</f>
        <v>-17</v>
      </c>
      <c r="T2561" s="9">
        <v>170</v>
      </c>
    </row>
    <row r="2562" spans="2:20" s="6" customFormat="1" ht="13.8" hidden="1" x14ac:dyDescent="0.3">
      <c r="B2562" s="7" t="s">
        <v>136</v>
      </c>
      <c r="C2562" s="8" t="s">
        <v>58</v>
      </c>
      <c r="D2562" s="10" t="s">
        <v>199</v>
      </c>
      <c r="E2562" s="10"/>
      <c r="F2562" s="10"/>
      <c r="G2562" s="10">
        <v>111</v>
      </c>
      <c r="H2562" s="10">
        <v>92</v>
      </c>
      <c r="I2562" s="10"/>
      <c r="J2562" s="10"/>
      <c r="K2562" s="9"/>
      <c r="L2562" s="9"/>
      <c r="M2562" s="9" t="str">
        <f>IF(טבלה14[[#This Row],[מספר סטודנטים בתואר 1]]&gt;500,"yes","no")</f>
        <v>no</v>
      </c>
      <c r="N2562" s="12">
        <f>טבלה14[[#This Row],[מספר סטודנטים בתואר 1]]/SUBTOTAL(109,טבלה14[מספר סטודנטים בתואר 1])</f>
        <v>0</v>
      </c>
      <c r="O2562" s="11" t="str">
        <f>IFERROR(((טבלה14[[#This Row],[מספר סטודנטים בתואר 1]]-טבלה14[[#This Row],[נשים תואר 1]])/טבלה14[[#This Row],[מספר סטודנטים בתואר 1]]),"")</f>
        <v/>
      </c>
      <c r="P2562" s="11" t="str">
        <f>IFERROR(טבלה14[[#This Row],[נשים תואר 1]]/טבלה14[[#This Row],[מספר סטודנטים בתואר 1]],"")</f>
        <v/>
      </c>
      <c r="Q256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6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62" s="13">
        <f>SUMIFS(T:T,D:D,"2007/08",B:B,B2562)-טבלה14[[#This Row],[דירוג]]</f>
        <v>-17</v>
      </c>
      <c r="T2562" s="9">
        <v>171</v>
      </c>
    </row>
    <row r="2563" spans="2:20" s="6" customFormat="1" ht="13.8" hidden="1" x14ac:dyDescent="0.3">
      <c r="B2563" s="7" t="s">
        <v>139</v>
      </c>
      <c r="C2563" s="8" t="s">
        <v>48</v>
      </c>
      <c r="D2563" s="9" t="s">
        <v>199</v>
      </c>
      <c r="E2563" s="10"/>
      <c r="F2563" s="10"/>
      <c r="G2563" s="10">
        <v>30</v>
      </c>
      <c r="H2563" s="10">
        <v>15</v>
      </c>
      <c r="I2563" s="10">
        <v>13</v>
      </c>
      <c r="J2563" s="10">
        <v>9</v>
      </c>
      <c r="K2563" s="9"/>
      <c r="L2563" s="9"/>
      <c r="M2563" s="9" t="str">
        <f>IF(טבלה14[[#This Row],[מספר סטודנטים בתואר 1]]&gt;500,"yes","no")</f>
        <v>no</v>
      </c>
      <c r="N2563" s="12">
        <f>טבלה14[[#This Row],[מספר סטודנטים בתואר 1]]/SUBTOTAL(109,טבלה14[מספר סטודנטים בתואר 1])</f>
        <v>0</v>
      </c>
      <c r="O2563" s="11" t="str">
        <f>IFERROR(((טבלה14[[#This Row],[מספר סטודנטים בתואר 1]]-טבלה14[[#This Row],[נשים תואר 1]])/טבלה14[[#This Row],[מספר סטודנטים בתואר 1]]),"")</f>
        <v/>
      </c>
      <c r="P2563" s="11" t="str">
        <f>IFERROR(טבלה14[[#This Row],[נשים תואר 1]]/טבלה14[[#This Row],[מספר סטודנטים בתואר 1]],"")</f>
        <v/>
      </c>
      <c r="Q256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6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63" s="13">
        <f>SUMIFS(T:T,D:D,"2007/08",B:B,B2563)-טבלה14[[#This Row],[דירוג]]</f>
        <v>-8</v>
      </c>
      <c r="T2563" s="9">
        <v>140</v>
      </c>
    </row>
    <row r="2564" spans="2:20" s="6" customFormat="1" ht="13.8" hidden="1" x14ac:dyDescent="0.3">
      <c r="B2564" s="7" t="s">
        <v>141</v>
      </c>
      <c r="C2564" s="8" t="s">
        <v>48</v>
      </c>
      <c r="D2564" s="10" t="s">
        <v>199</v>
      </c>
      <c r="E2564" s="10"/>
      <c r="F2564" s="10"/>
      <c r="G2564" s="10">
        <v>112</v>
      </c>
      <c r="H2564" s="10">
        <v>78</v>
      </c>
      <c r="I2564" s="10">
        <v>262</v>
      </c>
      <c r="J2564" s="10">
        <v>150</v>
      </c>
      <c r="K2564" s="9"/>
      <c r="L2564" s="9"/>
      <c r="M2564" s="9" t="str">
        <f>IF(טבלה14[[#This Row],[מספר סטודנטים בתואר 1]]&gt;500,"yes","no")</f>
        <v>no</v>
      </c>
      <c r="N2564" s="12">
        <f>טבלה14[[#This Row],[מספר סטודנטים בתואר 1]]/SUBTOTAL(109,טבלה14[מספר סטודנטים בתואר 1])</f>
        <v>0</v>
      </c>
      <c r="O2564" s="11" t="str">
        <f>IFERROR(((טבלה14[[#This Row],[מספר סטודנטים בתואר 1]]-טבלה14[[#This Row],[נשים תואר 1]])/טבלה14[[#This Row],[מספר סטודנטים בתואר 1]]),"")</f>
        <v/>
      </c>
      <c r="P2564" s="11" t="str">
        <f>IFERROR(טבלה14[[#This Row],[נשים תואר 1]]/טבלה14[[#This Row],[מספר סטודנטים בתואר 1]],"")</f>
        <v/>
      </c>
      <c r="Q256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6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64" s="13">
        <f>SUMIFS(T:T,D:D,"2007/08",B:B,B2564)-טבלה14[[#This Row],[דירוג]]</f>
        <v>-8</v>
      </c>
      <c r="T2564" s="9">
        <v>141</v>
      </c>
    </row>
    <row r="2565" spans="2:20" s="6" customFormat="1" ht="13.8" hidden="1" x14ac:dyDescent="0.3">
      <c r="B2565" s="7" t="s">
        <v>142</v>
      </c>
      <c r="C2565" s="8" t="s">
        <v>48</v>
      </c>
      <c r="D2565" s="9" t="s">
        <v>199</v>
      </c>
      <c r="E2565" s="10"/>
      <c r="F2565" s="10"/>
      <c r="G2565" s="10">
        <v>31</v>
      </c>
      <c r="H2565" s="10">
        <v>21</v>
      </c>
      <c r="I2565" s="10">
        <v>38</v>
      </c>
      <c r="J2565" s="10">
        <v>18</v>
      </c>
      <c r="K2565" s="9"/>
      <c r="L2565" s="9"/>
      <c r="M2565" s="9" t="str">
        <f>IF(טבלה14[[#This Row],[מספר סטודנטים בתואר 1]]&gt;500,"yes","no")</f>
        <v>no</v>
      </c>
      <c r="N2565" s="12">
        <f>טבלה14[[#This Row],[מספר סטודנטים בתואר 1]]/SUBTOTAL(109,טבלה14[מספר סטודנטים בתואר 1])</f>
        <v>0</v>
      </c>
      <c r="O2565" s="11" t="str">
        <f>IFERROR(((טבלה14[[#This Row],[מספר סטודנטים בתואר 1]]-טבלה14[[#This Row],[נשים תואר 1]])/טבלה14[[#This Row],[מספר סטודנטים בתואר 1]]),"")</f>
        <v/>
      </c>
      <c r="P2565" s="11" t="str">
        <f>IFERROR(טבלה14[[#This Row],[נשים תואר 1]]/טבלה14[[#This Row],[מספר סטודנטים בתואר 1]],"")</f>
        <v/>
      </c>
      <c r="Q256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6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65" s="13">
        <f>SUMIFS(T:T,D:D,"2007/08",B:B,B2565)-טבלה14[[#This Row],[דירוג]]</f>
        <v>-8</v>
      </c>
      <c r="T2565" s="9">
        <v>142</v>
      </c>
    </row>
    <row r="2566" spans="2:20" s="6" customFormat="1" ht="13.8" hidden="1" x14ac:dyDescent="0.3">
      <c r="B2566" s="7" t="s">
        <v>143</v>
      </c>
      <c r="C2566" s="8" t="s">
        <v>52</v>
      </c>
      <c r="D2566" s="10" t="s">
        <v>199</v>
      </c>
      <c r="E2566" s="10"/>
      <c r="F2566" s="10"/>
      <c r="G2566" s="10">
        <v>204</v>
      </c>
      <c r="H2566" s="10">
        <v>187</v>
      </c>
      <c r="I2566" s="10">
        <v>17</v>
      </c>
      <c r="J2566" s="10">
        <v>14</v>
      </c>
      <c r="K2566" s="9"/>
      <c r="L2566" s="9"/>
      <c r="M2566" s="9" t="str">
        <f>IF(טבלה14[[#This Row],[מספר סטודנטים בתואר 1]]&gt;500,"yes","no")</f>
        <v>no</v>
      </c>
      <c r="N2566" s="12">
        <f>טבלה14[[#This Row],[מספר סטודנטים בתואר 1]]/SUBTOTAL(109,טבלה14[מספר סטודנטים בתואר 1])</f>
        <v>0</v>
      </c>
      <c r="O2566" s="11" t="str">
        <f>IFERROR(((טבלה14[[#This Row],[מספר סטודנטים בתואר 1]]-טבלה14[[#This Row],[נשים תואר 1]])/טבלה14[[#This Row],[מספר סטודנטים בתואר 1]]),"")</f>
        <v/>
      </c>
      <c r="P2566" s="11" t="str">
        <f>IFERROR(טבלה14[[#This Row],[נשים תואר 1]]/טבלה14[[#This Row],[מספר סטודנטים בתואר 1]],"")</f>
        <v/>
      </c>
      <c r="Q256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6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66" s="13">
        <f>SUMIFS(T:T,D:D,"2007/08",B:B,B2566)-טבלה14[[#This Row],[דירוג]]</f>
        <v>-9</v>
      </c>
      <c r="T2566" s="9">
        <v>157</v>
      </c>
    </row>
    <row r="2567" spans="2:20" s="6" customFormat="1" ht="13.8" hidden="1" x14ac:dyDescent="0.3">
      <c r="B2567" s="7" t="s">
        <v>147</v>
      </c>
      <c r="C2567" s="8" t="s">
        <v>16</v>
      </c>
      <c r="D2567" s="9" t="s">
        <v>199</v>
      </c>
      <c r="E2567" s="10"/>
      <c r="F2567" s="10"/>
      <c r="G2567" s="10">
        <v>127</v>
      </c>
      <c r="H2567" s="10">
        <v>100</v>
      </c>
      <c r="I2567" s="10"/>
      <c r="J2567" s="10" t="s">
        <v>21</v>
      </c>
      <c r="K2567" s="9"/>
      <c r="L2567" s="9"/>
      <c r="M2567" s="9" t="str">
        <f>IF(טבלה14[[#This Row],[מספר סטודנטים בתואר 1]]&gt;500,"yes","no")</f>
        <v>no</v>
      </c>
      <c r="N2567" s="12">
        <f>טבלה14[[#This Row],[מספר סטודנטים בתואר 1]]/SUBTOTAL(109,טבלה14[מספר סטודנטים בתואר 1])</f>
        <v>0</v>
      </c>
      <c r="O2567" s="11" t="str">
        <f>IFERROR(((טבלה14[[#This Row],[מספר סטודנטים בתואר 1]]-טבלה14[[#This Row],[נשים תואר 1]])/טבלה14[[#This Row],[מספר סטודנטים בתואר 1]]),"")</f>
        <v/>
      </c>
      <c r="P2567" s="11" t="str">
        <f>IFERROR(טבלה14[[#This Row],[נשים תואר 1]]/טבלה14[[#This Row],[מספר סטודנטים בתואר 1]],"")</f>
        <v/>
      </c>
      <c r="Q256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6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67" s="13">
        <f>SUMIFS(T:T,D:D,"2007/08",B:B,B2567)-טבלה14[[#This Row],[דירוג]]</f>
        <v>-160</v>
      </c>
      <c r="T2567" s="9">
        <v>160</v>
      </c>
    </row>
    <row r="2568" spans="2:20" s="6" customFormat="1" ht="13.8" hidden="1" x14ac:dyDescent="0.3">
      <c r="B2568" s="7" t="s">
        <v>156</v>
      </c>
      <c r="C2568" s="8" t="s">
        <v>48</v>
      </c>
      <c r="D2568" s="10" t="s">
        <v>199</v>
      </c>
      <c r="E2568" s="10"/>
      <c r="F2568" s="10"/>
      <c r="G2568" s="10">
        <v>68</v>
      </c>
      <c r="H2568" s="10">
        <v>36</v>
      </c>
      <c r="I2568" s="10">
        <v>71</v>
      </c>
      <c r="J2568" s="10">
        <v>39</v>
      </c>
      <c r="K2568" s="9"/>
      <c r="L2568" s="9"/>
      <c r="M2568" s="9" t="str">
        <f>IF(טבלה14[[#This Row],[מספר סטודנטים בתואר 1]]&gt;500,"yes","no")</f>
        <v>no</v>
      </c>
      <c r="N2568" s="12">
        <f>טבלה14[[#This Row],[מספר סטודנטים בתואר 1]]/SUBTOTAL(109,טבלה14[מספר סטודנטים בתואר 1])</f>
        <v>0</v>
      </c>
      <c r="O2568" s="11" t="str">
        <f>IFERROR(((טבלה14[[#This Row],[מספר סטודנטים בתואר 1]]-טבלה14[[#This Row],[נשים תואר 1]])/טבלה14[[#This Row],[מספר סטודנטים בתואר 1]]),"")</f>
        <v/>
      </c>
      <c r="P2568" s="11" t="str">
        <f>IFERROR(טבלה14[[#This Row],[נשים תואר 1]]/טבלה14[[#This Row],[מספר סטודנטים בתואר 1]],"")</f>
        <v/>
      </c>
      <c r="Q256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6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68" s="13">
        <f>SUMIFS(T:T,D:D,"2007/08",B:B,B2568)-טבלה14[[#This Row],[דירוג]]</f>
        <v>-8</v>
      </c>
      <c r="T2568" s="9">
        <v>143</v>
      </c>
    </row>
    <row r="2569" spans="2:20" s="6" customFormat="1" ht="13.8" hidden="1" x14ac:dyDescent="0.3">
      <c r="B2569" s="7" t="s">
        <v>275</v>
      </c>
      <c r="C2569" s="8" t="s">
        <v>52</v>
      </c>
      <c r="D2569" s="9" t="s">
        <v>199</v>
      </c>
      <c r="E2569" s="10"/>
      <c r="F2569" s="10"/>
      <c r="G2569" s="10">
        <v>67</v>
      </c>
      <c r="H2569" s="10">
        <v>50</v>
      </c>
      <c r="I2569" s="10">
        <v>17</v>
      </c>
      <c r="J2569" s="10">
        <v>8</v>
      </c>
      <c r="K2569" s="9"/>
      <c r="L2569" s="9"/>
      <c r="M2569" s="9" t="str">
        <f>IF(טבלה14[[#This Row],[מספר סטודנטים בתואר 1]]&gt;500,"yes","no")</f>
        <v>no</v>
      </c>
      <c r="N2569" s="12">
        <f>טבלה14[[#This Row],[מספר סטודנטים בתואר 1]]/SUBTOTAL(109,טבלה14[מספר סטודנטים בתואר 1])</f>
        <v>0</v>
      </c>
      <c r="O2569" s="11" t="str">
        <f>IFERROR(((טבלה14[[#This Row],[מספר סטודנטים בתואר 1]]-טבלה14[[#This Row],[נשים תואר 1]])/טבלה14[[#This Row],[מספר סטודנטים בתואר 1]]),"")</f>
        <v/>
      </c>
      <c r="P2569" s="11" t="str">
        <f>IFERROR(טבלה14[[#This Row],[נשים תואר 1]]/טבלה14[[#This Row],[מספר סטודנטים בתואר 1]],"")</f>
        <v/>
      </c>
      <c r="Q256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6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69" s="13">
        <f>SUMIFS(T:T,D:D,"2007/08",B:B,B2569)-טבלה14[[#This Row],[דירוג]]</f>
        <v>-9</v>
      </c>
      <c r="T2569" s="9">
        <v>158</v>
      </c>
    </row>
    <row r="2570" spans="2:20" s="6" customFormat="1" ht="13.8" hidden="1" x14ac:dyDescent="0.3">
      <c r="B2570" s="7" t="s">
        <v>157</v>
      </c>
      <c r="C2570" s="8" t="s">
        <v>16</v>
      </c>
      <c r="D2570" s="10" t="s">
        <v>199</v>
      </c>
      <c r="E2570" s="10"/>
      <c r="F2570" s="10"/>
      <c r="G2570" s="10">
        <v>182</v>
      </c>
      <c r="H2570" s="10">
        <v>134</v>
      </c>
      <c r="I2570" s="10">
        <v>25</v>
      </c>
      <c r="J2570" s="10">
        <v>18</v>
      </c>
      <c r="K2570" s="9"/>
      <c r="L2570" s="9"/>
      <c r="M2570" s="9" t="str">
        <f>IF(טבלה14[[#This Row],[מספר סטודנטים בתואר 1]]&gt;500,"yes","no")</f>
        <v>no</v>
      </c>
      <c r="N2570" s="12">
        <f>טבלה14[[#This Row],[מספר סטודנטים בתואר 1]]/SUBTOTAL(109,טבלה14[מספר סטודנטים בתואר 1])</f>
        <v>0</v>
      </c>
      <c r="O2570" s="11" t="str">
        <f>IFERROR(((טבלה14[[#This Row],[מספר סטודנטים בתואר 1]]-טבלה14[[#This Row],[נשים תואר 1]])/טבלה14[[#This Row],[מספר סטודנטים בתואר 1]]),"")</f>
        <v/>
      </c>
      <c r="P2570" s="11" t="str">
        <f>IFERROR(טבלה14[[#This Row],[נשים תואר 1]]/טבלה14[[#This Row],[מספר סטודנטים בתואר 1]],"")</f>
        <v/>
      </c>
      <c r="Q257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7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70" s="13">
        <f>SUMIFS(T:T,D:D,"2007/08",B:B,B2570)-טבלה14[[#This Row],[דירוג]]</f>
        <v>-161</v>
      </c>
      <c r="T2570" s="9">
        <v>161</v>
      </c>
    </row>
    <row r="2571" spans="2:20" s="6" customFormat="1" ht="13.8" hidden="1" x14ac:dyDescent="0.3">
      <c r="B2571" s="7" t="s">
        <v>158</v>
      </c>
      <c r="C2571" s="8" t="s">
        <v>58</v>
      </c>
      <c r="D2571" s="9" t="s">
        <v>199</v>
      </c>
      <c r="E2571" s="10"/>
      <c r="F2571" s="10"/>
      <c r="G2571" s="10">
        <v>109</v>
      </c>
      <c r="H2571" s="10">
        <v>106</v>
      </c>
      <c r="I2571" s="10"/>
      <c r="J2571" s="10" t="s">
        <v>21</v>
      </c>
      <c r="K2571" s="9"/>
      <c r="L2571" s="9"/>
      <c r="M2571" s="9" t="str">
        <f>IF(טבלה14[[#This Row],[מספר סטודנטים בתואר 1]]&gt;500,"yes","no")</f>
        <v>no</v>
      </c>
      <c r="N2571" s="12">
        <f>טבלה14[[#This Row],[מספר סטודנטים בתואר 1]]/SUBTOTAL(109,טבלה14[מספר סטודנטים בתואר 1])</f>
        <v>0</v>
      </c>
      <c r="O2571" s="11" t="str">
        <f>IFERROR(((טבלה14[[#This Row],[מספר סטודנטים בתואר 1]]-טבלה14[[#This Row],[נשים תואר 1]])/טבלה14[[#This Row],[מספר סטודנטים בתואר 1]]),"")</f>
        <v/>
      </c>
      <c r="P2571" s="11" t="str">
        <f>IFERROR(טבלה14[[#This Row],[נשים תואר 1]]/טבלה14[[#This Row],[מספר סטודנטים בתואר 1]],"")</f>
        <v/>
      </c>
      <c r="Q257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7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71" s="13">
        <f>SUMIFS(T:T,D:D,"2007/08",B:B,B2571)-טבלה14[[#This Row],[דירוג]]</f>
        <v>-172</v>
      </c>
      <c r="T2571" s="9">
        <v>172</v>
      </c>
    </row>
    <row r="2572" spans="2:20" s="6" customFormat="1" ht="13.8" hidden="1" x14ac:dyDescent="0.3">
      <c r="B2572" s="7" t="s">
        <v>160</v>
      </c>
      <c r="C2572" s="8" t="s">
        <v>25</v>
      </c>
      <c r="D2572" s="10" t="s">
        <v>199</v>
      </c>
      <c r="E2572" s="10"/>
      <c r="F2572" s="10"/>
      <c r="G2572" s="10">
        <v>44</v>
      </c>
      <c r="H2572" s="10">
        <v>30</v>
      </c>
      <c r="I2572" s="10">
        <v>34</v>
      </c>
      <c r="J2572" s="10">
        <v>21</v>
      </c>
      <c r="K2572" s="9"/>
      <c r="L2572" s="9"/>
      <c r="M2572" s="9" t="str">
        <f>IF(טבלה14[[#This Row],[מספר סטודנטים בתואר 1]]&gt;500,"yes","no")</f>
        <v>no</v>
      </c>
      <c r="N2572" s="12">
        <f>טבלה14[[#This Row],[מספר סטודנטים בתואר 1]]/SUBTOTAL(109,טבלה14[מספר סטודנטים בתואר 1])</f>
        <v>0</v>
      </c>
      <c r="O2572" s="11" t="str">
        <f>IFERROR(((טבלה14[[#This Row],[מספר סטודנטים בתואר 1]]-טבלה14[[#This Row],[נשים תואר 1]])/טבלה14[[#This Row],[מספר סטודנטים בתואר 1]]),"")</f>
        <v/>
      </c>
      <c r="P2572" s="11" t="str">
        <f>IFERROR(טבלה14[[#This Row],[נשים תואר 1]]/טבלה14[[#This Row],[מספר סטודנטים בתואר 1]],"")</f>
        <v/>
      </c>
      <c r="Q257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7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72" s="13">
        <f>SUMIFS(T:T,D:D,"2007/08",B:B,B2572)-טבלה14[[#This Row],[דירוג]]</f>
        <v>-165</v>
      </c>
      <c r="T2572" s="9">
        <v>165</v>
      </c>
    </row>
    <row r="2573" spans="2:20" s="6" customFormat="1" ht="13.8" hidden="1" x14ac:dyDescent="0.3">
      <c r="B2573" s="7" t="s">
        <v>161</v>
      </c>
      <c r="C2573" s="8" t="s">
        <v>16</v>
      </c>
      <c r="D2573" s="9" t="s">
        <v>199</v>
      </c>
      <c r="E2573" s="10"/>
      <c r="F2573" s="10"/>
      <c r="G2573" s="10">
        <v>62</v>
      </c>
      <c r="H2573" s="10">
        <v>20</v>
      </c>
      <c r="I2573" s="10"/>
      <c r="J2573" s="10" t="s">
        <v>21</v>
      </c>
      <c r="K2573" s="9"/>
      <c r="L2573" s="9"/>
      <c r="M2573" s="9" t="str">
        <f>IF(טבלה14[[#This Row],[מספר סטודנטים בתואר 1]]&gt;500,"yes","no")</f>
        <v>no</v>
      </c>
      <c r="N2573" s="12">
        <f>טבלה14[[#This Row],[מספר סטודנטים בתואר 1]]/SUBTOTAL(109,טבלה14[מספר סטודנטים בתואר 1])</f>
        <v>0</v>
      </c>
      <c r="O2573" s="11" t="str">
        <f>IFERROR(((טבלה14[[#This Row],[מספר סטודנטים בתואר 1]]-טבלה14[[#This Row],[נשים תואר 1]])/טבלה14[[#This Row],[מספר סטודנטים בתואר 1]]),"")</f>
        <v/>
      </c>
      <c r="P2573" s="11" t="str">
        <f>IFERROR(טבלה14[[#This Row],[נשים תואר 1]]/טבלה14[[#This Row],[מספר סטודנטים בתואר 1]],"")</f>
        <v/>
      </c>
      <c r="Q257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7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73" s="13">
        <f>SUMIFS(T:T,D:D,"2007/08",B:B,B2573)-טבלה14[[#This Row],[דירוג]]</f>
        <v>-162</v>
      </c>
      <c r="T2573" s="9">
        <v>162</v>
      </c>
    </row>
    <row r="2574" spans="2:20" s="6" customFormat="1" ht="13.8" hidden="1" x14ac:dyDescent="0.3">
      <c r="B2574" s="7" t="s">
        <v>163</v>
      </c>
      <c r="C2574" s="8" t="s">
        <v>48</v>
      </c>
      <c r="D2574" s="10" t="s">
        <v>199</v>
      </c>
      <c r="E2574" s="10"/>
      <c r="F2574" s="10"/>
      <c r="G2574" s="10">
        <v>91</v>
      </c>
      <c r="H2574" s="10">
        <v>43</v>
      </c>
      <c r="I2574" s="10">
        <v>62</v>
      </c>
      <c r="J2574" s="10">
        <v>25</v>
      </c>
      <c r="K2574" s="9"/>
      <c r="L2574" s="9"/>
      <c r="M2574" s="9" t="str">
        <f>IF(טבלה14[[#This Row],[מספר סטודנטים בתואר 1]]&gt;500,"yes","no")</f>
        <v>no</v>
      </c>
      <c r="N2574" s="12">
        <f>טבלה14[[#This Row],[מספר סטודנטים בתואר 1]]/SUBTOTAL(109,טבלה14[מספר סטודנטים בתואר 1])</f>
        <v>0</v>
      </c>
      <c r="O2574" s="11" t="str">
        <f>IFERROR(((טבלה14[[#This Row],[מספר סטודנטים בתואר 1]]-טבלה14[[#This Row],[נשים תואר 1]])/טבלה14[[#This Row],[מספר סטודנטים בתואר 1]]),"")</f>
        <v/>
      </c>
      <c r="P2574" s="11" t="str">
        <f>IFERROR(טבלה14[[#This Row],[נשים תואר 1]]/טבלה14[[#This Row],[מספר סטודנטים בתואר 1]],"")</f>
        <v/>
      </c>
      <c r="Q257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7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74" s="13">
        <f>SUMIFS(T:T,D:D,"2007/08",B:B,B2574)-טבלה14[[#This Row],[דירוג]]</f>
        <v>-8</v>
      </c>
      <c r="T2574" s="9">
        <v>144</v>
      </c>
    </row>
    <row r="2575" spans="2:20" s="6" customFormat="1" ht="13.8" hidden="1" x14ac:dyDescent="0.3">
      <c r="B2575" s="7" t="s">
        <v>283</v>
      </c>
      <c r="C2575" s="8" t="s">
        <v>39</v>
      </c>
      <c r="D2575" s="9" t="s">
        <v>199</v>
      </c>
      <c r="E2575" s="10"/>
      <c r="F2575" s="10"/>
      <c r="G2575" s="10">
        <v>41</v>
      </c>
      <c r="H2575" s="10">
        <v>29</v>
      </c>
      <c r="I2575" s="10">
        <v>3</v>
      </c>
      <c r="J2575" s="10">
        <v>3</v>
      </c>
      <c r="K2575" s="9"/>
      <c r="L2575" s="9"/>
      <c r="M2575" s="9" t="str">
        <f>IF(טבלה14[[#This Row],[מספר סטודנטים בתואר 1]]&gt;500,"yes","no")</f>
        <v>no</v>
      </c>
      <c r="N2575" s="12">
        <f>טבלה14[[#This Row],[מספר סטודנטים בתואר 1]]/SUBTOTAL(109,טבלה14[מספר סטודנטים בתואר 1])</f>
        <v>0</v>
      </c>
      <c r="O2575" s="11" t="str">
        <f>IFERROR(((טבלה14[[#This Row],[מספר סטודנטים בתואר 1]]-טבלה14[[#This Row],[נשים תואר 1]])/טבלה14[[#This Row],[מספר סטודנטים בתואר 1]]),"")</f>
        <v/>
      </c>
      <c r="P2575" s="11" t="str">
        <f>IFERROR(טבלה14[[#This Row],[נשים תואר 1]]/טבלה14[[#This Row],[מספר סטודנטים בתואר 1]],"")</f>
        <v/>
      </c>
      <c r="Q257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7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75" s="13">
        <f>SUMIFS(T:T,D:D,"2007/08",B:B,B2575)-טבלה14[[#This Row],[דירוג]]</f>
        <v>-183</v>
      </c>
      <c r="T2575" s="9">
        <v>183</v>
      </c>
    </row>
    <row r="2576" spans="2:20" s="6" customFormat="1" ht="13.8" hidden="1" x14ac:dyDescent="0.3">
      <c r="B2576" s="7" t="s">
        <v>254</v>
      </c>
      <c r="C2576" s="8" t="s">
        <v>58</v>
      </c>
      <c r="D2576" s="10" t="s">
        <v>199</v>
      </c>
      <c r="E2576" s="10"/>
      <c r="F2576" s="10"/>
      <c r="G2576" s="10">
        <v>187</v>
      </c>
      <c r="H2576" s="10">
        <v>159</v>
      </c>
      <c r="I2576" s="10"/>
      <c r="J2576" s="10"/>
      <c r="K2576" s="9"/>
      <c r="L2576" s="9"/>
      <c r="M2576" s="9" t="str">
        <f>IF(טבלה14[[#This Row],[מספר סטודנטים בתואר 1]]&gt;500,"yes","no")</f>
        <v>no</v>
      </c>
      <c r="N2576" s="12">
        <f>טבלה14[[#This Row],[מספר סטודנטים בתואר 1]]/SUBTOTAL(109,טבלה14[מספר סטודנטים בתואר 1])</f>
        <v>0</v>
      </c>
      <c r="O2576" s="11" t="str">
        <f>IFERROR(((טבלה14[[#This Row],[מספר סטודנטים בתואר 1]]-טבלה14[[#This Row],[נשים תואר 1]])/טבלה14[[#This Row],[מספר סטודנטים בתואר 1]]),"")</f>
        <v/>
      </c>
      <c r="P2576" s="11" t="str">
        <f>IFERROR(טבלה14[[#This Row],[נשים תואר 1]]/טבלה14[[#This Row],[מספר סטודנטים בתואר 1]],"")</f>
        <v/>
      </c>
      <c r="Q257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7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76" s="13">
        <f>SUMIFS(T:T,D:D,"2007/08",B:B,B2576)-טבלה14[[#This Row],[דירוג]]</f>
        <v>-18</v>
      </c>
      <c r="T2576" s="9">
        <v>173</v>
      </c>
    </row>
    <row r="2577" spans="2:20" s="6" customFormat="1" ht="13.8" hidden="1" x14ac:dyDescent="0.3">
      <c r="B2577" s="7" t="s">
        <v>166</v>
      </c>
      <c r="C2577" s="8" t="s">
        <v>16</v>
      </c>
      <c r="D2577" s="9" t="s">
        <v>199</v>
      </c>
      <c r="E2577" s="10"/>
      <c r="F2577" s="10"/>
      <c r="G2577" s="10">
        <v>64</v>
      </c>
      <c r="H2577" s="10">
        <v>63</v>
      </c>
      <c r="I2577" s="10"/>
      <c r="J2577" s="10" t="s">
        <v>21</v>
      </c>
      <c r="K2577" s="9"/>
      <c r="L2577" s="9"/>
      <c r="M2577" s="9" t="str">
        <f>IF(טבלה14[[#This Row],[מספר סטודנטים בתואר 1]]&gt;500,"yes","no")</f>
        <v>no</v>
      </c>
      <c r="N2577" s="12">
        <f>טבלה14[[#This Row],[מספר סטודנטים בתואר 1]]/SUBTOTAL(109,טבלה14[מספר סטודנטים בתואר 1])</f>
        <v>0</v>
      </c>
      <c r="O2577" s="11" t="str">
        <f>IFERROR(((טבלה14[[#This Row],[מספר סטודנטים בתואר 1]]-טבלה14[[#This Row],[נשים תואר 1]])/טבלה14[[#This Row],[מספר סטודנטים בתואר 1]]),"")</f>
        <v/>
      </c>
      <c r="P2577" s="11" t="str">
        <f>IFERROR(טבלה14[[#This Row],[נשים תואר 1]]/טבלה14[[#This Row],[מספר סטודנטים בתואר 1]],"")</f>
        <v/>
      </c>
      <c r="Q257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7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77" s="13">
        <f>SUMIFS(T:T,D:D,"2007/08",B:B,B2577)-טבלה14[[#This Row],[דירוג]]</f>
        <v>-163</v>
      </c>
      <c r="T2577" s="9">
        <v>163</v>
      </c>
    </row>
    <row r="2578" spans="2:20" s="6" customFormat="1" ht="13.8" hidden="1" x14ac:dyDescent="0.3">
      <c r="B2578" s="7" t="s">
        <v>118</v>
      </c>
      <c r="C2578" s="8" t="s">
        <v>69</v>
      </c>
      <c r="D2578" s="10" t="s">
        <v>199</v>
      </c>
      <c r="E2578" s="10"/>
      <c r="F2578" s="10"/>
      <c r="G2578" s="10">
        <v>211</v>
      </c>
      <c r="H2578" s="10">
        <v>186</v>
      </c>
      <c r="I2578" s="10">
        <v>9</v>
      </c>
      <c r="J2578" s="10">
        <v>6</v>
      </c>
      <c r="K2578" s="9"/>
      <c r="L2578" s="9"/>
      <c r="M2578" s="9" t="str">
        <f>IF(טבלה14[[#This Row],[מספר סטודנטים בתואר 1]]&gt;500,"yes","no")</f>
        <v>no</v>
      </c>
      <c r="N2578" s="12">
        <f>טבלה14[[#This Row],[מספר סטודנטים בתואר 1]]/SUBTOTAL(109,טבלה14[מספר סטודנטים בתואר 1])</f>
        <v>0</v>
      </c>
      <c r="O2578" s="11" t="str">
        <f>IFERROR(((טבלה14[[#This Row],[מספר סטודנטים בתואר 1]]-טבלה14[[#This Row],[נשים תואר 1]])/טבלה14[[#This Row],[מספר סטודנטים בתואר 1]]),"")</f>
        <v/>
      </c>
      <c r="P2578" s="11" t="str">
        <f>IFERROR(טבלה14[[#This Row],[נשים תואר 1]]/טבלה14[[#This Row],[מספר סטודנטים בתואר 1]],"")</f>
        <v/>
      </c>
      <c r="Q257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7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78" s="13">
        <f>SUMIFS(T:T,D:D,"2007/08",B:B,B2578)-טבלה14[[#This Row],[דירוג]]</f>
        <v>-19</v>
      </c>
      <c r="T2578" s="9">
        <v>175</v>
      </c>
    </row>
    <row r="2579" spans="2:20" s="6" customFormat="1" ht="13.8" hidden="1" x14ac:dyDescent="0.3">
      <c r="B2579" s="7" t="s">
        <v>170</v>
      </c>
      <c r="C2579" s="8" t="s">
        <v>16</v>
      </c>
      <c r="D2579" s="9" t="s">
        <v>199</v>
      </c>
      <c r="E2579" s="10"/>
      <c r="F2579" s="10"/>
      <c r="G2579" s="10">
        <v>154</v>
      </c>
      <c r="H2579" s="10">
        <v>84</v>
      </c>
      <c r="I2579" s="10">
        <v>15</v>
      </c>
      <c r="J2579" s="10">
        <v>8</v>
      </c>
      <c r="K2579" s="9"/>
      <c r="L2579" s="9"/>
      <c r="M2579" s="9" t="str">
        <f>IF(טבלה14[[#This Row],[מספר סטודנטים בתואר 1]]&gt;500,"yes","no")</f>
        <v>no</v>
      </c>
      <c r="N2579" s="12">
        <f>טבלה14[[#This Row],[מספר סטודנטים בתואר 1]]/SUBTOTAL(109,טבלה14[מספר סטודנטים בתואר 1])</f>
        <v>0</v>
      </c>
      <c r="O2579" s="11" t="str">
        <f>IFERROR(((טבלה14[[#This Row],[מספר סטודנטים בתואר 1]]-טבלה14[[#This Row],[נשים תואר 1]])/טבלה14[[#This Row],[מספר סטודנטים בתואר 1]]),"")</f>
        <v/>
      </c>
      <c r="P2579" s="11" t="str">
        <f>IFERROR(טבלה14[[#This Row],[נשים תואר 1]]/טבלה14[[#This Row],[מספר סטודנטים בתואר 1]],"")</f>
        <v/>
      </c>
      <c r="Q257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7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79" s="13">
        <f>SUMIFS(T:T,D:D,"2007/08",B:B,B2579)-טבלה14[[#This Row],[דירוג]]</f>
        <v>-13</v>
      </c>
      <c r="T2579" s="9">
        <v>164</v>
      </c>
    </row>
    <row r="2580" spans="2:20" s="6" customFormat="1" ht="13.8" hidden="1" x14ac:dyDescent="0.3">
      <c r="B2580" s="7" t="s">
        <v>172</v>
      </c>
      <c r="C2580" s="8" t="s">
        <v>69</v>
      </c>
      <c r="D2580" s="10" t="s">
        <v>199</v>
      </c>
      <c r="E2580" s="10"/>
      <c r="F2580" s="10"/>
      <c r="G2580" s="10">
        <v>156</v>
      </c>
      <c r="H2580" s="10">
        <v>126</v>
      </c>
      <c r="I2580" s="10">
        <v>39</v>
      </c>
      <c r="J2580" s="10">
        <v>25</v>
      </c>
      <c r="K2580" s="9"/>
      <c r="L2580" s="9"/>
      <c r="M2580" s="9" t="str">
        <f>IF(טבלה14[[#This Row],[מספר סטודנטים בתואר 1]]&gt;500,"yes","no")</f>
        <v>no</v>
      </c>
      <c r="N2580" s="12">
        <f>טבלה14[[#This Row],[מספר סטודנטים בתואר 1]]/SUBTOTAL(109,טבלה14[מספר סטודנטים בתואר 1])</f>
        <v>0</v>
      </c>
      <c r="O2580" s="11" t="str">
        <f>IFERROR(((טבלה14[[#This Row],[מספר סטודנטים בתואר 1]]-טבלה14[[#This Row],[נשים תואר 1]])/טבלה14[[#This Row],[מספר סטודנטים בתואר 1]]),"")</f>
        <v/>
      </c>
      <c r="P2580" s="11" t="str">
        <f>IFERROR(טבלה14[[#This Row],[נשים תואר 1]]/טבלה14[[#This Row],[מספר סטודנטים בתואר 1]],"")</f>
        <v/>
      </c>
      <c r="Q258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8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80" s="13">
        <f>SUMIFS(T:T,D:D,"2007/08",B:B,B2580)-טבלה14[[#This Row],[דירוג]]</f>
        <v>-19</v>
      </c>
      <c r="T2580" s="9">
        <v>176</v>
      </c>
    </row>
    <row r="2581" spans="2:20" s="6" customFormat="1" ht="13.8" hidden="1" x14ac:dyDescent="0.3">
      <c r="B2581" s="7" t="s">
        <v>261</v>
      </c>
      <c r="C2581" s="8" t="s">
        <v>69</v>
      </c>
      <c r="D2581" s="9" t="s">
        <v>199</v>
      </c>
      <c r="E2581" s="10"/>
      <c r="F2581" s="10"/>
      <c r="G2581" s="10">
        <v>30</v>
      </c>
      <c r="H2581" s="10">
        <v>16</v>
      </c>
      <c r="I2581" s="10">
        <v>8</v>
      </c>
      <c r="J2581" s="10">
        <v>6</v>
      </c>
      <c r="K2581" s="9"/>
      <c r="L2581" s="9"/>
      <c r="M2581" s="9" t="str">
        <f>IF(טבלה14[[#This Row],[מספר סטודנטים בתואר 1]]&gt;500,"yes","no")</f>
        <v>no</v>
      </c>
      <c r="N2581" s="12">
        <f>טבלה14[[#This Row],[מספר סטודנטים בתואר 1]]/SUBTOTAL(109,טבלה14[מספר סטודנטים בתואר 1])</f>
        <v>0</v>
      </c>
      <c r="O2581" s="11" t="str">
        <f>IFERROR(((טבלה14[[#This Row],[מספר סטודנטים בתואר 1]]-טבלה14[[#This Row],[נשים תואר 1]])/טבלה14[[#This Row],[מספר סטודנטים בתואר 1]]),"")</f>
        <v/>
      </c>
      <c r="P2581" s="11" t="str">
        <f>IFERROR(טבלה14[[#This Row],[נשים תואר 1]]/טבלה14[[#This Row],[מספר סטודנטים בתואר 1]],"")</f>
        <v/>
      </c>
      <c r="Q258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8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81" s="13">
        <f>SUMIFS(T:T,D:D,"2007/08",B:B,B2581)-טבלה14[[#This Row],[דירוג]]</f>
        <v>-19</v>
      </c>
      <c r="T2581" s="9">
        <v>177</v>
      </c>
    </row>
    <row r="2582" spans="2:20" s="6" customFormat="1" ht="13.8" hidden="1" x14ac:dyDescent="0.3">
      <c r="B2582" s="7" t="s">
        <v>265</v>
      </c>
      <c r="C2582" s="8" t="s">
        <v>69</v>
      </c>
      <c r="D2582" s="10" t="s">
        <v>199</v>
      </c>
      <c r="E2582" s="10"/>
      <c r="F2582" s="10"/>
      <c r="G2582" s="10">
        <v>50</v>
      </c>
      <c r="H2582" s="10">
        <v>15</v>
      </c>
      <c r="I2582" s="10">
        <v>15</v>
      </c>
      <c r="J2582" s="10"/>
      <c r="K2582" s="9"/>
      <c r="L2582" s="9"/>
      <c r="M2582" s="9" t="str">
        <f>IF(טבלה14[[#This Row],[מספר סטודנטים בתואר 1]]&gt;500,"yes","no")</f>
        <v>no</v>
      </c>
      <c r="N2582" s="12">
        <f>טבלה14[[#This Row],[מספר סטודנטים בתואר 1]]/SUBTOTAL(109,טבלה14[מספר סטודנטים בתואר 1])</f>
        <v>0</v>
      </c>
      <c r="O2582" s="11" t="str">
        <f>IFERROR(((טבלה14[[#This Row],[מספר סטודנטים בתואר 1]]-טבלה14[[#This Row],[נשים תואר 1]])/טבלה14[[#This Row],[מספר סטודנטים בתואר 1]]),"")</f>
        <v/>
      </c>
      <c r="P2582" s="11" t="str">
        <f>IFERROR(טבלה14[[#This Row],[נשים תואר 1]]/טבלה14[[#This Row],[מספר סטודנטים בתואר 1]],"")</f>
        <v/>
      </c>
      <c r="Q258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8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82" s="13">
        <f>SUMIFS(T:T,D:D,"2007/08",B:B,B2582)-טבלה14[[#This Row],[דירוג]]</f>
        <v>-19</v>
      </c>
      <c r="T2582" s="9">
        <v>178</v>
      </c>
    </row>
    <row r="2583" spans="2:20" s="6" customFormat="1" ht="13.8" hidden="1" x14ac:dyDescent="0.3">
      <c r="B2583" s="7" t="s">
        <v>120</v>
      </c>
      <c r="C2583" s="8" t="s">
        <v>69</v>
      </c>
      <c r="D2583" s="9" t="s">
        <v>199</v>
      </c>
      <c r="E2583" s="10"/>
      <c r="F2583" s="10"/>
      <c r="G2583" s="10">
        <v>47</v>
      </c>
      <c r="H2583" s="10">
        <v>11</v>
      </c>
      <c r="I2583" s="10">
        <v>13</v>
      </c>
      <c r="J2583" s="10">
        <v>4</v>
      </c>
      <c r="K2583" s="9"/>
      <c r="L2583" s="9"/>
      <c r="M2583" s="9" t="str">
        <f>IF(טבלה14[[#This Row],[מספר סטודנטים בתואר 1]]&gt;500,"yes","no")</f>
        <v>no</v>
      </c>
      <c r="N2583" s="12">
        <f>טבלה14[[#This Row],[מספר סטודנטים בתואר 1]]/SUBTOTAL(109,טבלה14[מספר סטודנטים בתואר 1])</f>
        <v>0</v>
      </c>
      <c r="O2583" s="11" t="str">
        <f>IFERROR(((טבלה14[[#This Row],[מספר סטודנטים בתואר 1]]-טבלה14[[#This Row],[נשים תואר 1]])/טבלה14[[#This Row],[מספר סטודנטים בתואר 1]]),"")</f>
        <v/>
      </c>
      <c r="P2583" s="11" t="str">
        <f>IFERROR(טבלה14[[#This Row],[נשים תואר 1]]/טבלה14[[#This Row],[מספר סטודנטים בתואר 1]],"")</f>
        <v/>
      </c>
      <c r="Q258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8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83" s="13">
        <f>SUMIFS(T:T,D:D,"2007/08",B:B,B2583)-טבלה14[[#This Row],[דירוג]]</f>
        <v>-19</v>
      </c>
      <c r="T2583" s="9">
        <v>179</v>
      </c>
    </row>
    <row r="2584" spans="2:20" s="6" customFormat="1" ht="13.8" hidden="1" x14ac:dyDescent="0.3">
      <c r="B2584" s="7" t="s">
        <v>244</v>
      </c>
      <c r="C2584" s="8" t="s">
        <v>39</v>
      </c>
      <c r="D2584" s="10" t="s">
        <v>199</v>
      </c>
      <c r="E2584" s="10"/>
      <c r="F2584" s="10"/>
      <c r="G2584" s="10"/>
      <c r="H2584" s="10"/>
      <c r="I2584" s="10">
        <v>92</v>
      </c>
      <c r="J2584" s="10">
        <v>57</v>
      </c>
      <c r="K2584" s="9"/>
      <c r="L2584" s="9"/>
      <c r="M2584" s="9" t="str">
        <f>IF(טבלה14[[#This Row],[מספר סטודנטים בתואר 1]]&gt;500,"yes","no")</f>
        <v>no</v>
      </c>
      <c r="N2584" s="12">
        <f>טבלה14[[#This Row],[מספר סטודנטים בתואר 1]]/SUBTOTAL(109,טבלה14[מספר סטודנטים בתואר 1])</f>
        <v>0</v>
      </c>
      <c r="O2584" s="11" t="str">
        <f>IFERROR(((טבלה14[[#This Row],[מספר סטודנטים בתואר 1]]-טבלה14[[#This Row],[נשים תואר 1]])/טבלה14[[#This Row],[מספר סטודנטים בתואר 1]]),"")</f>
        <v/>
      </c>
      <c r="P2584" s="11" t="str">
        <f>IFERROR(טבלה14[[#This Row],[נשים תואר 1]]/טבלה14[[#This Row],[מספר סטודנטים בתואר 1]],"")</f>
        <v/>
      </c>
      <c r="Q258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8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84" s="13">
        <f>SUMIFS(T:T,D:D,"2007/08",B:B,B2584)-טבלה14[[#This Row],[דירוג]]</f>
        <v>-184</v>
      </c>
      <c r="T2584" s="9">
        <v>184</v>
      </c>
    </row>
    <row r="2585" spans="2:20" s="6" customFormat="1" ht="13.8" hidden="1" x14ac:dyDescent="0.3">
      <c r="B2585" s="7" t="s">
        <v>174</v>
      </c>
      <c r="C2585" s="8" t="s">
        <v>39</v>
      </c>
      <c r="D2585" s="9" t="s">
        <v>199</v>
      </c>
      <c r="E2585" s="10"/>
      <c r="F2585" s="10"/>
      <c r="G2585" s="10">
        <v>21</v>
      </c>
      <c r="H2585" s="10">
        <v>16</v>
      </c>
      <c r="I2585" s="10"/>
      <c r="J2585" s="10" t="s">
        <v>21</v>
      </c>
      <c r="K2585" s="9"/>
      <c r="L2585" s="9"/>
      <c r="M2585" s="9" t="str">
        <f>IF(טבלה14[[#This Row],[מספר סטודנטים בתואר 1]]&gt;500,"yes","no")</f>
        <v>no</v>
      </c>
      <c r="N2585" s="12">
        <f>טבלה14[[#This Row],[מספר סטודנטים בתואר 1]]/SUBTOTAL(109,טבלה14[מספר סטודנטים בתואר 1])</f>
        <v>0</v>
      </c>
      <c r="O2585" s="11" t="str">
        <f>IFERROR(((טבלה14[[#This Row],[מספר סטודנטים בתואר 1]]-טבלה14[[#This Row],[נשים תואר 1]])/טבלה14[[#This Row],[מספר סטודנטים בתואר 1]]),"")</f>
        <v/>
      </c>
      <c r="P2585" s="11" t="str">
        <f>IFERROR(טבלה14[[#This Row],[נשים תואר 1]]/טבלה14[[#This Row],[מספר סטודנטים בתואר 1]],"")</f>
        <v/>
      </c>
      <c r="Q258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8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85" s="13">
        <f>SUMIFS(T:T,D:D,"2007/08",B:B,B2585)-טבלה14[[#This Row],[דירוג]]</f>
        <v>-185</v>
      </c>
      <c r="T2585" s="9">
        <v>185</v>
      </c>
    </row>
    <row r="2586" spans="2:20" s="6" customFormat="1" ht="13.8" hidden="1" x14ac:dyDescent="0.3">
      <c r="B2586" s="7" t="s">
        <v>175</v>
      </c>
      <c r="C2586" s="8" t="s">
        <v>48</v>
      </c>
      <c r="D2586" s="10" t="s">
        <v>199</v>
      </c>
      <c r="E2586" s="10"/>
      <c r="F2586" s="10"/>
      <c r="G2586" s="10">
        <v>49</v>
      </c>
      <c r="H2586" s="10">
        <v>22</v>
      </c>
      <c r="I2586" s="10">
        <v>40</v>
      </c>
      <c r="J2586" s="10">
        <v>17</v>
      </c>
      <c r="K2586" s="9"/>
      <c r="L2586" s="9"/>
      <c r="M2586" s="9" t="str">
        <f>IF(טבלה14[[#This Row],[מספר סטודנטים בתואר 1]]&gt;500,"yes","no")</f>
        <v>no</v>
      </c>
      <c r="N2586" s="12">
        <f>טבלה14[[#This Row],[מספר סטודנטים בתואר 1]]/SUBTOTAL(109,טבלה14[מספר סטודנטים בתואר 1])</f>
        <v>0</v>
      </c>
      <c r="O2586" s="11" t="str">
        <f>IFERROR(((טבלה14[[#This Row],[מספר סטודנטים בתואר 1]]-טבלה14[[#This Row],[נשים תואר 1]])/טבלה14[[#This Row],[מספר סטודנטים בתואר 1]]),"")</f>
        <v/>
      </c>
      <c r="P2586" s="11" t="str">
        <f>IFERROR(טבלה14[[#This Row],[נשים תואר 1]]/טבלה14[[#This Row],[מספר סטודנטים בתואר 1]],"")</f>
        <v/>
      </c>
      <c r="Q258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8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86" s="13">
        <f>SUMIFS(T:T,D:D,"2007/08",B:B,B2586)-טבלה14[[#This Row],[דירוג]]</f>
        <v>-8</v>
      </c>
      <c r="T2586" s="9">
        <v>145</v>
      </c>
    </row>
    <row r="2587" spans="2:20" s="6" customFormat="1" ht="13.8" hidden="1" x14ac:dyDescent="0.3">
      <c r="B2587" s="7" t="s">
        <v>176</v>
      </c>
      <c r="C2587" s="8" t="s">
        <v>48</v>
      </c>
      <c r="D2587" s="9" t="s">
        <v>199</v>
      </c>
      <c r="E2587" s="10"/>
      <c r="F2587" s="10"/>
      <c r="G2587" s="10">
        <v>199</v>
      </c>
      <c r="H2587" s="10">
        <v>130</v>
      </c>
      <c r="I2587" s="10">
        <v>423</v>
      </c>
      <c r="J2587" s="10">
        <v>261</v>
      </c>
      <c r="K2587" s="9"/>
      <c r="L2587" s="9"/>
      <c r="M2587" s="9" t="str">
        <f>IF(טבלה14[[#This Row],[מספר סטודנטים בתואר 1]]&gt;500,"yes","no")</f>
        <v>no</v>
      </c>
      <c r="N2587" s="12">
        <f>טבלה14[[#This Row],[מספר סטודנטים בתואר 1]]/SUBTOTAL(109,טבלה14[מספר סטודנטים בתואר 1])</f>
        <v>0</v>
      </c>
      <c r="O2587" s="11" t="str">
        <f>IFERROR(((טבלה14[[#This Row],[מספר סטודנטים בתואר 1]]-טבלה14[[#This Row],[נשים תואר 1]])/טבלה14[[#This Row],[מספר סטודנטים בתואר 1]]),"")</f>
        <v/>
      </c>
      <c r="P2587" s="11" t="str">
        <f>IFERROR(טבלה14[[#This Row],[נשים תואר 1]]/טבלה14[[#This Row],[מספר סטודנטים בתואר 1]],"")</f>
        <v/>
      </c>
      <c r="Q258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8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87" s="13">
        <f>SUMIFS(T:T,D:D,"2007/08",B:B,B2587)-טבלה14[[#This Row],[דירוג]]</f>
        <v>-8</v>
      </c>
      <c r="T2587" s="9">
        <v>146</v>
      </c>
    </row>
    <row r="2588" spans="2:20" s="6" customFormat="1" ht="13.8" hidden="1" x14ac:dyDescent="0.3">
      <c r="B2588" s="7" t="s">
        <v>258</v>
      </c>
      <c r="C2588" s="8" t="s">
        <v>34</v>
      </c>
      <c r="D2588" s="10" t="s">
        <v>199</v>
      </c>
      <c r="E2588" s="10"/>
      <c r="F2588" s="10"/>
      <c r="G2588" s="10">
        <v>80</v>
      </c>
      <c r="H2588" s="10">
        <v>11</v>
      </c>
      <c r="I2588" s="10">
        <v>29</v>
      </c>
      <c r="J2588" s="10">
        <v>12</v>
      </c>
      <c r="K2588" s="9"/>
      <c r="L2588" s="9"/>
      <c r="M2588" s="9" t="str">
        <f>IF(טבלה14[[#This Row],[מספר סטודנטים בתואר 1]]&gt;500,"yes","no")</f>
        <v>no</v>
      </c>
      <c r="N2588" s="12">
        <f>טבלה14[[#This Row],[מספר סטודנטים בתואר 1]]/SUBTOTAL(109,טבלה14[מספר סטודנטים בתואר 1])</f>
        <v>0</v>
      </c>
      <c r="O2588" s="11" t="str">
        <f>IFERROR(((טבלה14[[#This Row],[מספר סטודנטים בתואר 1]]-טבלה14[[#This Row],[נשים תואר 1]])/טבלה14[[#This Row],[מספר סטודנטים בתואר 1]]),"")</f>
        <v/>
      </c>
      <c r="P2588" s="11" t="str">
        <f>IFERROR(טבלה14[[#This Row],[נשים תואר 1]]/טבלה14[[#This Row],[מספר סטודנטים בתואר 1]],"")</f>
        <v/>
      </c>
      <c r="Q258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8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88" s="13">
        <f>SUMIFS(T:T,D:D,"2007/08",B:B,B2588)-טבלה14[[#This Row],[דירוג]]</f>
        <v>-8</v>
      </c>
      <c r="T2588" s="9">
        <v>154</v>
      </c>
    </row>
    <row r="2589" spans="2:20" s="6" customFormat="1" ht="13.8" hidden="1" x14ac:dyDescent="0.3">
      <c r="B2589" s="7" t="s">
        <v>178</v>
      </c>
      <c r="C2589" s="8" t="s">
        <v>69</v>
      </c>
      <c r="D2589" s="9" t="s">
        <v>199</v>
      </c>
      <c r="E2589" s="10"/>
      <c r="F2589" s="10"/>
      <c r="G2589" s="10">
        <v>627</v>
      </c>
      <c r="H2589" s="10">
        <v>398</v>
      </c>
      <c r="I2589" s="10">
        <v>24</v>
      </c>
      <c r="J2589" s="10">
        <v>11</v>
      </c>
      <c r="K2589" s="9"/>
      <c r="L2589" s="9"/>
      <c r="M2589" s="9" t="str">
        <f>IF(טבלה14[[#This Row],[מספר סטודנטים בתואר 1]]&gt;500,"yes","no")</f>
        <v>no</v>
      </c>
      <c r="N2589" s="12">
        <f>טבלה14[[#This Row],[מספר סטודנטים בתואר 1]]/SUBTOTAL(109,טבלה14[מספר סטודנטים בתואר 1])</f>
        <v>0</v>
      </c>
      <c r="O2589" s="11" t="str">
        <f>IFERROR(((טבלה14[[#This Row],[מספר סטודנטים בתואר 1]]-טבלה14[[#This Row],[נשים תואר 1]])/טבלה14[[#This Row],[מספר סטודנטים בתואר 1]]),"")</f>
        <v/>
      </c>
      <c r="P2589" s="11" t="str">
        <f>IFERROR(טבלה14[[#This Row],[נשים תואר 1]]/טבלה14[[#This Row],[מספר סטודנטים בתואר 1]],"")</f>
        <v/>
      </c>
      <c r="Q258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8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89" s="13">
        <f>SUMIFS(T:T,D:D,"2007/08",B:B,B2589)-טבלה14[[#This Row],[דירוג]]</f>
        <v>-19</v>
      </c>
      <c r="T2589" s="9">
        <v>180</v>
      </c>
    </row>
    <row r="2590" spans="2:20" s="6" customFormat="1" ht="13.8" hidden="1" x14ac:dyDescent="0.3">
      <c r="B2590" s="7" t="s">
        <v>179</v>
      </c>
      <c r="C2590" s="8" t="s">
        <v>48</v>
      </c>
      <c r="D2590" s="10" t="s">
        <v>199</v>
      </c>
      <c r="E2590" s="10"/>
      <c r="F2590" s="10"/>
      <c r="G2590" s="10">
        <v>34</v>
      </c>
      <c r="H2590" s="10">
        <v>25</v>
      </c>
      <c r="I2590" s="10">
        <v>21</v>
      </c>
      <c r="J2590" s="10">
        <v>14</v>
      </c>
      <c r="K2590" s="9"/>
      <c r="L2590" s="9"/>
      <c r="M2590" s="9" t="str">
        <f>IF(טבלה14[[#This Row],[מספר סטודנטים בתואר 1]]&gt;500,"yes","no")</f>
        <v>no</v>
      </c>
      <c r="N2590" s="12">
        <f>טבלה14[[#This Row],[מספר סטודנטים בתואר 1]]/SUBTOTAL(109,טבלה14[מספר סטודנטים בתואר 1])</f>
        <v>0</v>
      </c>
      <c r="O2590" s="11" t="str">
        <f>IFERROR(((טבלה14[[#This Row],[מספר סטודנטים בתואר 1]]-טבלה14[[#This Row],[נשים תואר 1]])/טבלה14[[#This Row],[מספר סטודנטים בתואר 1]]),"")</f>
        <v/>
      </c>
      <c r="P2590" s="11" t="str">
        <f>IFERROR(טבלה14[[#This Row],[נשים תואר 1]]/טבלה14[[#This Row],[מספר סטודנטים בתואר 1]],"")</f>
        <v/>
      </c>
      <c r="Q259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9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90" s="13">
        <f>SUMIFS(T:T,D:D,"2007/08",B:B,B2590)-טבלה14[[#This Row],[דירוג]]</f>
        <v>-8</v>
      </c>
      <c r="T2590" s="9">
        <v>147</v>
      </c>
    </row>
    <row r="2591" spans="2:20" s="6" customFormat="1" ht="13.8" hidden="1" x14ac:dyDescent="0.3">
      <c r="B2591" s="7" t="s">
        <v>181</v>
      </c>
      <c r="C2591" s="8" t="s">
        <v>34</v>
      </c>
      <c r="D2591" s="9" t="s">
        <v>199</v>
      </c>
      <c r="E2591" s="10"/>
      <c r="F2591" s="10"/>
      <c r="G2591" s="10">
        <v>19</v>
      </c>
      <c r="H2591" s="10">
        <v>7</v>
      </c>
      <c r="I2591" s="10"/>
      <c r="J2591" s="10" t="s">
        <v>21</v>
      </c>
      <c r="K2591" s="9"/>
      <c r="L2591" s="9"/>
      <c r="M2591" s="9" t="str">
        <f>IF(טבלה14[[#This Row],[מספר סטודנטים בתואר 1]]&gt;500,"yes","no")</f>
        <v>no</v>
      </c>
      <c r="N2591" s="12">
        <f>טבלה14[[#This Row],[מספר סטודנטים בתואר 1]]/SUBTOTAL(109,טבלה14[מספר סטודנטים בתואר 1])</f>
        <v>0</v>
      </c>
      <c r="O2591" s="11" t="str">
        <f>IFERROR(((טבלה14[[#This Row],[מספר סטודנטים בתואר 1]]-טבלה14[[#This Row],[נשים תואר 1]])/טבלה14[[#This Row],[מספר סטודנטים בתואר 1]]),"")</f>
        <v/>
      </c>
      <c r="P2591" s="11" t="str">
        <f>IFERROR(טבלה14[[#This Row],[נשים תואר 1]]/טבלה14[[#This Row],[מספר סטודנטים בתואר 1]],"")</f>
        <v/>
      </c>
      <c r="Q259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9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91" s="13">
        <f>SUMIFS(T:T,D:D,"2007/08",B:B,B2591)-טבלה14[[#This Row],[דירוג]]</f>
        <v>-155</v>
      </c>
      <c r="T2591" s="9">
        <v>155</v>
      </c>
    </row>
    <row r="2592" spans="2:20" s="6" customFormat="1" ht="13.8" hidden="1" x14ac:dyDescent="0.3">
      <c r="B2592" s="7" t="s">
        <v>182</v>
      </c>
      <c r="C2592" s="8" t="s">
        <v>69</v>
      </c>
      <c r="D2592" s="10" t="s">
        <v>199</v>
      </c>
      <c r="E2592" s="10"/>
      <c r="F2592" s="10"/>
      <c r="G2592" s="10">
        <v>102</v>
      </c>
      <c r="H2592" s="10">
        <v>52</v>
      </c>
      <c r="I2592" s="10">
        <v>7</v>
      </c>
      <c r="J2592" s="10">
        <v>4</v>
      </c>
      <c r="K2592" s="9"/>
      <c r="L2592" s="9"/>
      <c r="M2592" s="9" t="str">
        <f>IF(טבלה14[[#This Row],[מספר סטודנטים בתואר 1]]&gt;500,"yes","no")</f>
        <v>no</v>
      </c>
      <c r="N2592" s="12">
        <f>טבלה14[[#This Row],[מספר סטודנטים בתואר 1]]/SUBTOTAL(109,טבלה14[מספר סטודנטים בתואר 1])</f>
        <v>0</v>
      </c>
      <c r="O2592" s="11" t="str">
        <f>IFERROR(((טבלה14[[#This Row],[מספר סטודנטים בתואר 1]]-טבלה14[[#This Row],[נשים תואר 1]])/טבלה14[[#This Row],[מספר סטודנטים בתואר 1]]),"")</f>
        <v/>
      </c>
      <c r="P2592" s="11" t="str">
        <f>IFERROR(טבלה14[[#This Row],[נשים תואר 1]]/טבלה14[[#This Row],[מספר סטודנטים בתואר 1]],"")</f>
        <v/>
      </c>
      <c r="Q259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9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92" s="13">
        <f>SUMIFS(T:T,D:D,"2007/08",B:B,B2592)-טבלה14[[#This Row],[דירוג]]</f>
        <v>-18</v>
      </c>
      <c r="T2592" s="9">
        <v>181</v>
      </c>
    </row>
    <row r="2593" spans="2:20" s="6" customFormat="1" ht="13.8" hidden="1" x14ac:dyDescent="0.3">
      <c r="B2593" s="7" t="s">
        <v>184</v>
      </c>
      <c r="C2593" s="8" t="s">
        <v>45</v>
      </c>
      <c r="D2593" s="9" t="s">
        <v>199</v>
      </c>
      <c r="E2593" s="10"/>
      <c r="F2593" s="10"/>
      <c r="G2593" s="10">
        <v>30</v>
      </c>
      <c r="H2593" s="10">
        <v>10</v>
      </c>
      <c r="I2593" s="10">
        <v>13</v>
      </c>
      <c r="J2593" s="10">
        <v>5</v>
      </c>
      <c r="K2593" s="9"/>
      <c r="L2593" s="9"/>
      <c r="M2593" s="9" t="str">
        <f>IF(טבלה14[[#This Row],[מספר סטודנטים בתואר 1]]&gt;500,"yes","no")</f>
        <v>no</v>
      </c>
      <c r="N2593" s="12">
        <f>טבלה14[[#This Row],[מספר סטודנטים בתואר 1]]/SUBTOTAL(109,טבלה14[מספר סטודנטים בתואר 1])</f>
        <v>0</v>
      </c>
      <c r="O2593" s="11" t="str">
        <f>IFERROR(((טבלה14[[#This Row],[מספר סטודנטים בתואר 1]]-טבלה14[[#This Row],[נשים תואר 1]])/טבלה14[[#This Row],[מספר סטודנטים בתואר 1]]),"")</f>
        <v/>
      </c>
      <c r="P2593" s="11" t="str">
        <f>IFERROR(טבלה14[[#This Row],[נשים תואר 1]]/טבלה14[[#This Row],[מספר סטודנטים בתואר 1]],"")</f>
        <v/>
      </c>
      <c r="Q259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9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93" s="13">
        <f>SUMIFS(T:T,D:D,"2007/08",B:B,B2593)-טבלה14[[#This Row],[דירוג]]</f>
        <v>-8</v>
      </c>
      <c r="T2593" s="9">
        <v>150</v>
      </c>
    </row>
    <row r="2594" spans="2:20" s="6" customFormat="1" ht="13.8" hidden="1" x14ac:dyDescent="0.3">
      <c r="B2594" s="7" t="s">
        <v>185</v>
      </c>
      <c r="C2594" s="8" t="s">
        <v>34</v>
      </c>
      <c r="D2594" s="10" t="s">
        <v>199</v>
      </c>
      <c r="E2594" s="10"/>
      <c r="F2594" s="10"/>
      <c r="G2594" s="10">
        <v>55</v>
      </c>
      <c r="H2594" s="10">
        <v>40</v>
      </c>
      <c r="I2594" s="10"/>
      <c r="J2594" s="10" t="s">
        <v>21</v>
      </c>
      <c r="K2594" s="9"/>
      <c r="L2594" s="9"/>
      <c r="M2594" s="9" t="str">
        <f>IF(טבלה14[[#This Row],[מספר סטודנטים בתואר 1]]&gt;500,"yes","no")</f>
        <v>no</v>
      </c>
      <c r="N2594" s="12">
        <f>טבלה14[[#This Row],[מספר סטודנטים בתואר 1]]/SUBTOTAL(109,טבלה14[מספר סטודנטים בתואר 1])</f>
        <v>0</v>
      </c>
      <c r="O2594" s="11" t="str">
        <f>IFERROR(((טבלה14[[#This Row],[מספר סטודנטים בתואר 1]]-טבלה14[[#This Row],[נשים תואר 1]])/טבלה14[[#This Row],[מספר סטודנטים בתואר 1]]),"")</f>
        <v/>
      </c>
      <c r="P2594" s="11" t="str">
        <f>IFERROR(טבלה14[[#This Row],[נשים תואר 1]]/טבלה14[[#This Row],[מספר סטודנטים בתואר 1]],"")</f>
        <v/>
      </c>
      <c r="Q259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9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94" s="13">
        <f>SUMIFS(T:T,D:D,"2007/08",B:B,B2594)-טבלה14[[#This Row],[דירוג]]</f>
        <v>-9</v>
      </c>
      <c r="T2594" s="9">
        <v>156</v>
      </c>
    </row>
    <row r="2595" spans="2:20" s="6" customFormat="1" ht="13.8" hidden="1" x14ac:dyDescent="0.3">
      <c r="B2595" s="7" t="s">
        <v>187</v>
      </c>
      <c r="C2595" s="8" t="s">
        <v>48</v>
      </c>
      <c r="D2595" s="9" t="s">
        <v>199</v>
      </c>
      <c r="E2595" s="10"/>
      <c r="F2595" s="10"/>
      <c r="G2595" s="10">
        <v>17</v>
      </c>
      <c r="H2595" s="10">
        <v>11</v>
      </c>
      <c r="I2595" s="10">
        <v>34</v>
      </c>
      <c r="J2595" s="10">
        <v>20</v>
      </c>
      <c r="K2595" s="9"/>
      <c r="L2595" s="9"/>
      <c r="M2595" s="9" t="str">
        <f>IF(טבלה14[[#This Row],[מספר סטודנטים בתואר 1]]&gt;500,"yes","no")</f>
        <v>no</v>
      </c>
      <c r="N2595" s="12">
        <f>טבלה14[[#This Row],[מספר סטודנטים בתואר 1]]/SUBTOTAL(109,טבלה14[מספר סטודנטים בתואר 1])</f>
        <v>0</v>
      </c>
      <c r="O2595" s="11" t="str">
        <f>IFERROR(((טבלה14[[#This Row],[מספר סטודנטים בתואר 1]]-טבלה14[[#This Row],[נשים תואר 1]])/טבלה14[[#This Row],[מספר סטודנטים בתואר 1]]),"")</f>
        <v/>
      </c>
      <c r="P2595" s="11" t="str">
        <f>IFERROR(טבלה14[[#This Row],[נשים תואר 1]]/טבלה14[[#This Row],[מספר סטודנטים בתואר 1]],"")</f>
        <v/>
      </c>
      <c r="Q259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9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95" s="13">
        <f>SUMIFS(T:T,D:D,"2007/08",B:B,B2595)-טבלה14[[#This Row],[דירוג]]</f>
        <v>-8</v>
      </c>
      <c r="T2595" s="9">
        <v>148</v>
      </c>
    </row>
    <row r="2596" spans="2:20" s="6" customFormat="1" ht="13.8" hidden="1" x14ac:dyDescent="0.3">
      <c r="B2596" s="7" t="s">
        <v>188</v>
      </c>
      <c r="C2596" s="8" t="s">
        <v>45</v>
      </c>
      <c r="D2596" s="10" t="s">
        <v>199</v>
      </c>
      <c r="E2596" s="10"/>
      <c r="F2596" s="10"/>
      <c r="G2596" s="10">
        <v>29</v>
      </c>
      <c r="H2596" s="10">
        <v>7</v>
      </c>
      <c r="I2596" s="10">
        <v>22</v>
      </c>
      <c r="J2596" s="10"/>
      <c r="K2596" s="9"/>
      <c r="L2596" s="9"/>
      <c r="M2596" s="9" t="str">
        <f>IF(טבלה14[[#This Row],[מספר סטודנטים בתואר 1]]&gt;500,"yes","no")</f>
        <v>no</v>
      </c>
      <c r="N2596" s="12">
        <f>טבלה14[[#This Row],[מספר סטודנטים בתואר 1]]/SUBTOTAL(109,טבלה14[מספר סטודנטים בתואר 1])</f>
        <v>0</v>
      </c>
      <c r="O2596" s="11" t="str">
        <f>IFERROR(((טבלה14[[#This Row],[מספר סטודנטים בתואר 1]]-טבלה14[[#This Row],[נשים תואר 1]])/טבלה14[[#This Row],[מספר סטודנטים בתואר 1]]),"")</f>
        <v/>
      </c>
      <c r="P2596" s="11" t="str">
        <f>IFERROR(טבלה14[[#This Row],[נשים תואר 1]]/טבלה14[[#This Row],[מספר סטודנטים בתואר 1]],"")</f>
        <v/>
      </c>
      <c r="Q259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9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96" s="13">
        <f>SUMIFS(T:T,D:D,"2007/08",B:B,B2596)-טבלה14[[#This Row],[דירוג]]</f>
        <v>-8</v>
      </c>
      <c r="T2596" s="9">
        <v>151</v>
      </c>
    </row>
    <row r="2597" spans="2:20" s="6" customFormat="1" ht="13.8" hidden="1" x14ac:dyDescent="0.3">
      <c r="B2597" s="7" t="s">
        <v>189</v>
      </c>
      <c r="C2597" s="8" t="s">
        <v>25</v>
      </c>
      <c r="D2597" s="9" t="s">
        <v>199</v>
      </c>
      <c r="E2597" s="10"/>
      <c r="F2597" s="10"/>
      <c r="G2597" s="10">
        <v>109</v>
      </c>
      <c r="H2597" s="10">
        <v>44</v>
      </c>
      <c r="I2597" s="10">
        <v>69</v>
      </c>
      <c r="J2597" s="10">
        <v>27</v>
      </c>
      <c r="K2597" s="9"/>
      <c r="L2597" s="9"/>
      <c r="M2597" s="9" t="str">
        <f>IF(טבלה14[[#This Row],[מספר סטודנטים בתואר 1]]&gt;500,"yes","no")</f>
        <v>no</v>
      </c>
      <c r="N2597" s="12">
        <f>טבלה14[[#This Row],[מספר סטודנטים בתואר 1]]/SUBTOTAL(109,טבלה14[מספר סטודנטים בתואר 1])</f>
        <v>0</v>
      </c>
      <c r="O2597" s="11" t="str">
        <f>IFERROR(((טבלה14[[#This Row],[מספר סטודנטים בתואר 1]]-טבלה14[[#This Row],[נשים תואר 1]])/טבלה14[[#This Row],[מספר סטודנטים בתואר 1]]),"")</f>
        <v/>
      </c>
      <c r="P2597" s="11" t="str">
        <f>IFERROR(טבלה14[[#This Row],[נשים תואר 1]]/טבלה14[[#This Row],[מספר סטודנטים בתואר 1]],"")</f>
        <v/>
      </c>
      <c r="Q259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9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97" s="13">
        <f>SUMIFS(T:T,D:D,"2007/08",B:B,B2597)-טבלה14[[#This Row],[דירוג]]</f>
        <v>-166</v>
      </c>
      <c r="T2597" s="9">
        <v>166</v>
      </c>
    </row>
    <row r="2598" spans="2:20" s="6" customFormat="1" ht="13.8" hidden="1" x14ac:dyDescent="0.3">
      <c r="B2598" s="7" t="s">
        <v>189</v>
      </c>
      <c r="C2598" s="8" t="s">
        <v>25</v>
      </c>
      <c r="D2598" s="10" t="s">
        <v>199</v>
      </c>
      <c r="E2598" s="10"/>
      <c r="F2598" s="10"/>
      <c r="G2598" s="10">
        <v>37</v>
      </c>
      <c r="H2598" s="10">
        <v>22</v>
      </c>
      <c r="I2598" s="10"/>
      <c r="J2598" s="10" t="s">
        <v>21</v>
      </c>
      <c r="K2598" s="9"/>
      <c r="L2598" s="9"/>
      <c r="M2598" s="9" t="str">
        <f>IF(טבלה14[[#This Row],[מספר סטודנטים בתואר 1]]&gt;500,"yes","no")</f>
        <v>no</v>
      </c>
      <c r="N2598" s="12">
        <f>טבלה14[[#This Row],[מספר סטודנטים בתואר 1]]/SUBTOTAL(109,טבלה14[מספר סטודנטים בתואר 1])</f>
        <v>0</v>
      </c>
      <c r="O2598" s="11" t="str">
        <f>IFERROR(((טבלה14[[#This Row],[מספר סטודנטים בתואר 1]]-טבלה14[[#This Row],[נשים תואר 1]])/טבלה14[[#This Row],[מספר סטודנטים בתואר 1]]),"")</f>
        <v/>
      </c>
      <c r="P2598" s="11" t="str">
        <f>IFERROR(טבלה14[[#This Row],[נשים תואר 1]]/טבלה14[[#This Row],[מספר סטודנטים בתואר 1]],"")</f>
        <v/>
      </c>
      <c r="Q259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9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98" s="13">
        <f>SUMIFS(T:T,D:D,"2007/08",B:B,B2598)-טבלה14[[#This Row],[דירוג]]</f>
        <v>-167</v>
      </c>
      <c r="T2598" s="9">
        <v>167</v>
      </c>
    </row>
    <row r="2599" spans="2:20" s="6" customFormat="1" ht="13.8" hidden="1" x14ac:dyDescent="0.3">
      <c r="B2599" s="7" t="s">
        <v>191</v>
      </c>
      <c r="C2599" s="8" t="s">
        <v>52</v>
      </c>
      <c r="D2599" s="9" t="s">
        <v>199</v>
      </c>
      <c r="E2599" s="10"/>
      <c r="F2599" s="10"/>
      <c r="G2599" s="10">
        <v>78</v>
      </c>
      <c r="H2599" s="10">
        <v>63</v>
      </c>
      <c r="I2599" s="10"/>
      <c r="J2599" s="10" t="s">
        <v>21</v>
      </c>
      <c r="K2599" s="9"/>
      <c r="L2599" s="9"/>
      <c r="M2599" s="9" t="str">
        <f>IF(טבלה14[[#This Row],[מספר סטודנטים בתואר 1]]&gt;500,"yes","no")</f>
        <v>no</v>
      </c>
      <c r="N2599" s="12">
        <f>טבלה14[[#This Row],[מספר סטודנטים בתואר 1]]/SUBTOTAL(109,טבלה14[מספר סטודנטים בתואר 1])</f>
        <v>0</v>
      </c>
      <c r="O2599" s="11" t="str">
        <f>IFERROR(((טבלה14[[#This Row],[מספר סטודנטים בתואר 1]]-טבלה14[[#This Row],[נשים תואר 1]])/טבלה14[[#This Row],[מספר סטודנטים בתואר 1]]),"")</f>
        <v/>
      </c>
      <c r="P2599" s="11" t="str">
        <f>IFERROR(טבלה14[[#This Row],[נשים תואר 1]]/טבלה14[[#This Row],[מספר סטודנטים בתואר 1]],"")</f>
        <v/>
      </c>
      <c r="Q259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59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599" s="13">
        <f>SUMIFS(T:T,D:D,"2007/08",B:B,B2599)-טבלה14[[#This Row],[דירוג]]</f>
        <v>-9</v>
      </c>
      <c r="T2599" s="9">
        <v>159</v>
      </c>
    </row>
    <row r="2600" spans="2:20" s="6" customFormat="1" ht="13.8" hidden="1" x14ac:dyDescent="0.3">
      <c r="B2600" s="7" t="s">
        <v>192</v>
      </c>
      <c r="C2600" s="8" t="s">
        <v>48</v>
      </c>
      <c r="D2600" s="10" t="s">
        <v>199</v>
      </c>
      <c r="E2600" s="10"/>
      <c r="F2600" s="10"/>
      <c r="G2600" s="10">
        <v>221</v>
      </c>
      <c r="H2600" s="10">
        <v>147</v>
      </c>
      <c r="I2600" s="10">
        <v>9</v>
      </c>
      <c r="J2600" s="10">
        <v>5</v>
      </c>
      <c r="K2600" s="9"/>
      <c r="L2600" s="9"/>
      <c r="M2600" s="9" t="str">
        <f>IF(טבלה14[[#This Row],[מספר סטודנטים בתואר 1]]&gt;500,"yes","no")</f>
        <v>no</v>
      </c>
      <c r="N2600" s="12">
        <f>טבלה14[[#This Row],[מספר סטודנטים בתואר 1]]/SUBTOTAL(109,טבלה14[מספר סטודנטים בתואר 1])</f>
        <v>0</v>
      </c>
      <c r="O2600" s="11" t="str">
        <f>IFERROR(((טבלה14[[#This Row],[מספר סטודנטים בתואר 1]]-טבלה14[[#This Row],[נשים תואר 1]])/טבלה14[[#This Row],[מספר סטודנטים בתואר 1]]),"")</f>
        <v/>
      </c>
      <c r="P2600" s="11" t="str">
        <f>IFERROR(טבלה14[[#This Row],[נשים תואר 1]]/טבלה14[[#This Row],[מספר סטודנטים בתואר 1]],"")</f>
        <v/>
      </c>
      <c r="Q260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60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600" s="13">
        <f>SUMIFS(T:T,D:D,"2007/08",B:B,B2600)-טבלה14[[#This Row],[דירוג]]</f>
        <v>-8</v>
      </c>
      <c r="T2600" s="9">
        <v>149</v>
      </c>
    </row>
    <row r="2601" spans="2:20" s="6" customFormat="1" ht="13.8" hidden="1" x14ac:dyDescent="0.3">
      <c r="B2601" s="7" t="s">
        <v>194</v>
      </c>
      <c r="C2601" s="8" t="s">
        <v>39</v>
      </c>
      <c r="D2601" s="9" t="s">
        <v>199</v>
      </c>
      <c r="E2601" s="10"/>
      <c r="F2601" s="10"/>
      <c r="G2601" s="10">
        <v>19</v>
      </c>
      <c r="H2601" s="10">
        <v>17</v>
      </c>
      <c r="I2601" s="10"/>
      <c r="J2601" s="10" t="s">
        <v>21</v>
      </c>
      <c r="K2601" s="9"/>
      <c r="L2601" s="9"/>
      <c r="M2601" s="9" t="str">
        <f>IF(טבלה14[[#This Row],[מספר סטודנטים בתואר 1]]&gt;500,"yes","no")</f>
        <v>no</v>
      </c>
      <c r="N2601" s="12">
        <f>טבלה14[[#This Row],[מספר סטודנטים בתואר 1]]/SUBTOTAL(109,טבלה14[מספר סטודנטים בתואר 1])</f>
        <v>0</v>
      </c>
      <c r="O2601" s="11" t="str">
        <f>IFERROR(((טבלה14[[#This Row],[מספר סטודנטים בתואר 1]]-טבלה14[[#This Row],[נשים תואר 1]])/טבלה14[[#This Row],[מספר סטודנטים בתואר 1]]),"")</f>
        <v/>
      </c>
      <c r="P2601" s="11" t="str">
        <f>IFERROR(טבלה14[[#This Row],[נשים תואר 1]]/טבלה14[[#This Row],[מספר סטודנטים בתואר 1]],"")</f>
        <v/>
      </c>
      <c r="Q260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60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601" s="13">
        <f>SUMIFS(T:T,D:D,"2007/08",B:B,B2601)-טבלה14[[#This Row],[דירוג]]</f>
        <v>-186</v>
      </c>
      <c r="T2601" s="9">
        <v>186</v>
      </c>
    </row>
    <row r="2602" spans="2:20" s="6" customFormat="1" ht="13.8" hidden="1" x14ac:dyDescent="0.3">
      <c r="B2602" s="7" t="s">
        <v>195</v>
      </c>
      <c r="C2602" s="8" t="s">
        <v>25</v>
      </c>
      <c r="D2602" s="10" t="s">
        <v>199</v>
      </c>
      <c r="E2602" s="10"/>
      <c r="F2602" s="10"/>
      <c r="G2602" s="10">
        <v>56</v>
      </c>
      <c r="H2602" s="10">
        <v>24</v>
      </c>
      <c r="I2602" s="10">
        <v>13</v>
      </c>
      <c r="J2602" s="10">
        <v>4</v>
      </c>
      <c r="K2602" s="9"/>
      <c r="L2602" s="9"/>
      <c r="M2602" s="9" t="str">
        <f>IF(טבלה14[[#This Row],[מספר סטודנטים בתואר 1]]&gt;500,"yes","no")</f>
        <v>no</v>
      </c>
      <c r="N2602" s="12">
        <f>טבלה14[[#This Row],[מספר סטודנטים בתואר 1]]/SUBTOTAL(109,טבלה14[מספר סטודנטים בתואר 1])</f>
        <v>0</v>
      </c>
      <c r="O2602" s="11" t="str">
        <f>IFERROR(((טבלה14[[#This Row],[מספר סטודנטים בתואר 1]]-טבלה14[[#This Row],[נשים תואר 1]])/טבלה14[[#This Row],[מספר סטודנטים בתואר 1]]),"")</f>
        <v/>
      </c>
      <c r="P2602" s="11" t="str">
        <f>IFERROR(טבלה14[[#This Row],[נשים תואר 1]]/טבלה14[[#This Row],[מספר סטודנטים בתואר 1]],"")</f>
        <v/>
      </c>
      <c r="Q260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60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602" s="13">
        <f>SUMIFS(T:T,D:D,"2007/08",B:B,B2602)-טבלה14[[#This Row],[דירוג]]</f>
        <v>-168</v>
      </c>
      <c r="T2602" s="9">
        <v>168</v>
      </c>
    </row>
    <row r="2603" spans="2:20" s="6" customFormat="1" ht="13.8" hidden="1" x14ac:dyDescent="0.3">
      <c r="B2603" s="7" t="s">
        <v>196</v>
      </c>
      <c r="C2603" s="8" t="s">
        <v>39</v>
      </c>
      <c r="D2603" s="9" t="s">
        <v>199</v>
      </c>
      <c r="E2603" s="10"/>
      <c r="F2603" s="10"/>
      <c r="G2603" s="10">
        <v>68</v>
      </c>
      <c r="H2603" s="10">
        <v>54</v>
      </c>
      <c r="I2603" s="10">
        <v>8</v>
      </c>
      <c r="J2603" s="10">
        <v>6</v>
      </c>
      <c r="K2603" s="9"/>
      <c r="L2603" s="9"/>
      <c r="M2603" s="9" t="str">
        <f>IF(טבלה14[[#This Row],[מספר סטודנטים בתואר 1]]&gt;500,"yes","no")</f>
        <v>no</v>
      </c>
      <c r="N2603" s="12">
        <f>טבלה14[[#This Row],[מספר סטודנטים בתואר 1]]/SUBTOTAL(109,טבלה14[מספר סטודנטים בתואר 1])</f>
        <v>0</v>
      </c>
      <c r="O2603" s="11" t="str">
        <f>IFERROR(((טבלה14[[#This Row],[מספר סטודנטים בתואר 1]]-טבלה14[[#This Row],[נשים תואר 1]])/טבלה14[[#This Row],[מספר סטודנטים בתואר 1]]),"")</f>
        <v/>
      </c>
      <c r="P2603" s="11" t="str">
        <f>IFERROR(טבלה14[[#This Row],[נשים תואר 1]]/טבלה14[[#This Row],[מספר סטודנטים בתואר 1]],"")</f>
        <v/>
      </c>
      <c r="Q260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60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603" s="13">
        <f>SUMIFS(T:T,D:D,"2007/08",B:B,B2603)-טבלה14[[#This Row],[דירוג]]</f>
        <v>-187</v>
      </c>
      <c r="T2603" s="9">
        <v>187</v>
      </c>
    </row>
    <row r="2604" spans="2:20" s="6" customFormat="1" ht="13.8" hidden="1" x14ac:dyDescent="0.3">
      <c r="B2604" s="7" t="s">
        <v>88</v>
      </c>
      <c r="C2604" s="8" t="s">
        <v>48</v>
      </c>
      <c r="D2604" s="10" t="s">
        <v>43</v>
      </c>
      <c r="E2604" s="10">
        <v>515</v>
      </c>
      <c r="F2604" s="10">
        <v>357</v>
      </c>
      <c r="G2604" s="10">
        <v>659</v>
      </c>
      <c r="H2604" s="10">
        <v>501</v>
      </c>
      <c r="I2604" s="10">
        <v>871</v>
      </c>
      <c r="J2604" s="10">
        <v>537</v>
      </c>
      <c r="K2604" s="9"/>
      <c r="L2604" s="9" t="s">
        <v>18</v>
      </c>
      <c r="M2604" s="9" t="str">
        <f>IF(טבלה14[[#This Row],[מספר סטודנטים בתואר 1]]&gt;500,"yes","no")</f>
        <v>yes</v>
      </c>
      <c r="N2604" s="12">
        <f>טבלה14[[#This Row],[מספר סטודנטים בתואר 1]]/SUBTOTAL(109,טבלה14[מספר סטודנטים בתואר 1])</f>
        <v>7.4912359812064526E-3</v>
      </c>
      <c r="O2604" s="11">
        <f>IFERROR(((טבלה14[[#This Row],[מספר סטודנטים בתואר 1]]-טבלה14[[#This Row],[נשים תואר 1]])/טבלה14[[#This Row],[מספר סטודנטים בתואר 1]]),"")</f>
        <v>0.30679611650485439</v>
      </c>
      <c r="P2604" s="11">
        <f>IFERROR(טבלה14[[#This Row],[נשים תואר 1]]/טבלה14[[#This Row],[מספר סטודנטים בתואר 1]],"")</f>
        <v>0.69320388349514561</v>
      </c>
      <c r="Q260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0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04" s="13">
        <f>SUMIFS(T:T,D:D,"2007/08",B:B,B2604)-טבלה14[[#This Row],[דירוג]]</f>
        <v>27</v>
      </c>
      <c r="T2604" s="9">
        <v>49</v>
      </c>
    </row>
    <row r="2605" spans="2:20" s="6" customFormat="1" ht="13.8" hidden="1" x14ac:dyDescent="0.3">
      <c r="B2605" s="7" t="s">
        <v>66</v>
      </c>
      <c r="C2605" s="8" t="s">
        <v>34</v>
      </c>
      <c r="D2605" s="10" t="s">
        <v>31</v>
      </c>
      <c r="E2605" s="10">
        <v>1832</v>
      </c>
      <c r="F2605" s="10">
        <v>223</v>
      </c>
      <c r="G2605" s="10">
        <v>53</v>
      </c>
      <c r="H2605" s="10">
        <v>20</v>
      </c>
      <c r="I2605" s="10"/>
      <c r="J2605" s="10" t="s">
        <v>21</v>
      </c>
      <c r="K2605" s="9"/>
      <c r="L2605" s="9" t="s">
        <v>18</v>
      </c>
      <c r="M2605" s="9" t="str">
        <f>IF(טבלה14[[#This Row],[מספר סטודנטים בתואר 1]]&gt;500,"yes","no")</f>
        <v>yes</v>
      </c>
      <c r="N2605" s="12">
        <f>טבלה14[[#This Row],[מספר סטודנטים בתואר 1]]/SUBTOTAL(109,טבלה14[מספר סטודנטים בתואר 1])</f>
        <v>2.6648435568097519E-2</v>
      </c>
      <c r="O2605" s="11">
        <f>IFERROR(((טבלה14[[#This Row],[מספר סטודנטים בתואר 1]]-טבלה14[[#This Row],[נשים תואר 1]])/טבלה14[[#This Row],[מספר סטודנטים בתואר 1]]),"")</f>
        <v>0.87827510917030571</v>
      </c>
      <c r="P2605" s="11">
        <f>IFERROR(טבלה14[[#This Row],[נשים תואר 1]]/טבלה14[[#This Row],[מספר סטודנטים בתואר 1]],"")</f>
        <v>0.12172489082969433</v>
      </c>
      <c r="Q260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05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605" s="13">
        <f>SUMIFS(T:T,D:D,"2007/08",B:B,B2605)-טבלה14[[#This Row],[דירוג]]</f>
        <v>27</v>
      </c>
      <c r="T2605" s="9">
        <v>15</v>
      </c>
    </row>
    <row r="2606" spans="2:20" s="6" customFormat="1" ht="13.8" hidden="1" x14ac:dyDescent="0.3">
      <c r="B2606" s="7" t="s">
        <v>88</v>
      </c>
      <c r="C2606" s="8" t="s">
        <v>48</v>
      </c>
      <c r="D2606" s="9" t="s">
        <v>37</v>
      </c>
      <c r="E2606" s="10">
        <v>540</v>
      </c>
      <c r="F2606" s="10">
        <v>374</v>
      </c>
      <c r="G2606" s="10">
        <v>630</v>
      </c>
      <c r="H2606" s="10">
        <v>483</v>
      </c>
      <c r="I2606" s="10">
        <v>874</v>
      </c>
      <c r="J2606" s="10">
        <v>550</v>
      </c>
      <c r="K2606" s="9"/>
      <c r="L2606" s="9" t="s">
        <v>18</v>
      </c>
      <c r="M2606" s="9" t="str">
        <f>IF(טבלה14[[#This Row],[מספר סטודנטים בתואר 1]]&gt;500,"yes","no")</f>
        <v>yes</v>
      </c>
      <c r="N2606" s="12">
        <f>טבלה14[[#This Row],[מספר סטודנטים בתואר 1]]/SUBTOTAL(109,טבלה14[מספר סטודנטים בתואר 1])</f>
        <v>7.8548882133038529E-3</v>
      </c>
      <c r="O2606" s="11">
        <f>IFERROR(((טבלה14[[#This Row],[מספר סטודנטים בתואר 1]]-טבלה14[[#This Row],[נשים תואר 1]])/טבלה14[[#This Row],[מספר סטודנטים בתואר 1]]),"")</f>
        <v>0.30740740740740741</v>
      </c>
      <c r="P2606" s="11">
        <f>IFERROR(טבלה14[[#This Row],[נשים תואר 1]]/טבלה14[[#This Row],[מספר סטודנטים בתואר 1]],"")</f>
        <v>0.69259259259259254</v>
      </c>
      <c r="Q260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0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06" s="13">
        <f>SUMIFS(T:T,D:D,"2007/08",B:B,B2606)-טבלה14[[#This Row],[דירוג]]</f>
        <v>28</v>
      </c>
      <c r="T2606" s="9">
        <v>48</v>
      </c>
    </row>
    <row r="2607" spans="2:20" s="6" customFormat="1" ht="13.8" hidden="1" x14ac:dyDescent="0.3">
      <c r="B2607" s="7" t="s">
        <v>88</v>
      </c>
      <c r="C2607" s="8" t="s">
        <v>48</v>
      </c>
      <c r="D2607" s="10" t="s">
        <v>17</v>
      </c>
      <c r="E2607" s="10">
        <v>522</v>
      </c>
      <c r="F2607" s="10">
        <v>369</v>
      </c>
      <c r="G2607" s="10">
        <v>658</v>
      </c>
      <c r="H2607" s="10">
        <v>491</v>
      </c>
      <c r="I2607" s="10">
        <v>829</v>
      </c>
      <c r="J2607" s="10">
        <v>513</v>
      </c>
      <c r="K2607" s="9"/>
      <c r="L2607" s="9" t="s">
        <v>18</v>
      </c>
      <c r="M2607" s="9" t="str">
        <f>IF(טבלה14[[#This Row],[מספר סטודנטים בתואר 1]]&gt;500,"yes","no")</f>
        <v>yes</v>
      </c>
      <c r="N2607" s="12">
        <f>טבלה14[[#This Row],[מספר סטודנטים בתואר 1]]/SUBTOTAL(109,טבלה14[מספר סטודנטים בתואר 1])</f>
        <v>7.5930586061937252E-3</v>
      </c>
      <c r="O2607" s="11">
        <f>IFERROR(((טבלה14[[#This Row],[מספר סטודנטים בתואר 1]]-טבלה14[[#This Row],[נשים תואר 1]])/טבלה14[[#This Row],[מספר סטודנטים בתואר 1]]),"")</f>
        <v>0.29310344827586204</v>
      </c>
      <c r="P2607" s="11">
        <f>IFERROR(טבלה14[[#This Row],[נשים תואר 1]]/טבלה14[[#This Row],[מספר סטודנטים בתואר 1]],"")</f>
        <v>0.7068965517241379</v>
      </c>
      <c r="Q260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60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07" s="13">
        <f>SUMIFS(T:T,D:D,"2007/08",B:B,B2607)-טבלה14[[#This Row],[דירוג]]</f>
        <v>28</v>
      </c>
      <c r="T2607" s="9">
        <v>48</v>
      </c>
    </row>
    <row r="2608" spans="2:20" s="6" customFormat="1" ht="13.8" hidden="1" x14ac:dyDescent="0.3">
      <c r="B2608" s="7" t="s">
        <v>79</v>
      </c>
      <c r="C2608" s="8" t="s">
        <v>34</v>
      </c>
      <c r="D2608" s="9" t="s">
        <v>42</v>
      </c>
      <c r="E2608" s="10">
        <v>573</v>
      </c>
      <c r="F2608" s="10">
        <v>84</v>
      </c>
      <c r="G2608" s="10">
        <v>0</v>
      </c>
      <c r="H2608" s="10">
        <v>0</v>
      </c>
      <c r="I2608" s="10">
        <v>0</v>
      </c>
      <c r="J2608" s="10">
        <v>0</v>
      </c>
      <c r="K2608" s="9"/>
      <c r="L2608" s="9" t="s">
        <v>18</v>
      </c>
      <c r="M2608" s="9" t="str">
        <f>IF(טבלה14[[#This Row],[מספר סטודנטים בתואר 1]]&gt;500,"yes","no")</f>
        <v>yes</v>
      </c>
      <c r="N2608" s="12">
        <f>טבלה14[[#This Row],[מספר סטודנטים בתואר 1]]/SUBTOTAL(109,טבלה14[מספר סטודנטים בתואר 1])</f>
        <v>8.3349091596724226E-3</v>
      </c>
      <c r="O2608" s="11">
        <f>IFERROR(((טבלה14[[#This Row],[מספר סטודנטים בתואר 1]]-טבלה14[[#This Row],[נשים תואר 1]])/טבלה14[[#This Row],[מספר סטודנטים בתואר 1]]),"")</f>
        <v>0.8534031413612565</v>
      </c>
      <c r="P2608" s="11">
        <f>IFERROR(טבלה14[[#This Row],[נשים תואר 1]]/טבלה14[[#This Row],[מספר סטודנטים בתואר 1]],"")</f>
        <v>0.14659685863874344</v>
      </c>
      <c r="Q260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08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608" s="13">
        <f>SUMIFS(T:T,D:D,"2007/08",B:B,B2608)-טבלה14[[#This Row],[דירוג]]</f>
        <v>28</v>
      </c>
      <c r="T2608" s="9">
        <v>41</v>
      </c>
    </row>
    <row r="2609" spans="2:20" s="6" customFormat="1" ht="13.8" hidden="1" x14ac:dyDescent="0.3">
      <c r="B2609" s="7" t="s">
        <v>284</v>
      </c>
      <c r="C2609" s="8" t="s">
        <v>28</v>
      </c>
      <c r="D2609" s="9" t="s">
        <v>23</v>
      </c>
      <c r="E2609" s="10">
        <v>28</v>
      </c>
      <c r="F2609" s="10">
        <v>11</v>
      </c>
      <c r="G2609" s="10"/>
      <c r="H2609" s="10"/>
      <c r="I2609" s="10"/>
      <c r="J2609" s="10" t="s">
        <v>21</v>
      </c>
      <c r="K2609" s="9"/>
      <c r="L2609" s="9" t="s">
        <v>18</v>
      </c>
      <c r="M2609" s="9" t="str">
        <f>IF(טבלה14[[#This Row],[מספר סטודנטים בתואר 1]]&gt;500,"yes","no")</f>
        <v>no</v>
      </c>
      <c r="N2609" s="12">
        <f>טבלה14[[#This Row],[מספר סטודנטים בתואר 1]]/SUBTOTAL(109,טבלה14[מספר סטודנטים בתואר 1])</f>
        <v>4.0729049994908868E-4</v>
      </c>
      <c r="O2609" s="11">
        <f>IFERROR(((טבלה14[[#This Row],[מספר סטודנטים בתואר 1]]-טבלה14[[#This Row],[נשים תואר 1]])/טבלה14[[#This Row],[מספר סטודנטים בתואר 1]]),"")</f>
        <v>0.6071428571428571</v>
      </c>
      <c r="P2609" s="11">
        <f>IFERROR(טבלה14[[#This Row],[נשים תואר 1]]/טבלה14[[#This Row],[מספר סטודנטים בתואר 1]],"")</f>
        <v>0.39285714285714285</v>
      </c>
      <c r="Q260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0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09" s="13">
        <f>SUMIFS(T:T,D:D,"2007/08",B:B,B2609)-טבלה14[[#This Row],[דירוג]]</f>
        <v>-127</v>
      </c>
      <c r="T2609" s="9">
        <v>127</v>
      </c>
    </row>
    <row r="2610" spans="2:20" s="6" customFormat="1" ht="13.8" hidden="1" x14ac:dyDescent="0.3">
      <c r="B2610" s="7" t="s">
        <v>241</v>
      </c>
      <c r="C2610" s="8" t="s">
        <v>45</v>
      </c>
      <c r="D2610" s="9" t="s">
        <v>29</v>
      </c>
      <c r="E2610" s="10">
        <v>15</v>
      </c>
      <c r="F2610" s="10">
        <v>6</v>
      </c>
      <c r="G2610" s="10"/>
      <c r="H2610" s="10"/>
      <c r="I2610" s="10"/>
      <c r="J2610" s="10" t="s">
        <v>21</v>
      </c>
      <c r="K2610" s="9"/>
      <c r="L2610" s="9" t="s">
        <v>18</v>
      </c>
      <c r="M2610" s="9" t="str">
        <f>IF(טבלה14[[#This Row],[מספר סטודנטים בתואר 1]]&gt;500,"yes","no")</f>
        <v>no</v>
      </c>
      <c r="N2610" s="12">
        <f>טבלה14[[#This Row],[מספר סטודנטים בתואר 1]]/SUBTOTAL(109,טבלה14[מספר סטודנטים בתואר 1])</f>
        <v>2.1819133925844036E-4</v>
      </c>
      <c r="O2610" s="11">
        <f>IFERROR(((טבלה14[[#This Row],[מספר סטודנטים בתואר 1]]-טבלה14[[#This Row],[נשים תואר 1]])/טבלה14[[#This Row],[מספר סטודנטים בתואר 1]]),"")</f>
        <v>0.6</v>
      </c>
      <c r="P2610" s="11">
        <f>IFERROR(טבלה14[[#This Row],[נשים תואר 1]]/טבלה14[[#This Row],[מספר סטודנטים בתואר 1]],"")</f>
        <v>0.4</v>
      </c>
      <c r="Q261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1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10" s="13">
        <f>SUMIFS(T:T,D:D,"2007/08",B:B,B2610)-טבלה14[[#This Row],[דירוג]]</f>
        <v>-21</v>
      </c>
      <c r="T2610" s="9">
        <v>133</v>
      </c>
    </row>
    <row r="2611" spans="2:20" s="6" customFormat="1" ht="13.8" hidden="1" x14ac:dyDescent="0.3">
      <c r="B2611" s="7" t="s">
        <v>66</v>
      </c>
      <c r="C2611" s="8" t="s">
        <v>34</v>
      </c>
      <c r="D2611" s="9" t="s">
        <v>26</v>
      </c>
      <c r="E2611" s="10">
        <v>1902</v>
      </c>
      <c r="F2611" s="10">
        <v>221</v>
      </c>
      <c r="G2611" s="10">
        <v>53</v>
      </c>
      <c r="H2611" s="10">
        <v>20</v>
      </c>
      <c r="I2611" s="10"/>
      <c r="J2611" s="10" t="s">
        <v>21</v>
      </c>
      <c r="K2611" s="9"/>
      <c r="L2611" s="9" t="s">
        <v>18</v>
      </c>
      <c r="M2611" s="9" t="str">
        <f>IF(טבלה14[[#This Row],[מספר סטודנטים בתואר 1]]&gt;500,"yes","no")</f>
        <v>yes</v>
      </c>
      <c r="N2611" s="12">
        <f>טבלה14[[#This Row],[מספר סטודנטים בתואר 1]]/SUBTOTAL(109,טבלה14[מספר סטודנטים בתואר 1])</f>
        <v>2.7666661817970239E-2</v>
      </c>
      <c r="O2611" s="11">
        <f>IFERROR(((טבלה14[[#This Row],[מספר סטודנטים בתואר 1]]-טבלה14[[#This Row],[נשים תואר 1]])/טבלה14[[#This Row],[מספר סטודנטים בתואר 1]]),"")</f>
        <v>0.8838065194532071</v>
      </c>
      <c r="P2611" s="11">
        <f>IFERROR(טבלה14[[#This Row],[נשים תואר 1]]/טבלה14[[#This Row],[מספר סטודנטים בתואר 1]],"")</f>
        <v>0.11619348054679285</v>
      </c>
      <c r="Q261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11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611" s="13">
        <f>SUMIFS(T:T,D:D,"2007/08",B:B,B2611)-טבלה14[[#This Row],[דירוג]]</f>
        <v>28</v>
      </c>
      <c r="T2611" s="9">
        <v>14</v>
      </c>
    </row>
    <row r="2612" spans="2:20" s="6" customFormat="1" ht="13.8" hidden="1" x14ac:dyDescent="0.3">
      <c r="B2612" s="7" t="s">
        <v>66</v>
      </c>
      <c r="C2612" s="8" t="s">
        <v>34</v>
      </c>
      <c r="D2612" s="9" t="s">
        <v>37</v>
      </c>
      <c r="E2612" s="10">
        <v>2061</v>
      </c>
      <c r="F2612" s="10">
        <v>259</v>
      </c>
      <c r="G2612" s="10">
        <v>63</v>
      </c>
      <c r="H2612" s="10">
        <v>24</v>
      </c>
      <c r="I2612" s="10"/>
      <c r="J2612" s="10" t="s">
        <v>21</v>
      </c>
      <c r="K2612" s="9"/>
      <c r="L2612" s="9" t="s">
        <v>18</v>
      </c>
      <c r="M2612" s="9" t="str">
        <f>IF(טבלה14[[#This Row],[מספר סטודנטים בתואר 1]]&gt;500,"yes","no")</f>
        <v>yes</v>
      </c>
      <c r="N2612" s="12">
        <f>טבלה14[[#This Row],[מספר סטודנטים בתואר 1]]/SUBTOTAL(109,טבלה14[מספר סטודנטים בתואר 1])</f>
        <v>2.9979490014109707E-2</v>
      </c>
      <c r="O2612" s="11">
        <f>IFERROR(((טבלה14[[#This Row],[מספר סטודנטים בתואר 1]]-טבלה14[[#This Row],[נשים תואר 1]])/טבלה14[[#This Row],[מספר סטודנטים בתואר 1]]),"")</f>
        <v>0.87433284813197476</v>
      </c>
      <c r="P2612" s="11">
        <f>IFERROR(טבלה14[[#This Row],[נשים תואר 1]]/טבלה14[[#This Row],[מספר סטודנטים בתואר 1]],"")</f>
        <v>0.12566715186802524</v>
      </c>
      <c r="Q261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12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612" s="13">
        <f>SUMIFS(T:T,D:D,"2007/08",B:B,B2612)-טבלה14[[#This Row],[דירוג]]</f>
        <v>28</v>
      </c>
      <c r="T2612" s="9">
        <v>14</v>
      </c>
    </row>
    <row r="2613" spans="2:20" s="6" customFormat="1" ht="13.8" hidden="1" x14ac:dyDescent="0.3">
      <c r="B2613" s="7" t="s">
        <v>66</v>
      </c>
      <c r="C2613" s="8" t="s">
        <v>34</v>
      </c>
      <c r="D2613" s="9" t="s">
        <v>43</v>
      </c>
      <c r="E2613" s="10">
        <v>1974</v>
      </c>
      <c r="F2613" s="10">
        <v>244</v>
      </c>
      <c r="G2613" s="10">
        <v>64</v>
      </c>
      <c r="H2613" s="10">
        <v>24</v>
      </c>
      <c r="I2613" s="10"/>
      <c r="J2613" s="10" t="s">
        <v>21</v>
      </c>
      <c r="K2613" s="9"/>
      <c r="L2613" s="9" t="s">
        <v>18</v>
      </c>
      <c r="M2613" s="9" t="str">
        <f>IF(טבלה14[[#This Row],[מספר סטודנטים בתואר 1]]&gt;500,"yes","no")</f>
        <v>yes</v>
      </c>
      <c r="N2613" s="12">
        <f>טבלה14[[#This Row],[מספר סטודנטים בתואר 1]]/SUBTOTAL(109,טבלה14[מספר סטודנטים בתואר 1])</f>
        <v>2.8713980246410753E-2</v>
      </c>
      <c r="O2613" s="11">
        <f>IFERROR(((טבלה14[[#This Row],[מספר סטודנטים בתואר 1]]-טבלה14[[#This Row],[נשים תואר 1]])/טבלה14[[#This Row],[מספר סטודנטים בתואר 1]]),"")</f>
        <v>0.87639311043566359</v>
      </c>
      <c r="P2613" s="11">
        <f>IFERROR(טבלה14[[#This Row],[נשים תואר 1]]/טבלה14[[#This Row],[מספר סטודנטים בתואר 1]],"")</f>
        <v>0.12360688956433637</v>
      </c>
      <c r="Q261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13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613" s="13">
        <f>SUMIFS(T:T,D:D,"2007/08",B:B,B2613)-טבלה14[[#This Row],[דירוג]]</f>
        <v>28</v>
      </c>
      <c r="T2613" s="9">
        <v>14</v>
      </c>
    </row>
    <row r="2614" spans="2:20" s="6" customFormat="1" ht="13.8" hidden="1" x14ac:dyDescent="0.3">
      <c r="B2614" s="7" t="s">
        <v>88</v>
      </c>
      <c r="C2614" s="8" t="s">
        <v>48</v>
      </c>
      <c r="D2614" s="10" t="s">
        <v>22</v>
      </c>
      <c r="E2614" s="10">
        <v>501</v>
      </c>
      <c r="F2614" s="10">
        <v>361</v>
      </c>
      <c r="G2614" s="10">
        <v>646</v>
      </c>
      <c r="H2614" s="10">
        <v>478</v>
      </c>
      <c r="I2614" s="10">
        <v>805</v>
      </c>
      <c r="J2614" s="10">
        <v>499</v>
      </c>
      <c r="K2614" s="9"/>
      <c r="L2614" s="9" t="s">
        <v>18</v>
      </c>
      <c r="M2614" s="9" t="str">
        <f>IF(טבלה14[[#This Row],[מספר סטודנטים בתואר 1]]&gt;500,"yes","no")</f>
        <v>yes</v>
      </c>
      <c r="N2614" s="12">
        <f>טבלה14[[#This Row],[מספר סטודנטים בתואר 1]]/SUBTOTAL(109,טבלה14[מספר סטודנטים בתואר 1])</f>
        <v>7.2875907312319084E-3</v>
      </c>
      <c r="O2614" s="11">
        <f>IFERROR(((טבלה14[[#This Row],[מספר סטודנטים בתואר 1]]-טבלה14[[#This Row],[נשים תואר 1]])/טבלה14[[#This Row],[מספר סטודנטים בתואר 1]]),"")</f>
        <v>0.27944111776447106</v>
      </c>
      <c r="P2614" s="11">
        <f>IFERROR(טבלה14[[#This Row],[נשים תואר 1]]/טבלה14[[#This Row],[מספר סטודנטים בתואר 1]],"")</f>
        <v>0.720558882235529</v>
      </c>
      <c r="Q261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61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14" s="13">
        <f>SUMIFS(T:T,D:D,"2007/08",B:B,B2614)-טבלה14[[#This Row],[דירוג]]</f>
        <v>29</v>
      </c>
      <c r="T2614" s="9">
        <v>47</v>
      </c>
    </row>
    <row r="2615" spans="2:20" s="6" customFormat="1" ht="13.8" hidden="1" x14ac:dyDescent="0.3">
      <c r="B2615" s="7" t="s">
        <v>79</v>
      </c>
      <c r="C2615" s="8" t="s">
        <v>34</v>
      </c>
      <c r="D2615" s="10" t="s">
        <v>23</v>
      </c>
      <c r="E2615" s="10">
        <v>649</v>
      </c>
      <c r="F2615" s="10">
        <v>102</v>
      </c>
      <c r="G2615" s="10"/>
      <c r="H2615" s="10"/>
      <c r="I2615" s="10"/>
      <c r="J2615" s="10" t="s">
        <v>21</v>
      </c>
      <c r="K2615" s="9"/>
      <c r="L2615" s="9" t="s">
        <v>18</v>
      </c>
      <c r="M2615" s="9" t="str">
        <f>IF(טבלה14[[#This Row],[מספר סטודנטים בתואר 1]]&gt;500,"yes","no")</f>
        <v>yes</v>
      </c>
      <c r="N2615" s="12">
        <f>טבלה14[[#This Row],[מספר סטודנטים בתואר 1]]/SUBTOTAL(109,טבלה14[מספר סטודנטים בתואר 1])</f>
        <v>9.4404119452485193E-3</v>
      </c>
      <c r="O2615" s="11">
        <f>IFERROR(((טבלה14[[#This Row],[מספר סטודנטים בתואר 1]]-טבלה14[[#This Row],[נשים תואר 1]])/טבלה14[[#This Row],[מספר סטודנטים בתואר 1]]),"")</f>
        <v>0.84283513097072416</v>
      </c>
      <c r="P2615" s="11">
        <f>IFERROR(טבלה14[[#This Row],[נשים תואר 1]]/טבלה14[[#This Row],[מספר סטודנטים בתואר 1]],"")</f>
        <v>0.15716486902927582</v>
      </c>
      <c r="Q261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15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615" s="13">
        <f>SUMIFS(T:T,D:D,"2007/08",B:B,B2615)-טבלה14[[#This Row],[דירוג]]</f>
        <v>30</v>
      </c>
      <c r="T2615" s="9">
        <v>39</v>
      </c>
    </row>
    <row r="2616" spans="2:20" s="6" customFormat="1" ht="13.8" hidden="1" x14ac:dyDescent="0.3">
      <c r="B2616" s="7" t="s">
        <v>79</v>
      </c>
      <c r="C2616" s="8" t="s">
        <v>34</v>
      </c>
      <c r="D2616" s="9" t="s">
        <v>37</v>
      </c>
      <c r="E2616" s="10">
        <v>734</v>
      </c>
      <c r="F2616" s="10">
        <v>135</v>
      </c>
      <c r="G2616" s="10"/>
      <c r="H2616" s="10"/>
      <c r="I2616" s="10"/>
      <c r="J2616" s="10" t="s">
        <v>21</v>
      </c>
      <c r="K2616" s="9"/>
      <c r="L2616" s="9" t="s">
        <v>18</v>
      </c>
      <c r="M2616" s="9" t="str">
        <f>IF(טבלה14[[#This Row],[מספר סטודנטים בתואר 1]]&gt;500,"yes","no")</f>
        <v>yes</v>
      </c>
      <c r="N2616" s="12">
        <f>טבלה14[[#This Row],[מספר סטודנטים בתואר 1]]/SUBTOTAL(109,טבלה14[מספר סטודנטים בתואר 1])</f>
        <v>1.0676829534379682E-2</v>
      </c>
      <c r="O2616" s="11">
        <f>IFERROR(((טבלה14[[#This Row],[מספר סטודנטים בתואר 1]]-טבלה14[[#This Row],[נשים תואר 1]])/טבלה14[[#This Row],[מספר סטודנטים בתואר 1]]),"")</f>
        <v>0.81607629427792916</v>
      </c>
      <c r="P2616" s="11">
        <f>IFERROR(טבלה14[[#This Row],[נשים תואר 1]]/טבלה14[[#This Row],[מספר סטודנטים בתואר 1]],"")</f>
        <v>0.18392370572207084</v>
      </c>
      <c r="Q261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16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616" s="13">
        <f>SUMIFS(T:T,D:D,"2007/08",B:B,B2616)-טבלה14[[#This Row],[דירוג]]</f>
        <v>33</v>
      </c>
      <c r="T2616" s="9">
        <v>36</v>
      </c>
    </row>
    <row r="2617" spans="2:20" s="6" customFormat="1" ht="13.8" hidden="1" x14ac:dyDescent="0.3">
      <c r="B2617" s="7" t="s">
        <v>79</v>
      </c>
      <c r="C2617" s="8" t="s">
        <v>34</v>
      </c>
      <c r="D2617" s="9" t="s">
        <v>22</v>
      </c>
      <c r="E2617" s="10">
        <v>768</v>
      </c>
      <c r="F2617" s="10">
        <v>130</v>
      </c>
      <c r="G2617" s="10"/>
      <c r="H2617" s="10"/>
      <c r="I2617" s="10"/>
      <c r="J2617" s="10" t="s">
        <v>21</v>
      </c>
      <c r="K2617" s="9"/>
      <c r="L2617" s="9" t="s">
        <v>18</v>
      </c>
      <c r="M2617" s="9" t="str">
        <f>IF(טבלה14[[#This Row],[מספר סטודנטים בתואר 1]]&gt;500,"yes","no")</f>
        <v>yes</v>
      </c>
      <c r="N2617" s="12">
        <f>טבלה14[[#This Row],[מספר סטודנטים בתואר 1]]/SUBTOTAL(109,טבלה14[מספר סטודנטים בתואר 1])</f>
        <v>1.1171396570032147E-2</v>
      </c>
      <c r="O2617" s="11">
        <f>IFERROR(((טבלה14[[#This Row],[מספר סטודנטים בתואר 1]]-טבלה14[[#This Row],[נשים תואר 1]])/טבלה14[[#This Row],[מספר סטודנטים בתואר 1]]),"")</f>
        <v>0.83072916666666663</v>
      </c>
      <c r="P2617" s="11">
        <f>IFERROR(טבלה14[[#This Row],[נשים תואר 1]]/טבלה14[[#This Row],[מספר סטודנטים בתואר 1]],"")</f>
        <v>0.16927083333333334</v>
      </c>
      <c r="Q261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17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617" s="13">
        <f>SUMIFS(T:T,D:D,"2007/08",B:B,B2617)-טבלה14[[#This Row],[דירוג]]</f>
        <v>33</v>
      </c>
      <c r="T2617" s="9">
        <v>36</v>
      </c>
    </row>
    <row r="2618" spans="2:20" s="6" customFormat="1" ht="13.8" hidden="1" x14ac:dyDescent="0.3">
      <c r="B2618" s="7" t="s">
        <v>88</v>
      </c>
      <c r="C2618" s="8" t="s">
        <v>48</v>
      </c>
      <c r="D2618" s="9" t="s">
        <v>26</v>
      </c>
      <c r="E2618" s="10">
        <v>624</v>
      </c>
      <c r="F2618" s="10">
        <v>445</v>
      </c>
      <c r="G2618" s="10">
        <v>649</v>
      </c>
      <c r="H2618" s="10">
        <v>497</v>
      </c>
      <c r="I2618" s="10">
        <v>925</v>
      </c>
      <c r="J2618" s="10">
        <v>600</v>
      </c>
      <c r="K2618" s="9"/>
      <c r="L2618" s="9" t="s">
        <v>18</v>
      </c>
      <c r="M2618" s="9" t="str">
        <f>IF(טבלה14[[#This Row],[מספר סטודנטים בתואר 1]]&gt;500,"yes","no")</f>
        <v>yes</v>
      </c>
      <c r="N2618" s="12">
        <f>טבלה14[[#This Row],[מספר סטודנטים בתואר 1]]/SUBTOTAL(109,טבלה14[מספר סטודנטים בתואר 1])</f>
        <v>9.07675971315112E-3</v>
      </c>
      <c r="O2618" s="11">
        <f>IFERROR(((טבלה14[[#This Row],[מספר סטודנטים בתואר 1]]-טבלה14[[#This Row],[נשים תואר 1]])/טבלה14[[#This Row],[מספר סטודנטים בתואר 1]]),"")</f>
        <v>0.28685897435897434</v>
      </c>
      <c r="P2618" s="11">
        <f>IFERROR(טבלה14[[#This Row],[נשים תואר 1]]/טבלה14[[#This Row],[מספר סטודנטים בתואר 1]],"")</f>
        <v>0.71314102564102566</v>
      </c>
      <c r="Q261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61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18" s="13">
        <f>SUMIFS(T:T,D:D,"2007/08",B:B,B2618)-טבלה14[[#This Row],[דירוג]]</f>
        <v>34</v>
      </c>
      <c r="T2618" s="9">
        <v>42</v>
      </c>
    </row>
    <row r="2619" spans="2:20" s="6" customFormat="1" ht="13.8" hidden="1" x14ac:dyDescent="0.3">
      <c r="B2619" s="7" t="s">
        <v>244</v>
      </c>
      <c r="C2619" s="8" t="s">
        <v>39</v>
      </c>
      <c r="D2619" s="10" t="s">
        <v>29</v>
      </c>
      <c r="E2619" s="10">
        <v>12</v>
      </c>
      <c r="F2619" s="10">
        <v>9</v>
      </c>
      <c r="G2619" s="10">
        <v>91</v>
      </c>
      <c r="H2619" s="10">
        <v>80</v>
      </c>
      <c r="I2619" s="10">
        <v>80</v>
      </c>
      <c r="J2619" s="10">
        <v>55</v>
      </c>
      <c r="K2619" s="9"/>
      <c r="L2619" s="9" t="s">
        <v>18</v>
      </c>
      <c r="M2619" s="9" t="str">
        <f>IF(טבלה14[[#This Row],[מספר סטודנטים בתואר 1]]&gt;500,"yes","no")</f>
        <v>no</v>
      </c>
      <c r="N2619" s="12">
        <f>טבלה14[[#This Row],[מספר סטודנטים בתואר 1]]/SUBTOTAL(109,טבלה14[מספר סטודנטים בתואר 1])</f>
        <v>1.7455307140675229E-4</v>
      </c>
      <c r="O2619" s="11">
        <f>IFERROR(((טבלה14[[#This Row],[מספר סטודנטים בתואר 1]]-טבלה14[[#This Row],[נשים תואר 1]])/טבלה14[[#This Row],[מספר סטודנטים בתואר 1]]),"")</f>
        <v>0.25</v>
      </c>
      <c r="P2619" s="11">
        <f>IFERROR(טבלה14[[#This Row],[נשים תואר 1]]/טבלה14[[#This Row],[מספר סטודנטים בתואר 1]],"")</f>
        <v>0.75</v>
      </c>
      <c r="Q261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61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19" s="13">
        <f>SUMIFS(T:T,D:D,"2007/08",B:B,B2619)-טבלה14[[#This Row],[דירוג]]</f>
        <v>-134</v>
      </c>
      <c r="T2619" s="9">
        <v>134</v>
      </c>
    </row>
    <row r="2620" spans="2:20" s="6" customFormat="1" ht="13.8" hidden="1" x14ac:dyDescent="0.3">
      <c r="B2620" s="7" t="s">
        <v>266</v>
      </c>
      <c r="C2620" s="8" t="s">
        <v>28</v>
      </c>
      <c r="D2620" s="10" t="s">
        <v>37</v>
      </c>
      <c r="E2620" s="10">
        <v>18</v>
      </c>
      <c r="F2620" s="10">
        <v>9</v>
      </c>
      <c r="G2620" s="10"/>
      <c r="H2620" s="10"/>
      <c r="I2620" s="10"/>
      <c r="J2620" s="10" t="s">
        <v>21</v>
      </c>
      <c r="K2620" s="9"/>
      <c r="L2620" s="9" t="s">
        <v>18</v>
      </c>
      <c r="M2620" s="9" t="str">
        <f>IF(טבלה14[[#This Row],[מספר סטודנטים בתואר 1]]&gt;500,"yes","no")</f>
        <v>no</v>
      </c>
      <c r="N2620" s="12">
        <f>טבלה14[[#This Row],[מספר סטודנטים בתואר 1]]/SUBTOTAL(109,טבלה14[מספר סטודנטים בתואר 1])</f>
        <v>2.6182960711012844E-4</v>
      </c>
      <c r="O2620" s="11">
        <f>IFERROR(((טבלה14[[#This Row],[מספר סטודנטים בתואר 1]]-טבלה14[[#This Row],[נשים תואר 1]])/טבלה14[[#This Row],[מספר סטודנטים בתואר 1]]),"")</f>
        <v>0.5</v>
      </c>
      <c r="P2620" s="11">
        <f>IFERROR(טבלה14[[#This Row],[נשים תואר 1]]/טבלה14[[#This Row],[מספר סטודנטים בתואר 1]],"")</f>
        <v>0.5</v>
      </c>
      <c r="Q262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2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20" s="13">
        <f>SUMIFS(T:T,D:D,"2007/08",B:B,B2620)-טבלה14[[#This Row],[דירוג]]</f>
        <v>-130</v>
      </c>
      <c r="T2620" s="9">
        <v>130</v>
      </c>
    </row>
    <row r="2621" spans="2:20" s="6" customFormat="1" ht="13.8" hidden="1" x14ac:dyDescent="0.3">
      <c r="B2621" s="7" t="s">
        <v>88</v>
      </c>
      <c r="C2621" s="8" t="s">
        <v>48</v>
      </c>
      <c r="D2621" s="10" t="s">
        <v>31</v>
      </c>
      <c r="E2621" s="10">
        <v>645</v>
      </c>
      <c r="F2621" s="10">
        <v>470</v>
      </c>
      <c r="G2621" s="10">
        <v>687</v>
      </c>
      <c r="H2621" s="10">
        <v>529</v>
      </c>
      <c r="I2621" s="10">
        <v>938</v>
      </c>
      <c r="J2621" s="10">
        <v>627</v>
      </c>
      <c r="K2621" s="9"/>
      <c r="L2621" s="9" t="s">
        <v>18</v>
      </c>
      <c r="M2621" s="9" t="str">
        <f>IF(טבלה14[[#This Row],[מספר סטודנטים בתואר 1]]&gt;500,"yes","no")</f>
        <v>yes</v>
      </c>
      <c r="N2621" s="12">
        <f>טבלה14[[#This Row],[מספר סטודנטים בתואר 1]]/SUBTOTAL(109,טבלה14[מספר סטודנטים בתואר 1])</f>
        <v>9.382227588112935E-3</v>
      </c>
      <c r="O2621" s="11">
        <f>IFERROR(((טבלה14[[#This Row],[מספר סטודנטים בתואר 1]]-טבלה14[[#This Row],[נשים תואר 1]])/טבלה14[[#This Row],[מספר סטודנטים בתואר 1]]),"")</f>
        <v>0.27131782945736432</v>
      </c>
      <c r="P2621" s="11">
        <f>IFERROR(טבלה14[[#This Row],[נשים תואר 1]]/טבלה14[[#This Row],[מספר סטודנטים בתואר 1]],"")</f>
        <v>0.72868217054263562</v>
      </c>
      <c r="Q262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62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21" s="13">
        <f>SUMIFS(T:T,D:D,"2007/08",B:B,B2621)-טבלה14[[#This Row],[דירוג]]</f>
        <v>37</v>
      </c>
      <c r="T2621" s="9">
        <v>39</v>
      </c>
    </row>
    <row r="2622" spans="2:20" s="6" customFormat="1" ht="13.8" hidden="1" x14ac:dyDescent="0.3">
      <c r="B2622" s="7" t="s">
        <v>89</v>
      </c>
      <c r="C2622" s="8" t="s">
        <v>48</v>
      </c>
      <c r="D2622" s="9" t="s">
        <v>26</v>
      </c>
      <c r="E2622" s="10">
        <v>544</v>
      </c>
      <c r="F2622" s="10">
        <v>351</v>
      </c>
      <c r="G2622" s="10">
        <v>102</v>
      </c>
      <c r="H2622" s="10">
        <v>69</v>
      </c>
      <c r="I2622" s="10">
        <v>175</v>
      </c>
      <c r="J2622" s="10">
        <v>96</v>
      </c>
      <c r="K2622" s="9"/>
      <c r="L2622" s="9" t="s">
        <v>18</v>
      </c>
      <c r="M2622" s="9" t="str">
        <f>IF(טבלה14[[#This Row],[מספר סטודנטים בתואר 1]]&gt;500,"yes","no")</f>
        <v>yes</v>
      </c>
      <c r="N2622" s="12">
        <f>טבלה14[[#This Row],[מספר סטודנטים בתואר 1]]/SUBTOTAL(109,טבלה14[מספר סטודנטים בתואר 1])</f>
        <v>7.9130725704394372E-3</v>
      </c>
      <c r="O2622" s="11">
        <f>IFERROR(((טבלה14[[#This Row],[מספר סטודנטים בתואר 1]]-טבלה14[[#This Row],[נשים תואר 1]])/טבלה14[[#This Row],[מספר סטודנטים בתואר 1]]),"")</f>
        <v>0.3547794117647059</v>
      </c>
      <c r="P2622" s="11">
        <f>IFERROR(טבלה14[[#This Row],[נשים תואר 1]]/טבלה14[[#This Row],[מספר סטודנטים בתואר 1]],"")</f>
        <v>0.64522058823529416</v>
      </c>
      <c r="Q262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2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22" s="13">
        <f>SUMIFS(T:T,D:D,"2007/08",B:B,B2622)-טבלה14[[#This Row],[דירוג]]</f>
        <v>38</v>
      </c>
      <c r="T2622" s="9">
        <v>48</v>
      </c>
    </row>
    <row r="2623" spans="2:20" s="6" customFormat="1" ht="13.8" hidden="1" x14ac:dyDescent="0.3">
      <c r="B2623" s="7" t="s">
        <v>89</v>
      </c>
      <c r="C2623" s="8" t="s">
        <v>48</v>
      </c>
      <c r="D2623" s="9" t="s">
        <v>31</v>
      </c>
      <c r="E2623" s="10">
        <v>610</v>
      </c>
      <c r="F2623" s="10">
        <v>410</v>
      </c>
      <c r="G2623" s="10">
        <v>112</v>
      </c>
      <c r="H2623" s="10">
        <v>72</v>
      </c>
      <c r="I2623" s="10">
        <v>170</v>
      </c>
      <c r="J2623" s="10">
        <v>95</v>
      </c>
      <c r="K2623" s="9"/>
      <c r="L2623" s="9" t="s">
        <v>18</v>
      </c>
      <c r="M2623" s="9" t="str">
        <f>IF(טבלה14[[#This Row],[מספר סטודנטים בתואר 1]]&gt;500,"yes","no")</f>
        <v>yes</v>
      </c>
      <c r="N2623" s="12">
        <f>טבלה14[[#This Row],[מספר סטודנטים בתואר 1]]/SUBTOTAL(109,טבלה14[מספר סטודנטים בתואר 1])</f>
        <v>8.8731144631765749E-3</v>
      </c>
      <c r="O2623" s="11">
        <f>IFERROR(((טבלה14[[#This Row],[מספר סטודנטים בתואר 1]]-טבלה14[[#This Row],[נשים תואר 1]])/טבלה14[[#This Row],[מספר סטודנטים בתואר 1]]),"")</f>
        <v>0.32786885245901637</v>
      </c>
      <c r="P2623" s="11">
        <f>IFERROR(טבלה14[[#This Row],[נשים תואר 1]]/טבלה14[[#This Row],[מספר סטודנטים בתואר 1]],"")</f>
        <v>0.67213114754098358</v>
      </c>
      <c r="Q262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2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23" s="13">
        <f>SUMIFS(T:T,D:D,"2007/08",B:B,B2623)-טבלה14[[#This Row],[דירוג]]</f>
        <v>42</v>
      </c>
      <c r="T2623" s="9">
        <v>44</v>
      </c>
    </row>
    <row r="2624" spans="2:20" s="6" customFormat="1" ht="13.8" hidden="1" x14ac:dyDescent="0.3">
      <c r="B2624" s="7" t="s">
        <v>243</v>
      </c>
      <c r="C2624" s="8" t="s">
        <v>39</v>
      </c>
      <c r="D2624" s="9" t="s">
        <v>29</v>
      </c>
      <c r="E2624" s="10">
        <v>8</v>
      </c>
      <c r="F2624" s="10">
        <v>6</v>
      </c>
      <c r="G2624" s="10">
        <v>84</v>
      </c>
      <c r="H2624" s="10">
        <v>44</v>
      </c>
      <c r="I2624" s="10">
        <v>16</v>
      </c>
      <c r="J2624" s="10">
        <v>10</v>
      </c>
      <c r="K2624" s="9"/>
      <c r="L2624" s="9" t="s">
        <v>18</v>
      </c>
      <c r="M2624" s="9" t="str">
        <f>IF(טבלה14[[#This Row],[מספר סטודנטים בתואר 1]]&gt;500,"yes","no")</f>
        <v>no</v>
      </c>
      <c r="N2624" s="12">
        <f>טבלה14[[#This Row],[מספר סטודנטים בתואר 1]]/SUBTOTAL(109,טבלה14[מספר סטודנטים בתואר 1])</f>
        <v>1.1636871427116819E-4</v>
      </c>
      <c r="O2624" s="11">
        <f>IFERROR(((טבלה14[[#This Row],[מספר סטודנטים בתואר 1]]-טבלה14[[#This Row],[נשים תואר 1]])/טבלה14[[#This Row],[מספר סטודנטים בתואר 1]]),"")</f>
        <v>0.25</v>
      </c>
      <c r="P2624" s="11">
        <f>IFERROR(טבלה14[[#This Row],[נשים תואר 1]]/טבלה14[[#This Row],[מספר סטודנטים בתואר 1]],"")</f>
        <v>0.75</v>
      </c>
      <c r="Q262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62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24" s="13">
        <f>SUMIFS(T:T,D:D,"2007/08",B:B,B2624)-טבלה14[[#This Row],[דירוג]]</f>
        <v>-135</v>
      </c>
      <c r="T2624" s="9">
        <v>135</v>
      </c>
    </row>
    <row r="2625" spans="2:20" s="6" customFormat="1" ht="13.8" hidden="1" x14ac:dyDescent="0.3">
      <c r="B2625" s="7" t="s">
        <v>79</v>
      </c>
      <c r="C2625" s="8" t="s">
        <v>34</v>
      </c>
      <c r="D2625" s="9" t="s">
        <v>17</v>
      </c>
      <c r="E2625" s="10">
        <v>881</v>
      </c>
      <c r="F2625" s="10">
        <v>139</v>
      </c>
      <c r="G2625" s="10"/>
      <c r="H2625" s="10"/>
      <c r="I2625" s="10"/>
      <c r="J2625" s="10" t="s">
        <v>21</v>
      </c>
      <c r="K2625" s="9"/>
      <c r="L2625" s="9" t="s">
        <v>18</v>
      </c>
      <c r="M2625" s="9" t="str">
        <f>IF(טבלה14[[#This Row],[מספר סטודנטים בתואר 1]]&gt;500,"yes","no")</f>
        <v>yes</v>
      </c>
      <c r="N2625" s="12">
        <f>טבלה14[[#This Row],[מספר סטודנטים בתואר 1]]/SUBTOTAL(109,טבלה14[מספר סטודנטים בתואר 1])</f>
        <v>1.2815104659112397E-2</v>
      </c>
      <c r="O2625" s="11">
        <f>IFERROR(((טבלה14[[#This Row],[מספר סטודנטים בתואר 1]]-טבלה14[[#This Row],[נשים תואר 1]])/טבלה14[[#This Row],[מספר סטודנטים בתואר 1]]),"")</f>
        <v>0.84222474460839958</v>
      </c>
      <c r="P2625" s="11">
        <f>IFERROR(טבלה14[[#This Row],[נשים תואר 1]]/טבלה14[[#This Row],[מספר סטודנטים בתואר 1]],"")</f>
        <v>0.15777525539160045</v>
      </c>
      <c r="Q262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25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625" s="13">
        <f>SUMIFS(T:T,D:D,"2007/08",B:B,B2625)-טבלה14[[#This Row],[דירוג]]</f>
        <v>42</v>
      </c>
      <c r="T2625" s="9">
        <v>27</v>
      </c>
    </row>
    <row r="2626" spans="2:20" s="6" customFormat="1" ht="13.8" hidden="1" x14ac:dyDescent="0.3">
      <c r="B2626" s="7" t="s">
        <v>79</v>
      </c>
      <c r="C2626" s="8" t="s">
        <v>34</v>
      </c>
      <c r="D2626" s="9" t="s">
        <v>31</v>
      </c>
      <c r="E2626" s="10">
        <v>1032</v>
      </c>
      <c r="F2626" s="10">
        <v>226</v>
      </c>
      <c r="G2626" s="10"/>
      <c r="H2626" s="10"/>
      <c r="I2626" s="10"/>
      <c r="J2626" s="10" t="s">
        <v>21</v>
      </c>
      <c r="K2626" s="9"/>
      <c r="L2626" s="9" t="s">
        <v>18</v>
      </c>
      <c r="M2626" s="9" t="str">
        <f>IF(טבלה14[[#This Row],[מספר סטודנטים בתואר 1]]&gt;500,"yes","no")</f>
        <v>yes</v>
      </c>
      <c r="N2626" s="12">
        <f>טבלה14[[#This Row],[מספר סטודנטים בתואר 1]]/SUBTOTAL(109,טבלה14[מספר סטודנטים בתואר 1])</f>
        <v>1.5011564140980697E-2</v>
      </c>
      <c r="O2626" s="11">
        <f>IFERROR(((טבלה14[[#This Row],[מספר סטודנטים בתואר 1]]-טבלה14[[#This Row],[נשים תואר 1]])/טבלה14[[#This Row],[מספר סטודנטים בתואר 1]]),"")</f>
        <v>0.78100775193798455</v>
      </c>
      <c r="P2626" s="11">
        <f>IFERROR(טבלה14[[#This Row],[נשים תואר 1]]/טבלה14[[#This Row],[מספר סטודנטים בתואר 1]],"")</f>
        <v>0.2189922480620155</v>
      </c>
      <c r="Q262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26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626" s="13">
        <f>SUMIFS(T:T,D:D,"2007/08",B:B,B2626)-טבלה14[[#This Row],[דירוג]]</f>
        <v>43</v>
      </c>
      <c r="T2626" s="9">
        <v>26</v>
      </c>
    </row>
    <row r="2627" spans="2:20" s="6" customFormat="1" ht="13.8" hidden="1" x14ac:dyDescent="0.3">
      <c r="B2627" s="7" t="s">
        <v>79</v>
      </c>
      <c r="C2627" s="8" t="s">
        <v>34</v>
      </c>
      <c r="D2627" s="9" t="s">
        <v>43</v>
      </c>
      <c r="E2627" s="10">
        <v>983</v>
      </c>
      <c r="F2627" s="10">
        <v>160</v>
      </c>
      <c r="G2627" s="10"/>
      <c r="H2627" s="10"/>
      <c r="I2627" s="10"/>
      <c r="J2627" s="10" t="s">
        <v>21</v>
      </c>
      <c r="K2627" s="9"/>
      <c r="L2627" s="9" t="s">
        <v>18</v>
      </c>
      <c r="M2627" s="9" t="str">
        <f>IF(טבלה14[[#This Row],[מספר סטודנטים בתואר 1]]&gt;500,"yes","no")</f>
        <v>yes</v>
      </c>
      <c r="N2627" s="12">
        <f>טבלה14[[#This Row],[מספר סטודנטים בתואר 1]]/SUBTOTAL(109,טבלה14[מספר סטודנטים בתואר 1])</f>
        <v>1.4298805766069792E-2</v>
      </c>
      <c r="O2627" s="11">
        <f>IFERROR(((טבלה14[[#This Row],[מספר סטודנטים בתואר 1]]-טבלה14[[#This Row],[נשים תואר 1]])/טבלה14[[#This Row],[מספר סטודנטים בתואר 1]]),"")</f>
        <v>0.83723296032553407</v>
      </c>
      <c r="P2627" s="11">
        <f>IFERROR(טבלה14[[#This Row],[נשים תואר 1]]/טבלה14[[#This Row],[מספר סטודנטים בתואר 1]],"")</f>
        <v>0.16276703967446593</v>
      </c>
      <c r="Q262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27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627" s="13">
        <f>SUMIFS(T:T,D:D,"2007/08",B:B,B2627)-טבלה14[[#This Row],[דירוג]]</f>
        <v>43</v>
      </c>
      <c r="T2627" s="9">
        <v>26</v>
      </c>
    </row>
    <row r="2628" spans="2:20" s="6" customFormat="1" ht="13.8" hidden="1" x14ac:dyDescent="0.3">
      <c r="B2628" s="7" t="s">
        <v>79</v>
      </c>
      <c r="C2628" s="8" t="s">
        <v>34</v>
      </c>
      <c r="D2628" s="10" t="s">
        <v>26</v>
      </c>
      <c r="E2628" s="10">
        <v>1061</v>
      </c>
      <c r="F2628" s="10">
        <v>208</v>
      </c>
      <c r="G2628" s="10"/>
      <c r="H2628" s="10"/>
      <c r="I2628" s="10"/>
      <c r="J2628" s="10" t="s">
        <v>21</v>
      </c>
      <c r="K2628" s="9"/>
      <c r="L2628" s="9" t="s">
        <v>18</v>
      </c>
      <c r="M2628" s="9" t="str">
        <f>IF(טבלה14[[#This Row],[מספר סטודנטים בתואר 1]]&gt;500,"yes","no")</f>
        <v>yes</v>
      </c>
      <c r="N2628" s="12">
        <f>טבלה14[[#This Row],[מספר סטודנטים בתואר 1]]/SUBTOTAL(109,טבלה14[מספר סטודנטים בתואר 1])</f>
        <v>1.5433400730213683E-2</v>
      </c>
      <c r="O2628" s="11">
        <f>IFERROR(((טבלה14[[#This Row],[מספר סטודנטים בתואר 1]]-טבלה14[[#This Row],[נשים תואר 1]])/טבלה14[[#This Row],[מספר סטודנטים בתואר 1]]),"")</f>
        <v>0.80395852968897263</v>
      </c>
      <c r="P2628" s="11">
        <f>IFERROR(טבלה14[[#This Row],[נשים תואר 1]]/טבלה14[[#This Row],[מספר סטודנטים בתואר 1]],"")</f>
        <v>0.19604147031102734</v>
      </c>
      <c r="Q262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28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628" s="13">
        <f>SUMIFS(T:T,D:D,"2007/08",B:B,B2628)-טבלה14[[#This Row],[דירוג]]</f>
        <v>44</v>
      </c>
      <c r="T2628" s="9">
        <v>25</v>
      </c>
    </row>
    <row r="2629" spans="2:20" s="6" customFormat="1" ht="13.8" hidden="1" x14ac:dyDescent="0.3">
      <c r="B2629" s="7" t="s">
        <v>248</v>
      </c>
      <c r="C2629" s="8" t="s">
        <v>39</v>
      </c>
      <c r="D2629" s="10" t="s">
        <v>29</v>
      </c>
      <c r="E2629" s="10">
        <v>7</v>
      </c>
      <c r="F2629" s="10"/>
      <c r="G2629" s="10">
        <v>9</v>
      </c>
      <c r="H2629" s="10">
        <v>5</v>
      </c>
      <c r="I2629" s="10"/>
      <c r="J2629" s="10" t="s">
        <v>21</v>
      </c>
      <c r="K2629" s="9"/>
      <c r="L2629" s="9" t="s">
        <v>18</v>
      </c>
      <c r="M2629" s="9" t="str">
        <f>IF(טבלה14[[#This Row],[מספר סטודנטים בתואר 1]]&gt;500,"yes","no")</f>
        <v>no</v>
      </c>
      <c r="N2629" s="12">
        <f>טבלה14[[#This Row],[מספר סטודנטים בתואר 1]]/SUBTOTAL(109,טבלה14[מספר סטודנטים בתואר 1])</f>
        <v>1.0182262498727217E-4</v>
      </c>
      <c r="O2629" s="11">
        <f>IFERROR(((טבלה14[[#This Row],[מספר סטודנטים בתואר 1]]-טבלה14[[#This Row],[נשים תואר 1]])/טבלה14[[#This Row],[מספר סטודנטים בתואר 1]]),"")</f>
        <v>1</v>
      </c>
      <c r="P2629" s="11">
        <f>IFERROR(טבלה14[[#This Row],[נשים תואר 1]]/טבלה14[[#This Row],[מספר סטודנטים בתואר 1]],"")</f>
        <v>0</v>
      </c>
      <c r="Q262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29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629" s="13">
        <f>SUMIFS(T:T,D:D,"2007/08",B:B,B2629)-טבלה14[[#This Row],[דירוג]]</f>
        <v>-136</v>
      </c>
      <c r="T2629" s="9">
        <v>136</v>
      </c>
    </row>
    <row r="2630" spans="2:20" s="6" customFormat="1" ht="13.8" hidden="1" x14ac:dyDescent="0.3">
      <c r="B2630" s="7" t="s">
        <v>92</v>
      </c>
      <c r="C2630" s="8" t="s">
        <v>69</v>
      </c>
      <c r="D2630" s="10" t="s">
        <v>17</v>
      </c>
      <c r="E2630" s="10">
        <v>542</v>
      </c>
      <c r="F2630" s="10">
        <v>448</v>
      </c>
      <c r="G2630" s="10">
        <v>297</v>
      </c>
      <c r="H2630" s="10">
        <v>219</v>
      </c>
      <c r="I2630" s="10">
        <v>10</v>
      </c>
      <c r="J2630" s="10">
        <v>8</v>
      </c>
      <c r="K2630" s="9"/>
      <c r="L2630" s="9" t="s">
        <v>18</v>
      </c>
      <c r="M2630" s="9" t="str">
        <f>IF(טבלה14[[#This Row],[מספר סטודנטים בתואר 1]]&gt;500,"yes","no")</f>
        <v>yes</v>
      </c>
      <c r="N2630" s="12">
        <f>טבלה14[[#This Row],[מספר סטודנטים בתואר 1]]/SUBTOTAL(109,טבלה14[מספר סטודנטים בתואר 1])</f>
        <v>7.883980391871645E-3</v>
      </c>
      <c r="O2630" s="11">
        <f>IFERROR(((טבלה14[[#This Row],[מספר סטודנטים בתואר 1]]-טבלה14[[#This Row],[נשים תואר 1]])/טבלה14[[#This Row],[מספר סטודנטים בתואר 1]]),"")</f>
        <v>0.17343173431734318</v>
      </c>
      <c r="P2630" s="11">
        <f>IFERROR(טבלה14[[#This Row],[נשים תואר 1]]/טבלה14[[#This Row],[מספר סטודנטים בתואר 1]],"")</f>
        <v>0.82656826568265684</v>
      </c>
      <c r="Q263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63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30" s="13">
        <f>SUMIFS(T:T,D:D,"2007/08",B:B,B2630)-טבלה14[[#This Row],[דירוג]]</f>
        <v>52</v>
      </c>
      <c r="T2630" s="9">
        <v>46</v>
      </c>
    </row>
    <row r="2631" spans="2:20" s="6" customFormat="1" ht="13.8" hidden="1" x14ac:dyDescent="0.3">
      <c r="B2631" s="7" t="s">
        <v>246</v>
      </c>
      <c r="C2631" s="8" t="s">
        <v>48</v>
      </c>
      <c r="D2631" s="9" t="s">
        <v>29</v>
      </c>
      <c r="E2631" s="10">
        <v>5</v>
      </c>
      <c r="F2631" s="10">
        <v>4</v>
      </c>
      <c r="G2631" s="10">
        <v>5</v>
      </c>
      <c r="H2631" s="10"/>
      <c r="I2631" s="10"/>
      <c r="J2631" s="10" t="s">
        <v>21</v>
      </c>
      <c r="K2631" s="9"/>
      <c r="L2631" s="9" t="s">
        <v>18</v>
      </c>
      <c r="M2631" s="9" t="str">
        <f>IF(טבלה14[[#This Row],[מספר סטודנטים בתואר 1]]&gt;500,"yes","no")</f>
        <v>no</v>
      </c>
      <c r="N2631" s="12">
        <f>טבלה14[[#This Row],[מספר סטודנטים בתואר 1]]/SUBTOTAL(109,טבלה14[מספר סטודנטים בתואר 1])</f>
        <v>7.2730446419480121E-5</v>
      </c>
      <c r="O2631" s="11">
        <f>IFERROR(((טבלה14[[#This Row],[מספר סטודנטים בתואר 1]]-טבלה14[[#This Row],[נשים תואר 1]])/טבלה14[[#This Row],[מספר סטודנטים בתואר 1]]),"")</f>
        <v>0.2</v>
      </c>
      <c r="P2631" s="11">
        <f>IFERROR(טבלה14[[#This Row],[נשים תואר 1]]/טבלה14[[#This Row],[מספר סטודנטים בתואר 1]],"")</f>
        <v>0.8</v>
      </c>
      <c r="Q263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63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31" s="13">
        <f>SUMIFS(T:T,D:D,"2007/08",B:B,B2631)-טבלה14[[#This Row],[דירוג]]</f>
        <v>-17</v>
      </c>
      <c r="T2631" s="9">
        <v>137</v>
      </c>
    </row>
    <row r="2632" spans="2:20" s="6" customFormat="1" ht="13.8" hidden="1" x14ac:dyDescent="0.3">
      <c r="B2632" s="7" t="s">
        <v>92</v>
      </c>
      <c r="C2632" s="8" t="s">
        <v>69</v>
      </c>
      <c r="D2632" s="9" t="s">
        <v>43</v>
      </c>
      <c r="E2632" s="10">
        <v>629</v>
      </c>
      <c r="F2632" s="10">
        <v>511</v>
      </c>
      <c r="G2632" s="10">
        <v>319</v>
      </c>
      <c r="H2632" s="10">
        <v>236</v>
      </c>
      <c r="I2632" s="10">
        <v>18</v>
      </c>
      <c r="J2632" s="10">
        <v>14</v>
      </c>
      <c r="K2632" s="9"/>
      <c r="L2632" s="9" t="s">
        <v>18</v>
      </c>
      <c r="M2632" s="9" t="str">
        <f>IF(טבלה14[[#This Row],[מספר סטודנטים בתואר 1]]&gt;500,"yes","no")</f>
        <v>yes</v>
      </c>
      <c r="N2632" s="12">
        <f>טבלה14[[#This Row],[מספר סטודנטים בתואר 1]]/SUBTOTAL(109,טבלה14[מספר סטודנטים בתואר 1])</f>
        <v>9.1494901595705995E-3</v>
      </c>
      <c r="O2632" s="11">
        <f>IFERROR(((טבלה14[[#This Row],[מספר סטודנטים בתואר 1]]-טבלה14[[#This Row],[נשים תואר 1]])/טבלה14[[#This Row],[מספר סטודנטים בתואר 1]]),"")</f>
        <v>0.18759936406995231</v>
      </c>
      <c r="P2632" s="11">
        <f>IFERROR(טבלה14[[#This Row],[נשים תואר 1]]/טבלה14[[#This Row],[מספר סטודנטים בתואר 1]],"")</f>
        <v>0.81240063593004774</v>
      </c>
      <c r="Q263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63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32" s="13">
        <f>SUMIFS(T:T,D:D,"2007/08",B:B,B2632)-טבלה14[[#This Row],[דירוג]]</f>
        <v>56</v>
      </c>
      <c r="T2632" s="9">
        <v>42</v>
      </c>
    </row>
    <row r="2633" spans="2:20" s="6" customFormat="1" ht="13.8" hidden="1" x14ac:dyDescent="0.3">
      <c r="B2633" s="7" t="s">
        <v>92</v>
      </c>
      <c r="C2633" s="8" t="s">
        <v>69</v>
      </c>
      <c r="D2633" s="9" t="s">
        <v>22</v>
      </c>
      <c r="E2633" s="10">
        <v>583</v>
      </c>
      <c r="F2633" s="10">
        <v>500</v>
      </c>
      <c r="G2633" s="10">
        <v>204</v>
      </c>
      <c r="H2633" s="10">
        <v>147</v>
      </c>
      <c r="I2633" s="10">
        <v>9</v>
      </c>
      <c r="J2633" s="10">
        <v>7</v>
      </c>
      <c r="K2633" s="9"/>
      <c r="L2633" s="9" t="s">
        <v>18</v>
      </c>
      <c r="M2633" s="9" t="str">
        <f>IF(טבלה14[[#This Row],[מספר סטודנטים בתואר 1]]&gt;500,"yes","no")</f>
        <v>yes</v>
      </c>
      <c r="N2633" s="12">
        <f>טבלה14[[#This Row],[מספר סטודנטים בתואר 1]]/SUBTOTAL(109,טבלה14[מספר סטודנטים בתואר 1])</f>
        <v>8.4803700525113816E-3</v>
      </c>
      <c r="O2633" s="11">
        <f>IFERROR(((טבלה14[[#This Row],[מספר סטודנטים בתואר 1]]-טבלה14[[#This Row],[נשים תואר 1]])/טבלה14[[#This Row],[מספר סטודנטים בתואר 1]]),"")</f>
        <v>0.14236706689536879</v>
      </c>
      <c r="P2633" s="11">
        <f>IFERROR(טבלה14[[#This Row],[נשים תואר 1]]/טבלה14[[#This Row],[מספר סטודנטים בתואר 1]],"")</f>
        <v>0.85763293310463118</v>
      </c>
      <c r="Q263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63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33" s="13">
        <f>SUMIFS(T:T,D:D,"2007/08",B:B,B2633)-טבלה14[[#This Row],[דירוג]]</f>
        <v>56</v>
      </c>
      <c r="T2633" s="9">
        <v>42</v>
      </c>
    </row>
    <row r="2634" spans="2:20" s="6" customFormat="1" ht="13.8" hidden="1" x14ac:dyDescent="0.3">
      <c r="B2634" s="7" t="s">
        <v>92</v>
      </c>
      <c r="C2634" s="8" t="s">
        <v>69</v>
      </c>
      <c r="D2634" s="9" t="s">
        <v>31</v>
      </c>
      <c r="E2634" s="10">
        <v>641</v>
      </c>
      <c r="F2634" s="10">
        <v>535</v>
      </c>
      <c r="G2634" s="10">
        <v>569</v>
      </c>
      <c r="H2634" s="10">
        <v>383</v>
      </c>
      <c r="I2634" s="10">
        <v>25</v>
      </c>
      <c r="J2634" s="10">
        <v>21</v>
      </c>
      <c r="K2634" s="9"/>
      <c r="L2634" s="9" t="s">
        <v>18</v>
      </c>
      <c r="M2634" s="9" t="str">
        <f>IF(טבלה14[[#This Row],[מספר סטודנטים בתואר 1]]&gt;500,"yes","no")</f>
        <v>yes</v>
      </c>
      <c r="N2634" s="12">
        <f>טבלה14[[#This Row],[מספר סטודנטים בתואר 1]]/SUBTOTAL(109,טבלה14[מספר סטודנטים בתואר 1])</f>
        <v>9.3240432309773524E-3</v>
      </c>
      <c r="O2634" s="11">
        <f>IFERROR(((טבלה14[[#This Row],[מספר סטודנטים בתואר 1]]-טבלה14[[#This Row],[נשים תואר 1]])/טבלה14[[#This Row],[מספר סטודנטים בתואר 1]]),"")</f>
        <v>0.16536661466458658</v>
      </c>
      <c r="P2634" s="11">
        <f>IFERROR(טבלה14[[#This Row],[נשים תואר 1]]/טבלה14[[#This Row],[מספר סטודנטים בתואר 1]],"")</f>
        <v>0.83463338533541342</v>
      </c>
      <c r="Q263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63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34" s="13">
        <f>SUMIFS(T:T,D:D,"2007/08",B:B,B2634)-טבלה14[[#This Row],[דירוג]]</f>
        <v>58</v>
      </c>
      <c r="T2634" s="9">
        <v>40</v>
      </c>
    </row>
    <row r="2635" spans="2:20" s="6" customFormat="1" ht="13.8" hidden="1" x14ac:dyDescent="0.3">
      <c r="B2635" s="7" t="s">
        <v>92</v>
      </c>
      <c r="C2635" s="8" t="s">
        <v>69</v>
      </c>
      <c r="D2635" s="9" t="s">
        <v>37</v>
      </c>
      <c r="E2635" s="10">
        <v>696</v>
      </c>
      <c r="F2635" s="10">
        <v>570</v>
      </c>
      <c r="G2635" s="10">
        <v>564</v>
      </c>
      <c r="H2635" s="10">
        <v>410</v>
      </c>
      <c r="I2635" s="10">
        <v>23</v>
      </c>
      <c r="J2635" s="10">
        <v>18</v>
      </c>
      <c r="K2635" s="9"/>
      <c r="L2635" s="9" t="s">
        <v>18</v>
      </c>
      <c r="M2635" s="9" t="str">
        <f>IF(טבלה14[[#This Row],[מספר סטודנטים בתואר 1]]&gt;500,"yes","no")</f>
        <v>yes</v>
      </c>
      <c r="N2635" s="12">
        <f>טבלה14[[#This Row],[מספר סטודנטים בתואר 1]]/SUBTOTAL(109,טבלה14[מספר סטודנטים בתואר 1])</f>
        <v>1.0124078141591632E-2</v>
      </c>
      <c r="O2635" s="11">
        <f>IFERROR(((טבלה14[[#This Row],[מספר סטודנטים בתואר 1]]-טבלה14[[#This Row],[נשים תואר 1]])/טבלה14[[#This Row],[מספר סטודנטים בתואר 1]]),"")</f>
        <v>0.18103448275862069</v>
      </c>
      <c r="P2635" s="11">
        <f>IFERROR(טבלה14[[#This Row],[נשים תואר 1]]/טבלה14[[#This Row],[מספר סטודנטים בתואר 1]],"")</f>
        <v>0.81896551724137934</v>
      </c>
      <c r="Q263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63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35" s="13">
        <f>SUMIFS(T:T,D:D,"2007/08",B:B,B2635)-טבלה14[[#This Row],[דירוג]]</f>
        <v>60</v>
      </c>
      <c r="T2635" s="9">
        <v>38</v>
      </c>
    </row>
    <row r="2636" spans="2:20" s="6" customFormat="1" ht="13.8" hidden="1" x14ac:dyDescent="0.3">
      <c r="B2636" s="7" t="s">
        <v>268</v>
      </c>
      <c r="C2636" s="8" t="s">
        <v>28</v>
      </c>
      <c r="D2636" s="10" t="s">
        <v>17</v>
      </c>
      <c r="E2636" s="10">
        <v>16</v>
      </c>
      <c r="F2636" s="10">
        <v>9</v>
      </c>
      <c r="G2636" s="10"/>
      <c r="H2636" s="10"/>
      <c r="I2636" s="10"/>
      <c r="J2636" s="10" t="s">
        <v>21</v>
      </c>
      <c r="K2636" s="9"/>
      <c r="L2636" s="9" t="s">
        <v>18</v>
      </c>
      <c r="M2636" s="9" t="str">
        <f>IF(טבלה14[[#This Row],[מספר סטודנטים בתואר 1]]&gt;500,"yes","no")</f>
        <v>no</v>
      </c>
      <c r="N2636" s="12">
        <f>טבלה14[[#This Row],[מספר סטודנטים בתואר 1]]/SUBTOTAL(109,טבלה14[מספר סטודנטים בתואר 1])</f>
        <v>2.3273742854233639E-4</v>
      </c>
      <c r="O2636" s="11">
        <f>IFERROR(((טבלה14[[#This Row],[מספר סטודנטים בתואר 1]]-טבלה14[[#This Row],[נשים תואר 1]])/טבלה14[[#This Row],[מספר סטודנטים בתואר 1]]),"")</f>
        <v>0.4375</v>
      </c>
      <c r="P2636" s="11">
        <f>IFERROR(טבלה14[[#This Row],[נשים תואר 1]]/טבלה14[[#This Row],[מספר סטודנטים בתואר 1]],"")</f>
        <v>0.5625</v>
      </c>
      <c r="Q263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3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36" s="13">
        <f>SUMIFS(T:T,D:D,"2007/08",B:B,B2636)-טבלה14[[#This Row],[דירוג]]</f>
        <v>-37</v>
      </c>
      <c r="T2636" s="9">
        <v>132</v>
      </c>
    </row>
    <row r="2637" spans="2:20" s="6" customFormat="1" ht="13.8" hidden="1" x14ac:dyDescent="0.3">
      <c r="B2637" s="7" t="s">
        <v>92</v>
      </c>
      <c r="C2637" s="8" t="s">
        <v>69</v>
      </c>
      <c r="D2637" s="9" t="s">
        <v>23</v>
      </c>
      <c r="E2637" s="10">
        <v>715</v>
      </c>
      <c r="F2637" s="10">
        <v>610</v>
      </c>
      <c r="G2637" s="10">
        <v>178</v>
      </c>
      <c r="H2637" s="10">
        <v>118</v>
      </c>
      <c r="I2637" s="10"/>
      <c r="J2637" s="10"/>
      <c r="K2637" s="9"/>
      <c r="L2637" s="9" t="s">
        <v>18</v>
      </c>
      <c r="M2637" s="9" t="str">
        <f>IF(טבלה14[[#This Row],[מספר סטודנטים בתואר 1]]&gt;500,"yes","no")</f>
        <v>yes</v>
      </c>
      <c r="N2637" s="12">
        <f>טבלה14[[#This Row],[מספר סטודנטים בתואר 1]]/SUBTOTAL(109,טבלה14[מספר סטודנטים בתואר 1])</f>
        <v>1.0400453837985657E-2</v>
      </c>
      <c r="O2637" s="11">
        <f>IFERROR(((טבלה14[[#This Row],[מספר סטודנטים בתואר 1]]-טבלה14[[#This Row],[נשים תואר 1]])/טבלה14[[#This Row],[מספר סטודנטים בתואר 1]]),"")</f>
        <v>0.14685314685314685</v>
      </c>
      <c r="P2637" s="11">
        <f>IFERROR(טבלה14[[#This Row],[נשים תואר 1]]/טבלה14[[#This Row],[מספר סטודנטים בתואר 1]],"")</f>
        <v>0.85314685314685312</v>
      </c>
      <c r="Q263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63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37" s="13">
        <f>SUMIFS(T:T,D:D,"2007/08",B:B,B2637)-טבלה14[[#This Row],[דירוג]]</f>
        <v>60</v>
      </c>
      <c r="T2637" s="9">
        <v>38</v>
      </c>
    </row>
    <row r="2638" spans="2:20" s="6" customFormat="1" ht="13.8" hidden="1" x14ac:dyDescent="0.3">
      <c r="B2638" s="7" t="s">
        <v>92</v>
      </c>
      <c r="C2638" s="8" t="s">
        <v>69</v>
      </c>
      <c r="D2638" s="9" t="s">
        <v>26</v>
      </c>
      <c r="E2638" s="10">
        <v>734</v>
      </c>
      <c r="F2638" s="10">
        <v>619</v>
      </c>
      <c r="G2638" s="10">
        <v>553</v>
      </c>
      <c r="H2638" s="10">
        <v>391</v>
      </c>
      <c r="I2638" s="10">
        <v>21</v>
      </c>
      <c r="J2638" s="10">
        <v>18</v>
      </c>
      <c r="K2638" s="9"/>
      <c r="L2638" s="9" t="s">
        <v>18</v>
      </c>
      <c r="M2638" s="9" t="str">
        <f>IF(טבלה14[[#This Row],[מספר סטודנטים בתואר 1]]&gt;500,"yes","no")</f>
        <v>yes</v>
      </c>
      <c r="N2638" s="12">
        <f>טבלה14[[#This Row],[מספר סטודנטים בתואר 1]]/SUBTOTAL(109,טבלה14[מספר סטודנטים בתואר 1])</f>
        <v>1.0676829534379682E-2</v>
      </c>
      <c r="O2638" s="11">
        <f>IFERROR(((טבלה14[[#This Row],[מספר סטודנטים בתואר 1]]-טבלה14[[#This Row],[נשים תואר 1]])/טבלה14[[#This Row],[מספר סטודנטים בתואר 1]]),"")</f>
        <v>0.1566757493188011</v>
      </c>
      <c r="P2638" s="11">
        <f>IFERROR(טבלה14[[#This Row],[נשים תואר 1]]/טבלה14[[#This Row],[מספר סטודנטים בתואר 1]],"")</f>
        <v>0.84332425068119887</v>
      </c>
      <c r="Q263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63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38" s="13">
        <f>SUMIFS(T:T,D:D,"2007/08",B:B,B2638)-טבלה14[[#This Row],[דירוג]]</f>
        <v>62</v>
      </c>
      <c r="T2638" s="9">
        <v>36</v>
      </c>
    </row>
    <row r="2639" spans="2:20" s="6" customFormat="1" ht="13.8" hidden="1" x14ac:dyDescent="0.3">
      <c r="B2639" s="7" t="s">
        <v>81</v>
      </c>
      <c r="C2639" s="8" t="s">
        <v>34</v>
      </c>
      <c r="D2639" s="9" t="s">
        <v>31</v>
      </c>
      <c r="E2639" s="10">
        <v>962</v>
      </c>
      <c r="F2639" s="10">
        <v>253</v>
      </c>
      <c r="G2639" s="10">
        <v>183</v>
      </c>
      <c r="H2639" s="10">
        <v>33</v>
      </c>
      <c r="I2639" s="10">
        <v>33</v>
      </c>
      <c r="J2639" s="10">
        <v>6</v>
      </c>
      <c r="K2639" s="9"/>
      <c r="L2639" s="9" t="s">
        <v>18</v>
      </c>
      <c r="M2639" s="9" t="str">
        <f>IF(טבלה14[[#This Row],[מספר סטודנטים בתואר 1]]&gt;500,"yes","no")</f>
        <v>yes</v>
      </c>
      <c r="N2639" s="12">
        <f>טבלה14[[#This Row],[מספר סטודנטים בתואר 1]]/SUBTOTAL(109,טבלה14[מספר סטודנטים בתואר 1])</f>
        <v>1.3993337891107975E-2</v>
      </c>
      <c r="O2639" s="11">
        <f>IFERROR(((טבלה14[[#This Row],[מספר סטודנטים בתואר 1]]-טבלה14[[#This Row],[נשים תואר 1]])/טבלה14[[#This Row],[מספר סטודנטים בתואר 1]]),"")</f>
        <v>0.73700623700623702</v>
      </c>
      <c r="P2639" s="11">
        <f>IFERROR(טבלה14[[#This Row],[נשים תואר 1]]/טבלה14[[#This Row],[מספר סטודנטים בתואר 1]],"")</f>
        <v>0.26299376299376298</v>
      </c>
      <c r="Q263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39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639" s="13">
        <f>SUMIFS(T:T,D:D,"2007/08",B:B,B2639)-טבלה14[[#This Row],[דירוג]]</f>
        <v>87</v>
      </c>
      <c r="T2639" s="9">
        <v>28</v>
      </c>
    </row>
    <row r="2640" spans="2:20" s="6" customFormat="1" ht="13.8" hidden="1" x14ac:dyDescent="0.3">
      <c r="B2640" s="7" t="s">
        <v>81</v>
      </c>
      <c r="C2640" s="8" t="s">
        <v>34</v>
      </c>
      <c r="D2640" s="10" t="s">
        <v>26</v>
      </c>
      <c r="E2640" s="10">
        <v>998</v>
      </c>
      <c r="F2640" s="10">
        <v>247</v>
      </c>
      <c r="G2640" s="10">
        <v>163</v>
      </c>
      <c r="H2640" s="10">
        <v>24</v>
      </c>
      <c r="I2640" s="10">
        <v>28</v>
      </c>
      <c r="J2640" s="10">
        <v>7</v>
      </c>
      <c r="K2640" s="9"/>
      <c r="L2640" s="9" t="s">
        <v>18</v>
      </c>
      <c r="M2640" s="9" t="str">
        <f>IF(טבלה14[[#This Row],[מספר סטודנטים בתואר 1]]&gt;500,"yes","no")</f>
        <v>yes</v>
      </c>
      <c r="N2640" s="12">
        <f>טבלה14[[#This Row],[מספר סטודנטים בתואר 1]]/SUBTOTAL(109,טבלה14[מספר סטודנטים בתואר 1])</f>
        <v>1.4516997105328232E-2</v>
      </c>
      <c r="O2640" s="11">
        <f>IFERROR(((טבלה14[[#This Row],[מספר סטודנטים בתואר 1]]-טבלה14[[#This Row],[נשים תואר 1]])/טבלה14[[#This Row],[מספר סטודנטים בתואר 1]]),"")</f>
        <v>0.75250501002004011</v>
      </c>
      <c r="P2640" s="11">
        <f>IFERROR(טבלה14[[#This Row],[נשים תואר 1]]/טבלה14[[#This Row],[מספר סטודנטים בתואר 1]],"")</f>
        <v>0.24749498997995992</v>
      </c>
      <c r="Q264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40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640" s="13">
        <f>SUMIFS(T:T,D:D,"2007/08",B:B,B2640)-טבלה14[[#This Row],[דירוג]]</f>
        <v>88</v>
      </c>
      <c r="T2640" s="9">
        <v>27</v>
      </c>
    </row>
    <row r="2641" spans="2:20" s="6" customFormat="1" ht="13.8" hidden="1" x14ac:dyDescent="0.3">
      <c r="B2641" s="7" t="s">
        <v>81</v>
      </c>
      <c r="C2641" s="8" t="s">
        <v>34</v>
      </c>
      <c r="D2641" s="10" t="s">
        <v>37</v>
      </c>
      <c r="E2641" s="10">
        <v>991</v>
      </c>
      <c r="F2641" s="10">
        <v>224</v>
      </c>
      <c r="G2641" s="10">
        <v>192</v>
      </c>
      <c r="H2641" s="10">
        <v>33</v>
      </c>
      <c r="I2641" s="10">
        <v>29</v>
      </c>
      <c r="J2641" s="10">
        <v>7</v>
      </c>
      <c r="K2641" s="9"/>
      <c r="L2641" s="9" t="s">
        <v>18</v>
      </c>
      <c r="M2641" s="9" t="str">
        <f>IF(טבלה14[[#This Row],[מספר סטודנטים בתואר 1]]&gt;500,"yes","no")</f>
        <v>yes</v>
      </c>
      <c r="N2641" s="12">
        <f>טבלה14[[#This Row],[מספר סטודנטים בתואר 1]]/SUBTOTAL(109,טבלה14[מספר סטודנטים בתואר 1])</f>
        <v>1.4415174480340961E-2</v>
      </c>
      <c r="O2641" s="11">
        <f>IFERROR(((טבלה14[[#This Row],[מספר סטודנטים בתואר 1]]-טבלה14[[#This Row],[נשים תואר 1]])/טבלה14[[#This Row],[מספר סטודנטים בתואר 1]]),"")</f>
        <v>0.77396569122098891</v>
      </c>
      <c r="P2641" s="11">
        <f>IFERROR(טבלה14[[#This Row],[נשים תואר 1]]/טבלה14[[#This Row],[מספר סטודנטים בתואר 1]],"")</f>
        <v>0.22603430877901109</v>
      </c>
      <c r="Q264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41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641" s="13">
        <f>SUMIFS(T:T,D:D,"2007/08",B:B,B2641)-טבלה14[[#This Row],[דירוג]]</f>
        <v>90</v>
      </c>
      <c r="T2641" s="9">
        <v>25</v>
      </c>
    </row>
    <row r="2642" spans="2:20" s="6" customFormat="1" ht="13.8" hidden="1" x14ac:dyDescent="0.3">
      <c r="B2642" s="7" t="s">
        <v>81</v>
      </c>
      <c r="C2642" s="8" t="s">
        <v>34</v>
      </c>
      <c r="D2642" s="10" t="s">
        <v>43</v>
      </c>
      <c r="E2642" s="10">
        <v>1025</v>
      </c>
      <c r="F2642" s="10">
        <v>206</v>
      </c>
      <c r="G2642" s="10">
        <v>198</v>
      </c>
      <c r="H2642" s="10">
        <v>35</v>
      </c>
      <c r="I2642" s="10">
        <v>30</v>
      </c>
      <c r="J2642" s="10">
        <v>7</v>
      </c>
      <c r="K2642" s="9"/>
      <c r="L2642" s="9" t="s">
        <v>18</v>
      </c>
      <c r="M2642" s="9" t="str">
        <f>IF(טבלה14[[#This Row],[מספר סטודנטים בתואר 1]]&gt;500,"yes","no")</f>
        <v>yes</v>
      </c>
      <c r="N2642" s="12">
        <f>טבלה14[[#This Row],[מספר סטודנטים בתואר 1]]/SUBTOTAL(109,טבלה14[מספר סטודנטים בתואר 1])</f>
        <v>1.4909741515993426E-2</v>
      </c>
      <c r="O2642" s="11">
        <f>IFERROR(((טבלה14[[#This Row],[מספר סטודנטים בתואר 1]]-טבלה14[[#This Row],[נשים תואר 1]])/טבלה14[[#This Row],[מספר סטודנטים בתואר 1]]),"")</f>
        <v>0.79902439024390248</v>
      </c>
      <c r="P2642" s="11">
        <f>IFERROR(טבלה14[[#This Row],[נשים תואר 1]]/טבלה14[[#This Row],[מספר סטודנטים בתואר 1]],"")</f>
        <v>0.20097560975609757</v>
      </c>
      <c r="Q264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42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642" s="13">
        <f>SUMIFS(T:T,D:D,"2007/08",B:B,B2642)-טבלה14[[#This Row],[דירוג]]</f>
        <v>90</v>
      </c>
      <c r="T2642" s="9">
        <v>25</v>
      </c>
    </row>
    <row r="2643" spans="2:20" s="6" customFormat="1" ht="13.8" hidden="1" x14ac:dyDescent="0.3">
      <c r="B2643" s="7" t="s">
        <v>245</v>
      </c>
      <c r="C2643" s="8" t="s">
        <v>39</v>
      </c>
      <c r="D2643" s="10" t="s">
        <v>29</v>
      </c>
      <c r="E2643" s="10">
        <v>4</v>
      </c>
      <c r="F2643" s="10"/>
      <c r="G2643" s="10">
        <v>11</v>
      </c>
      <c r="H2643" s="10">
        <v>8</v>
      </c>
      <c r="I2643" s="10"/>
      <c r="J2643" s="10" t="s">
        <v>21</v>
      </c>
      <c r="K2643" s="9"/>
      <c r="L2643" s="9" t="s">
        <v>18</v>
      </c>
      <c r="M2643" s="9" t="str">
        <f>IF(טבלה14[[#This Row],[מספר סטודנטים בתואר 1]]&gt;500,"yes","no")</f>
        <v>no</v>
      </c>
      <c r="N2643" s="12">
        <f>טבלה14[[#This Row],[מספר סטודנטים בתואר 1]]/SUBTOTAL(109,טבלה14[מספר סטודנטים בתואר 1])</f>
        <v>5.8184357135584097E-5</v>
      </c>
      <c r="O2643" s="11">
        <f>IFERROR(((טבלה14[[#This Row],[מספר סטודנטים בתואר 1]]-טבלה14[[#This Row],[נשים תואר 1]])/טבלה14[[#This Row],[מספר סטודנטים בתואר 1]]),"")</f>
        <v>1</v>
      </c>
      <c r="P2643" s="11">
        <f>IFERROR(טבלה14[[#This Row],[נשים תואר 1]]/טבלה14[[#This Row],[מספר סטודנטים בתואר 1]],"")</f>
        <v>0</v>
      </c>
      <c r="Q264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43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643" s="13">
        <f>SUMIFS(T:T,D:D,"2007/08",B:B,B2643)-טבלה14[[#This Row],[דירוג]]</f>
        <v>-138</v>
      </c>
      <c r="T2643" s="9">
        <v>138</v>
      </c>
    </row>
    <row r="2644" spans="2:20" s="6" customFormat="1" ht="13.8" hidden="1" x14ac:dyDescent="0.3">
      <c r="B2644" s="7" t="s">
        <v>81</v>
      </c>
      <c r="C2644" s="8" t="s">
        <v>34</v>
      </c>
      <c r="D2644" s="10" t="s">
        <v>17</v>
      </c>
      <c r="E2644" s="10">
        <v>987</v>
      </c>
      <c r="F2644" s="10">
        <v>161</v>
      </c>
      <c r="G2644" s="10">
        <v>165</v>
      </c>
      <c r="H2644" s="10">
        <v>30</v>
      </c>
      <c r="I2644" s="10">
        <v>32</v>
      </c>
      <c r="J2644" s="10">
        <v>6</v>
      </c>
      <c r="K2644" s="9"/>
      <c r="L2644" s="9" t="s">
        <v>18</v>
      </c>
      <c r="M2644" s="9" t="str">
        <f>IF(טבלה14[[#This Row],[מספר סטודנטים בתואר 1]]&gt;500,"yes","no")</f>
        <v>yes</v>
      </c>
      <c r="N2644" s="12">
        <f>טבלה14[[#This Row],[מספר סטודנטים בתואר 1]]/SUBTOTAL(109,טבלה14[מספר סטודנטים בתואר 1])</f>
        <v>1.4356990123205376E-2</v>
      </c>
      <c r="O2644" s="11">
        <f>IFERROR(((טבלה14[[#This Row],[מספר סטודנטים בתואר 1]]-טבלה14[[#This Row],[נשים תואר 1]])/טבלה14[[#This Row],[מספר סטודנטים בתואר 1]]),"")</f>
        <v>0.83687943262411346</v>
      </c>
      <c r="P2644" s="11">
        <f>IFERROR(טבלה14[[#This Row],[נשים תואר 1]]/טבלה14[[#This Row],[מספר סטודנטים בתואר 1]],"")</f>
        <v>0.16312056737588654</v>
      </c>
      <c r="Q264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44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644" s="13">
        <f>SUMIFS(T:T,D:D,"2007/08",B:B,B2644)-טבלה14[[#This Row],[דירוג]]</f>
        <v>91</v>
      </c>
      <c r="T2644" s="9">
        <v>24</v>
      </c>
    </row>
    <row r="2645" spans="2:20" s="6" customFormat="1" ht="13.8" hidden="1" x14ac:dyDescent="0.3">
      <c r="B2645" s="7" t="s">
        <v>81</v>
      </c>
      <c r="C2645" s="8" t="s">
        <v>34</v>
      </c>
      <c r="D2645" s="10" t="s">
        <v>22</v>
      </c>
      <c r="E2645" s="10">
        <v>979</v>
      </c>
      <c r="F2645" s="10">
        <v>145</v>
      </c>
      <c r="G2645" s="10">
        <v>141</v>
      </c>
      <c r="H2645" s="10">
        <v>27</v>
      </c>
      <c r="I2645" s="10">
        <v>34</v>
      </c>
      <c r="J2645" s="10">
        <v>6</v>
      </c>
      <c r="K2645" s="9"/>
      <c r="L2645" s="9" t="s">
        <v>18</v>
      </c>
      <c r="M2645" s="9" t="str">
        <f>IF(טבלה14[[#This Row],[מספר סטודנטים בתואר 1]]&gt;500,"yes","no")</f>
        <v>yes</v>
      </c>
      <c r="N2645" s="12">
        <f>טבלה14[[#This Row],[מספר סטודנטים בתואר 1]]/SUBTOTAL(109,טבלה14[מספר סטודנטים בתואר 1])</f>
        <v>1.4240621408934208E-2</v>
      </c>
      <c r="O2645" s="11">
        <f>IFERROR(((טבלה14[[#This Row],[מספר סטודנטים בתואר 1]]-טבלה14[[#This Row],[נשים תואר 1]])/טבלה14[[#This Row],[מספר סטודנטים בתואר 1]]),"")</f>
        <v>0.85188968335035753</v>
      </c>
      <c r="P2645" s="11">
        <f>IFERROR(טבלה14[[#This Row],[נשים תואר 1]]/טבלה14[[#This Row],[מספר סטודנטים בתואר 1]],"")</f>
        <v>0.1481103166496425</v>
      </c>
      <c r="Q264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45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645" s="13">
        <f>SUMIFS(T:T,D:D,"2007/08",B:B,B2645)-טבלה14[[#This Row],[דירוג]]</f>
        <v>90</v>
      </c>
      <c r="T2645" s="9">
        <v>25</v>
      </c>
    </row>
    <row r="2646" spans="2:20" s="6" customFormat="1" ht="13.8" hidden="1" x14ac:dyDescent="0.3">
      <c r="B2646" s="7" t="s">
        <v>81</v>
      </c>
      <c r="C2646" s="8" t="s">
        <v>34</v>
      </c>
      <c r="D2646" s="10" t="s">
        <v>23</v>
      </c>
      <c r="E2646" s="10">
        <v>918</v>
      </c>
      <c r="F2646" s="10">
        <v>137</v>
      </c>
      <c r="G2646" s="10">
        <v>119</v>
      </c>
      <c r="H2646" s="10">
        <v>19</v>
      </c>
      <c r="I2646" s="10">
        <v>21</v>
      </c>
      <c r="J2646" s="10">
        <v>5</v>
      </c>
      <c r="K2646" s="9"/>
      <c r="L2646" s="9" t="s">
        <v>18</v>
      </c>
      <c r="M2646" s="9" t="str">
        <f>IF(טבלה14[[#This Row],[מספר סטודנטים בתואר 1]]&gt;500,"yes","no")</f>
        <v>yes</v>
      </c>
      <c r="N2646" s="12">
        <f>טבלה14[[#This Row],[מספר סטודנטים בתואר 1]]/SUBTOTAL(109,טבלה14[מספר סטודנטים בתואר 1])</f>
        <v>1.335330996261655E-2</v>
      </c>
      <c r="O2646" s="11">
        <f>IFERROR(((טבלה14[[#This Row],[מספר סטודנטים בתואר 1]]-טבלה14[[#This Row],[נשים תואר 1]])/טבלה14[[#This Row],[מספר סטודנטים בתואר 1]]),"")</f>
        <v>0.85076252723311552</v>
      </c>
      <c r="P2646" s="11">
        <f>IFERROR(טבלה14[[#This Row],[נשים תואר 1]]/טבלה14[[#This Row],[מספר סטודנטים בתואר 1]],"")</f>
        <v>0.14923747276688454</v>
      </c>
      <c r="Q264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46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646" s="13">
        <f>SUMIFS(T:T,D:D,"2007/08",B:B,B2646)-טבלה14[[#This Row],[דירוג]]</f>
        <v>86</v>
      </c>
      <c r="T2646" s="9">
        <v>29</v>
      </c>
    </row>
    <row r="2647" spans="2:20" s="6" customFormat="1" ht="13.8" hidden="1" x14ac:dyDescent="0.3">
      <c r="B2647" s="7" t="s">
        <v>81</v>
      </c>
      <c r="C2647" s="8" t="s">
        <v>34</v>
      </c>
      <c r="D2647" s="10" t="s">
        <v>42</v>
      </c>
      <c r="E2647" s="10">
        <v>803</v>
      </c>
      <c r="F2647" s="10">
        <v>115</v>
      </c>
      <c r="G2647" s="10">
        <v>96</v>
      </c>
      <c r="H2647" s="10">
        <v>19</v>
      </c>
      <c r="I2647" s="10">
        <v>19</v>
      </c>
      <c r="J2647" s="10">
        <v>3</v>
      </c>
      <c r="K2647" s="9"/>
      <c r="L2647" s="9" t="s">
        <v>18</v>
      </c>
      <c r="M2647" s="9" t="str">
        <f>IF(טבלה14[[#This Row],[מספר סטודנטים בתואר 1]]&gt;500,"yes","no")</f>
        <v>yes</v>
      </c>
      <c r="N2647" s="12">
        <f>טבלה14[[#This Row],[מספר סטודנטים בתואר 1]]/SUBTOTAL(109,טבלה14[מספר סטודנטים בתואר 1])</f>
        <v>1.1680509694968508E-2</v>
      </c>
      <c r="O2647" s="11">
        <f>IFERROR(((טבלה14[[#This Row],[מספר סטודנטים בתואר 1]]-טבלה14[[#This Row],[נשים תואר 1]])/טבלה14[[#This Row],[מספר סטודנטים בתואר 1]]),"")</f>
        <v>0.85678704856787047</v>
      </c>
      <c r="P2647" s="11">
        <f>IFERROR(טבלה14[[#This Row],[נשים תואר 1]]/טבלה14[[#This Row],[מספר סטודנטים בתואר 1]],"")</f>
        <v>0.1432129514321295</v>
      </c>
      <c r="Q264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47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647" s="13">
        <f>SUMIFS(T:T,D:D,"2007/08",B:B,B2647)-טבלה14[[#This Row],[דירוג]]</f>
        <v>85</v>
      </c>
      <c r="T2647" s="9">
        <v>30</v>
      </c>
    </row>
    <row r="2648" spans="2:20" s="6" customFormat="1" ht="13.8" hidden="1" x14ac:dyDescent="0.3">
      <c r="B2648" s="7" t="s">
        <v>81</v>
      </c>
      <c r="C2648" s="8" t="s">
        <v>34</v>
      </c>
      <c r="D2648" s="10" t="s">
        <v>49</v>
      </c>
      <c r="E2648" s="10">
        <v>781</v>
      </c>
      <c r="F2648" s="10">
        <v>119</v>
      </c>
      <c r="G2648" s="10">
        <v>78</v>
      </c>
      <c r="H2648" s="10">
        <v>14</v>
      </c>
      <c r="I2648" s="10">
        <v>13</v>
      </c>
      <c r="J2648" s="10"/>
      <c r="K2648" s="9"/>
      <c r="L2648" s="9" t="s">
        <v>18</v>
      </c>
      <c r="M2648" s="9" t="str">
        <f>IF(טבלה14[[#This Row],[מספר סטודנטים בתואר 1]]&gt;500,"yes","no")</f>
        <v>yes</v>
      </c>
      <c r="N2648" s="12">
        <f>טבלה14[[#This Row],[מספר סטודנטים בתואר 1]]/SUBTOTAL(109,טבלה14[מספר סטודנטים בתואר 1])</f>
        <v>1.1360495730722795E-2</v>
      </c>
      <c r="O2648" s="11">
        <f>IFERROR(((טבלה14[[#This Row],[מספר סטודנטים בתואר 1]]-טבלה14[[#This Row],[נשים תואר 1]])/טבלה14[[#This Row],[מספר סטודנטים בתואר 1]]),"")</f>
        <v>0.84763124199743922</v>
      </c>
      <c r="P2648" s="11">
        <f>IFERROR(טבלה14[[#This Row],[נשים תואר 1]]/טבלה14[[#This Row],[מספר סטודנטים בתואר 1]],"")</f>
        <v>0.15236875800256081</v>
      </c>
      <c r="Q264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48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648" s="13">
        <f>SUMIFS(T:T,D:D,"2007/08",B:B,B2648)-טבלה14[[#This Row],[דירוג]]</f>
        <v>82</v>
      </c>
      <c r="T2648" s="9">
        <v>33</v>
      </c>
    </row>
    <row r="2649" spans="2:20" s="6" customFormat="1" ht="13.8" hidden="1" x14ac:dyDescent="0.3">
      <c r="B2649" s="7" t="s">
        <v>81</v>
      </c>
      <c r="C2649" s="8" t="s">
        <v>34</v>
      </c>
      <c r="D2649" s="10" t="s">
        <v>50</v>
      </c>
      <c r="E2649" s="10">
        <v>689</v>
      </c>
      <c r="F2649" s="10">
        <v>103</v>
      </c>
      <c r="G2649" s="10">
        <v>71</v>
      </c>
      <c r="H2649" s="10">
        <v>13</v>
      </c>
      <c r="I2649" s="10">
        <v>14</v>
      </c>
      <c r="J2649" s="10">
        <v>4</v>
      </c>
      <c r="K2649" s="9"/>
      <c r="L2649" s="9" t="s">
        <v>18</v>
      </c>
      <c r="M2649" s="9" t="str">
        <f>IF(טבלה14[[#This Row],[מספר סטודנטים בתואר 1]]&gt;500,"yes","no")</f>
        <v>yes</v>
      </c>
      <c r="N2649" s="12">
        <f>טבלה14[[#This Row],[מספר סטודנטים בתואר 1]]/SUBTOTAL(109,טבלה14[מספר סטודנטים בתואר 1])</f>
        <v>1.0022255516604361E-2</v>
      </c>
      <c r="O2649" s="11">
        <f>IFERROR(((טבלה14[[#This Row],[מספר סטודנטים בתואר 1]]-טבלה14[[#This Row],[נשים תואר 1]])/טבלה14[[#This Row],[מספר סטודנטים בתואר 1]]),"")</f>
        <v>0.85050798258345428</v>
      </c>
      <c r="P2649" s="11">
        <f>IFERROR(טבלה14[[#This Row],[נשים תואר 1]]/טבלה14[[#This Row],[מספר סטודנטים בתואר 1]],"")</f>
        <v>0.14949201741654572</v>
      </c>
      <c r="Q264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49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649" s="13">
        <f>SUMIFS(T:T,D:D,"2007/08",B:B,B2649)-טבלה14[[#This Row],[דירוג]]</f>
        <v>81</v>
      </c>
      <c r="T2649" s="9">
        <v>34</v>
      </c>
    </row>
    <row r="2650" spans="2:20" s="6" customFormat="1" ht="13.8" hidden="1" x14ac:dyDescent="0.3">
      <c r="B2650" s="7" t="s">
        <v>81</v>
      </c>
      <c r="C2650" s="8" t="s">
        <v>34</v>
      </c>
      <c r="D2650" s="10" t="s">
        <v>32</v>
      </c>
      <c r="E2650" s="10">
        <v>605</v>
      </c>
      <c r="F2650" s="10">
        <v>101</v>
      </c>
      <c r="G2650" s="10">
        <v>55</v>
      </c>
      <c r="H2650" s="10">
        <v>12</v>
      </c>
      <c r="I2650" s="10">
        <v>11</v>
      </c>
      <c r="J2650" s="10">
        <v>3</v>
      </c>
      <c r="K2650" s="9"/>
      <c r="L2650" s="9" t="s">
        <v>18</v>
      </c>
      <c r="M2650" s="9" t="str">
        <f>IF(טבלה14[[#This Row],[מספר סטודנטים בתואר 1]]&gt;500,"yes","no")</f>
        <v>yes</v>
      </c>
      <c r="N2650" s="12">
        <f>טבלה14[[#This Row],[מספר סטודנטים בתואר 1]]/SUBTOTAL(109,טבלה14[מספר סטודנטים בתואר 1])</f>
        <v>8.8003840167570953E-3</v>
      </c>
      <c r="O2650" s="11">
        <f>IFERROR(((טבלה14[[#This Row],[מספר סטודנטים בתואר 1]]-טבלה14[[#This Row],[נשים תואר 1]])/טבלה14[[#This Row],[מספר סטודנטים בתואר 1]]),"")</f>
        <v>0.83305785123966947</v>
      </c>
      <c r="P2650" s="11">
        <f>IFERROR(טבלה14[[#This Row],[נשים תואר 1]]/טבלה14[[#This Row],[מספר סטודנטים בתואר 1]],"")</f>
        <v>0.16694214876033059</v>
      </c>
      <c r="Q265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50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650" s="13">
        <f>SUMIFS(T:T,D:D,"2007/08",B:B,B2650)-טבלה14[[#This Row],[דירוג]]</f>
        <v>73</v>
      </c>
      <c r="T2650" s="9">
        <v>42</v>
      </c>
    </row>
    <row r="2651" spans="2:20" s="6" customFormat="1" ht="13.8" hidden="1" x14ac:dyDescent="0.3">
      <c r="B2651" s="7" t="s">
        <v>81</v>
      </c>
      <c r="C2651" s="8" t="s">
        <v>34</v>
      </c>
      <c r="D2651" s="9" t="s">
        <v>199</v>
      </c>
      <c r="E2651" s="10">
        <v>505</v>
      </c>
      <c r="F2651" s="10">
        <v>85</v>
      </c>
      <c r="G2651" s="10">
        <v>51</v>
      </c>
      <c r="H2651" s="10">
        <v>8</v>
      </c>
      <c r="I2651" s="10">
        <v>11</v>
      </c>
      <c r="J2651" s="10"/>
      <c r="K2651" s="9"/>
      <c r="L2651" s="9" t="s">
        <v>18</v>
      </c>
      <c r="M2651" s="9" t="str">
        <f>IF(טבלה14[[#This Row],[מספר סטודנטים בתואר 1]]&gt;500,"yes","no")</f>
        <v>yes</v>
      </c>
      <c r="N2651" s="12">
        <f>טבלה14[[#This Row],[מספר סטודנטים בתואר 1]]/SUBTOTAL(109,טבלה14[מספר סטודנטים בתואר 1])</f>
        <v>7.3457750883674927E-3</v>
      </c>
      <c r="O2651" s="11">
        <f>IFERROR(((טבלה14[[#This Row],[מספר סטודנטים בתואר 1]]-טבלה14[[#This Row],[נשים תואר 1]])/טבלה14[[#This Row],[מספר סטודנטים בתואר 1]]),"")</f>
        <v>0.83168316831683164</v>
      </c>
      <c r="P2651" s="11">
        <f>IFERROR(טבלה14[[#This Row],[נשים תואר 1]]/טבלה14[[#This Row],[מספר סטודנטים בתואר 1]],"")</f>
        <v>0.16831683168316833</v>
      </c>
      <c r="Q265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51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651" s="13">
        <f>SUMIFS(T:T,D:D,"2007/08",B:B,B2651)-טבלה14[[#This Row],[דירוג]]</f>
        <v>68</v>
      </c>
      <c r="T2651" s="9">
        <v>47</v>
      </c>
    </row>
    <row r="2652" spans="2:20" s="6" customFormat="1" ht="13.8" hidden="1" x14ac:dyDescent="0.3">
      <c r="B2652" s="7" t="s">
        <v>95</v>
      </c>
      <c r="C2652" s="8" t="s">
        <v>69</v>
      </c>
      <c r="D2652" s="10" t="s">
        <v>255</v>
      </c>
      <c r="E2652" s="10">
        <v>484</v>
      </c>
      <c r="F2652" s="10">
        <v>214</v>
      </c>
      <c r="G2652" s="10">
        <v>4722</v>
      </c>
      <c r="H2652" s="10">
        <v>1678</v>
      </c>
      <c r="I2652" s="10">
        <v>59</v>
      </c>
      <c r="J2652" s="10">
        <v>28</v>
      </c>
      <c r="K2652" s="9"/>
      <c r="L2652" s="9" t="s">
        <v>18</v>
      </c>
      <c r="M2652" s="9" t="str">
        <f>IF(טבלה14[[#This Row],[מספר סטודנטים בתואר 1]]&gt;500,"yes","no")</f>
        <v>no</v>
      </c>
      <c r="N2652" s="12">
        <f>טבלה14[[#This Row],[מספר סטודנטים בתואר 1]]/SUBTOTAL(109,טבלה14[מספר סטודנטים בתואר 1])</f>
        <v>7.0403072134056759E-3</v>
      </c>
      <c r="O2652" s="11">
        <f>IFERROR(((טבלה14[[#This Row],[מספר סטודנטים בתואר 1]]-טבלה14[[#This Row],[נשים תואר 1]])/טבלה14[[#This Row],[מספר סטודנטים בתואר 1]]),"")</f>
        <v>0.55785123966942152</v>
      </c>
      <c r="P2652" s="11">
        <f>IFERROR(טבלה14[[#This Row],[נשים תואר 1]]/טבלה14[[#This Row],[מספר סטודנטים בתואר 1]],"")</f>
        <v>0.44214876033057854</v>
      </c>
      <c r="Q265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5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52" s="13">
        <f>SUMIFS(T:T,D:D,"2007/08",B:B,B2652)-טבלה14[[#This Row],[דירוג]]</f>
        <v>0</v>
      </c>
      <c r="T2652" s="9">
        <v>49</v>
      </c>
    </row>
    <row r="2653" spans="2:20" s="6" customFormat="1" ht="13.8" hidden="1" x14ac:dyDescent="0.3">
      <c r="B2653" s="7" t="s">
        <v>91</v>
      </c>
      <c r="C2653" s="8" t="s">
        <v>34</v>
      </c>
      <c r="D2653" s="9" t="s">
        <v>255</v>
      </c>
      <c r="E2653" s="10">
        <v>481</v>
      </c>
      <c r="F2653" s="10">
        <v>190</v>
      </c>
      <c r="G2653" s="10">
        <v>135</v>
      </c>
      <c r="H2653" s="10">
        <v>67</v>
      </c>
      <c r="I2653" s="10">
        <v>50</v>
      </c>
      <c r="J2653" s="10">
        <v>21</v>
      </c>
      <c r="K2653" s="9"/>
      <c r="L2653" s="9" t="s">
        <v>18</v>
      </c>
      <c r="M2653" s="9" t="str">
        <f>IF(טבלה14[[#This Row],[מספר סטודנטים בתואר 1]]&gt;500,"yes","no")</f>
        <v>no</v>
      </c>
      <c r="N2653" s="12">
        <f>טבלה14[[#This Row],[מספר סטודנטים בתואר 1]]/SUBTOTAL(109,טבלה14[מספר סטודנטים בתואר 1])</f>
        <v>6.9966689455539877E-3</v>
      </c>
      <c r="O2653" s="11">
        <f>IFERROR(((טבלה14[[#This Row],[מספר סטודנטים בתואר 1]]-טבלה14[[#This Row],[נשים תואר 1]])/טבלה14[[#This Row],[מספר סטודנטים בתואר 1]]),"")</f>
        <v>0.60498960498960497</v>
      </c>
      <c r="P2653" s="11">
        <f>IFERROR(טבלה14[[#This Row],[נשים תואר 1]]/טבלה14[[#This Row],[מספר סטודנטים בתואר 1]],"")</f>
        <v>0.39501039501039503</v>
      </c>
      <c r="Q265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5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53" s="13">
        <f>SUMIFS(T:T,D:D,"2007/08",B:B,B2653)-טבלה14[[#This Row],[דירוג]]</f>
        <v>0</v>
      </c>
      <c r="T2653" s="9">
        <v>50</v>
      </c>
    </row>
    <row r="2654" spans="2:20" s="6" customFormat="1" ht="13.8" hidden="1" x14ac:dyDescent="0.3">
      <c r="B2654" s="7" t="s">
        <v>84</v>
      </c>
      <c r="C2654" s="8" t="s">
        <v>34</v>
      </c>
      <c r="D2654" s="10" t="s">
        <v>255</v>
      </c>
      <c r="E2654" s="10">
        <v>450</v>
      </c>
      <c r="F2654" s="10">
        <v>277</v>
      </c>
      <c r="G2654" s="10">
        <v>72</v>
      </c>
      <c r="H2654" s="10">
        <v>30</v>
      </c>
      <c r="I2654" s="10">
        <v>41</v>
      </c>
      <c r="J2654" s="10">
        <v>17</v>
      </c>
      <c r="K2654" s="9"/>
      <c r="L2654" s="9" t="s">
        <v>18</v>
      </c>
      <c r="M2654" s="9" t="str">
        <f>IF(טבלה14[[#This Row],[מספר סטודנטים בתואר 1]]&gt;500,"yes","no")</f>
        <v>no</v>
      </c>
      <c r="N2654" s="12">
        <f>טבלה14[[#This Row],[מספר סטודנטים בתואר 1]]/SUBTOTAL(109,טבלה14[מספר סטודנטים בתואר 1])</f>
        <v>6.545740177753211E-3</v>
      </c>
      <c r="O2654" s="11">
        <f>IFERROR(((טבלה14[[#This Row],[מספר סטודנטים בתואר 1]]-טבלה14[[#This Row],[נשים תואר 1]])/טבלה14[[#This Row],[מספר סטודנטים בתואר 1]]),"")</f>
        <v>0.38444444444444442</v>
      </c>
      <c r="P2654" s="11">
        <f>IFERROR(טבלה14[[#This Row],[נשים תואר 1]]/טבלה14[[#This Row],[מספר סטודנטים בתואר 1]],"")</f>
        <v>0.61555555555555552</v>
      </c>
      <c r="Q265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5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54" s="13">
        <f>SUMIFS(T:T,D:D,"2007/08",B:B,B2654)-טבלה14[[#This Row],[דירוג]]</f>
        <v>0</v>
      </c>
      <c r="T2654" s="9">
        <v>51</v>
      </c>
    </row>
    <row r="2655" spans="2:20" s="6" customFormat="1" ht="13.8" hidden="1" x14ac:dyDescent="0.3">
      <c r="B2655" s="7" t="s">
        <v>107</v>
      </c>
      <c r="C2655" s="8" t="s">
        <v>39</v>
      </c>
      <c r="D2655" s="9" t="s">
        <v>255</v>
      </c>
      <c r="E2655" s="10">
        <v>440</v>
      </c>
      <c r="F2655" s="10">
        <v>325</v>
      </c>
      <c r="G2655" s="10">
        <v>120</v>
      </c>
      <c r="H2655" s="10">
        <v>78</v>
      </c>
      <c r="I2655" s="10">
        <v>51</v>
      </c>
      <c r="J2655" s="10">
        <v>27</v>
      </c>
      <c r="K2655" s="9"/>
      <c r="L2655" s="9" t="s">
        <v>18</v>
      </c>
      <c r="M2655" s="9" t="str">
        <f>IF(טבלה14[[#This Row],[מספר סטודנטים בתואר 1]]&gt;500,"yes","no")</f>
        <v>no</v>
      </c>
      <c r="N2655" s="12">
        <f>טבלה14[[#This Row],[מספר סטודנטים בתואר 1]]/SUBTOTAL(109,טבלה14[מספר סטודנטים בתואר 1])</f>
        <v>6.4002792849142511E-3</v>
      </c>
      <c r="O2655" s="11">
        <f>IFERROR(((טבלה14[[#This Row],[מספר סטודנטים בתואר 1]]-טבלה14[[#This Row],[נשים תואר 1]])/טבלה14[[#This Row],[מספר סטודנטים בתואר 1]]),"")</f>
        <v>0.26136363636363635</v>
      </c>
      <c r="P2655" s="11">
        <f>IFERROR(טבלה14[[#This Row],[נשים תואר 1]]/טבלה14[[#This Row],[מספר סטודנטים בתואר 1]],"")</f>
        <v>0.73863636363636365</v>
      </c>
      <c r="Q2655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65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55" s="13">
        <f>SUMIFS(T:T,D:D,"2007/08",B:B,B2655)-טבלה14[[#This Row],[דירוג]]</f>
        <v>0</v>
      </c>
      <c r="T2655" s="9">
        <v>52</v>
      </c>
    </row>
    <row r="2656" spans="2:20" s="6" customFormat="1" ht="13.8" hidden="1" x14ac:dyDescent="0.3">
      <c r="B2656" s="7" t="s">
        <v>93</v>
      </c>
      <c r="C2656" s="8" t="s">
        <v>58</v>
      </c>
      <c r="D2656" s="10" t="s">
        <v>255</v>
      </c>
      <c r="E2656" s="10">
        <v>434</v>
      </c>
      <c r="F2656" s="10">
        <v>407</v>
      </c>
      <c r="G2656" s="10">
        <v>41</v>
      </c>
      <c r="H2656" s="10">
        <v>40</v>
      </c>
      <c r="I2656" s="10">
        <v>4</v>
      </c>
      <c r="J2656" s="10">
        <v>4</v>
      </c>
      <c r="K2656" s="9"/>
      <c r="L2656" s="9" t="s">
        <v>18</v>
      </c>
      <c r="M2656" s="9" t="str">
        <f>IF(טבלה14[[#This Row],[מספר סטודנטים בתואר 1]]&gt;500,"yes","no")</f>
        <v>no</v>
      </c>
      <c r="N2656" s="12">
        <f>טבלה14[[#This Row],[מספר סטודנטים בתואר 1]]/SUBTOTAL(109,טבלה14[מספר סטודנטים בתואר 1])</f>
        <v>6.3130027492108746E-3</v>
      </c>
      <c r="O2656" s="11">
        <f>IFERROR(((טבלה14[[#This Row],[מספר סטודנטים בתואר 1]]-טבלה14[[#This Row],[נשים תואר 1]])/טבלה14[[#This Row],[מספר סטודנטים בתואר 1]]),"")</f>
        <v>6.2211981566820278E-2</v>
      </c>
      <c r="P2656" s="11">
        <f>IFERROR(טבלה14[[#This Row],[נשים תואר 1]]/טבלה14[[#This Row],[מספר סטודנטים בתואר 1]],"")</f>
        <v>0.93778801843317972</v>
      </c>
      <c r="Q265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65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56" s="13">
        <f>SUMIFS(T:T,D:D,"2007/08",B:B,B2656)-טבלה14[[#This Row],[דירוג]]</f>
        <v>0</v>
      </c>
      <c r="T2656" s="9">
        <v>53</v>
      </c>
    </row>
    <row r="2657" spans="2:20" s="6" customFormat="1" ht="13.8" hidden="1" x14ac:dyDescent="0.3">
      <c r="B2657" s="7" t="s">
        <v>94</v>
      </c>
      <c r="C2657" s="8" t="s">
        <v>39</v>
      </c>
      <c r="D2657" s="9" t="s">
        <v>255</v>
      </c>
      <c r="E2657" s="10">
        <v>423</v>
      </c>
      <c r="F2657" s="10">
        <v>264</v>
      </c>
      <c r="G2657" s="10">
        <v>113</v>
      </c>
      <c r="H2657" s="10">
        <v>58</v>
      </c>
      <c r="I2657" s="10">
        <v>23</v>
      </c>
      <c r="J2657" s="10">
        <v>11</v>
      </c>
      <c r="K2657" s="9"/>
      <c r="L2657" s="9" t="s">
        <v>18</v>
      </c>
      <c r="M2657" s="9" t="str">
        <f>IF(טבלה14[[#This Row],[מספר סטודנטים בתואר 1]]&gt;500,"yes","no")</f>
        <v>no</v>
      </c>
      <c r="N2657" s="12">
        <f>טבלה14[[#This Row],[מספר סטודנטים בתואר 1]]/SUBTOTAL(109,טבלה14[מספר סטודנטים בתואר 1])</f>
        <v>6.1529957670880186E-3</v>
      </c>
      <c r="O2657" s="11">
        <f>IFERROR(((טבלה14[[#This Row],[מספר סטודנטים בתואר 1]]-טבלה14[[#This Row],[נשים תואר 1]])/טבלה14[[#This Row],[מספר סטודנטים בתואר 1]]),"")</f>
        <v>0.37588652482269502</v>
      </c>
      <c r="P2657" s="11">
        <f>IFERROR(טבלה14[[#This Row],[נשים תואר 1]]/טבלה14[[#This Row],[מספר סטודנטים בתואר 1]],"")</f>
        <v>0.62411347517730498</v>
      </c>
      <c r="Q265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5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57" s="13">
        <f>SUMIFS(T:T,D:D,"2007/08",B:B,B2657)-טבלה14[[#This Row],[דירוג]]</f>
        <v>0</v>
      </c>
      <c r="T2657" s="9">
        <v>54</v>
      </c>
    </row>
    <row r="2658" spans="2:20" s="6" customFormat="1" ht="13.8" hidden="1" x14ac:dyDescent="0.3">
      <c r="B2658" s="7" t="s">
        <v>126</v>
      </c>
      <c r="C2658" s="8" t="s">
        <v>25</v>
      </c>
      <c r="D2658" s="10" t="s">
        <v>255</v>
      </c>
      <c r="E2658" s="10">
        <v>413</v>
      </c>
      <c r="F2658" s="10">
        <v>259</v>
      </c>
      <c r="G2658" s="10">
        <v>176</v>
      </c>
      <c r="H2658" s="10">
        <v>77</v>
      </c>
      <c r="I2658" s="10">
        <v>85</v>
      </c>
      <c r="J2658" s="10">
        <v>31</v>
      </c>
      <c r="K2658" s="9"/>
      <c r="L2658" s="9" t="s">
        <v>18</v>
      </c>
      <c r="M2658" s="9" t="str">
        <f>IF(טבלה14[[#This Row],[מספר סטודנטים בתואר 1]]&gt;500,"yes","no")</f>
        <v>no</v>
      </c>
      <c r="N2658" s="12">
        <f>טבלה14[[#This Row],[מספר סטודנטים בתואר 1]]/SUBTOTAL(109,טבלה14[מספר סטודנטים בתואר 1])</f>
        <v>6.0075348742490578E-3</v>
      </c>
      <c r="O2658" s="11">
        <f>IFERROR(((טבלה14[[#This Row],[מספר סטודנטים בתואר 1]]-טבלה14[[#This Row],[נשים תואר 1]])/טבלה14[[#This Row],[מספר סטודנטים בתואר 1]]),"")</f>
        <v>0.3728813559322034</v>
      </c>
      <c r="P2658" s="11">
        <f>IFERROR(טבלה14[[#This Row],[נשים תואר 1]]/טבלה14[[#This Row],[מספר סטודנטים בתואר 1]],"")</f>
        <v>0.6271186440677966</v>
      </c>
      <c r="Q265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5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58" s="13">
        <f>SUMIFS(T:T,D:D,"2007/08",B:B,B2658)-טבלה14[[#This Row],[דירוג]]</f>
        <v>0</v>
      </c>
      <c r="T2658" s="9">
        <v>55</v>
      </c>
    </row>
    <row r="2659" spans="2:20" s="6" customFormat="1" ht="13.8" hidden="1" x14ac:dyDescent="0.3">
      <c r="B2659" s="7" t="s">
        <v>112</v>
      </c>
      <c r="C2659" s="8" t="s">
        <v>56</v>
      </c>
      <c r="D2659" s="9" t="s">
        <v>255</v>
      </c>
      <c r="E2659" s="10">
        <v>402</v>
      </c>
      <c r="F2659" s="10">
        <v>310</v>
      </c>
      <c r="G2659" s="10">
        <v>54</v>
      </c>
      <c r="H2659" s="10">
        <v>40</v>
      </c>
      <c r="I2659" s="10">
        <v>22</v>
      </c>
      <c r="J2659" s="10">
        <v>16</v>
      </c>
      <c r="K2659" s="9"/>
      <c r="L2659" s="9" t="s">
        <v>18</v>
      </c>
      <c r="M2659" s="9" t="str">
        <f>IF(טבלה14[[#This Row],[מספר סטודנטים בתואר 1]]&gt;500,"yes","no")</f>
        <v>no</v>
      </c>
      <c r="N2659" s="12">
        <f>טבלה14[[#This Row],[מספר סטודנטים בתואר 1]]/SUBTOTAL(109,טבלה14[מספר סטודנטים בתואר 1])</f>
        <v>5.8475278921262018E-3</v>
      </c>
      <c r="O2659" s="11">
        <f>IFERROR(((טבלה14[[#This Row],[מספר סטודנטים בתואר 1]]-טבלה14[[#This Row],[נשים תואר 1]])/טבלה14[[#This Row],[מספר סטודנטים בתואר 1]]),"")</f>
        <v>0.22885572139303484</v>
      </c>
      <c r="P2659" s="11">
        <f>IFERROR(טבלה14[[#This Row],[נשים תואר 1]]/טבלה14[[#This Row],[מספר סטודנטים בתואר 1]],"")</f>
        <v>0.77114427860696522</v>
      </c>
      <c r="Q265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65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59" s="13">
        <f>SUMIFS(T:T,D:D,"2007/08",B:B,B2659)-טבלה14[[#This Row],[דירוג]]</f>
        <v>0</v>
      </c>
      <c r="T2659" s="9">
        <v>56</v>
      </c>
    </row>
    <row r="2660" spans="2:20" s="6" customFormat="1" ht="13.8" hidden="1" x14ac:dyDescent="0.3">
      <c r="B2660" s="7" t="s">
        <v>122</v>
      </c>
      <c r="C2660" s="8" t="s">
        <v>39</v>
      </c>
      <c r="D2660" s="10" t="s">
        <v>255</v>
      </c>
      <c r="E2660" s="10">
        <v>387</v>
      </c>
      <c r="F2660" s="10">
        <v>308</v>
      </c>
      <c r="G2660" s="10">
        <v>141</v>
      </c>
      <c r="H2660" s="10">
        <v>108</v>
      </c>
      <c r="I2660" s="10">
        <v>54</v>
      </c>
      <c r="J2660" s="10">
        <v>35</v>
      </c>
      <c r="K2660" s="9"/>
      <c r="L2660" s="9" t="s">
        <v>18</v>
      </c>
      <c r="M2660" s="9" t="str">
        <f>IF(טבלה14[[#This Row],[מספר סטודנטים בתואר 1]]&gt;500,"yes","no")</f>
        <v>no</v>
      </c>
      <c r="N2660" s="12">
        <f>טבלה14[[#This Row],[מספר סטודנטים בתואר 1]]/SUBTOTAL(109,טבלה14[מספר סטודנטים בתואר 1])</f>
        <v>5.6293365528677615E-3</v>
      </c>
      <c r="O2660" s="11">
        <f>IFERROR(((טבלה14[[#This Row],[מספר סטודנטים בתואר 1]]-טבלה14[[#This Row],[נשים תואר 1]])/טבלה14[[#This Row],[מספר סטודנטים בתואר 1]]),"")</f>
        <v>0.20413436692506459</v>
      </c>
      <c r="P2660" s="11">
        <f>IFERROR(טבלה14[[#This Row],[נשים תואר 1]]/טבלה14[[#This Row],[מספר סטודנטים בתואר 1]],"")</f>
        <v>0.79586563307493541</v>
      </c>
      <c r="Q266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66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60" s="13">
        <f>SUMIFS(T:T,D:D,"2007/08",B:B,B2660)-טבלה14[[#This Row],[דירוג]]</f>
        <v>0</v>
      </c>
      <c r="T2660" s="9">
        <v>57</v>
      </c>
    </row>
    <row r="2661" spans="2:20" s="6" customFormat="1" ht="13.8" hidden="1" x14ac:dyDescent="0.3">
      <c r="B2661" s="7" t="s">
        <v>223</v>
      </c>
      <c r="C2661" s="8" t="s">
        <v>25</v>
      </c>
      <c r="D2661" s="9" t="s">
        <v>255</v>
      </c>
      <c r="E2661" s="10">
        <v>363</v>
      </c>
      <c r="F2661" s="10">
        <v>265</v>
      </c>
      <c r="G2661" s="10">
        <v>45</v>
      </c>
      <c r="H2661" s="10">
        <v>28</v>
      </c>
      <c r="I2661" s="10">
        <v>113</v>
      </c>
      <c r="J2661" s="10">
        <v>61</v>
      </c>
      <c r="K2661" s="9"/>
      <c r="L2661" s="9" t="s">
        <v>18</v>
      </c>
      <c r="M2661" s="9" t="str">
        <f>IF(טבלה14[[#This Row],[מספר סטודנטים בתואר 1]]&gt;500,"yes","no")</f>
        <v>no</v>
      </c>
      <c r="N2661" s="12">
        <f>טבלה14[[#This Row],[מספר סטודנטים בתואר 1]]/SUBTOTAL(109,טבלה14[מספר סטודנטים בתואר 1])</f>
        <v>5.2802304100542565E-3</v>
      </c>
      <c r="O2661" s="11">
        <f>IFERROR(((טבלה14[[#This Row],[מספר סטודנטים בתואר 1]]-טבלה14[[#This Row],[נשים תואר 1]])/טבלה14[[#This Row],[מספר סטודנטים בתואר 1]]),"")</f>
        <v>0.26997245179063362</v>
      </c>
      <c r="P2661" s="11">
        <f>IFERROR(טבלה14[[#This Row],[נשים תואר 1]]/טבלה14[[#This Row],[מספר סטודנטים בתואר 1]],"")</f>
        <v>0.73002754820936644</v>
      </c>
      <c r="Q266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66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61" s="13">
        <f>SUMIFS(T:T,D:D,"2007/08",B:B,B2661)-טבלה14[[#This Row],[דירוג]]</f>
        <v>0</v>
      </c>
      <c r="T2661" s="9">
        <v>58</v>
      </c>
    </row>
    <row r="2662" spans="2:20" s="6" customFormat="1" ht="13.8" hidden="1" x14ac:dyDescent="0.3">
      <c r="B2662" s="7" t="s">
        <v>100</v>
      </c>
      <c r="C2662" s="8" t="s">
        <v>34</v>
      </c>
      <c r="D2662" s="10" t="s">
        <v>255</v>
      </c>
      <c r="E2662" s="10">
        <v>359</v>
      </c>
      <c r="F2662" s="10">
        <v>62</v>
      </c>
      <c r="G2662" s="10">
        <v>136</v>
      </c>
      <c r="H2662" s="10">
        <v>22</v>
      </c>
      <c r="I2662" s="10">
        <v>26</v>
      </c>
      <c r="J2662" s="10">
        <v>9</v>
      </c>
      <c r="K2662" s="9"/>
      <c r="L2662" s="9" t="s">
        <v>18</v>
      </c>
      <c r="M2662" s="9" t="str">
        <f>IF(טבלה14[[#This Row],[מספר סטודנטים בתואר 1]]&gt;500,"yes","no")</f>
        <v>no</v>
      </c>
      <c r="N2662" s="12">
        <f>טבלה14[[#This Row],[מספר סטודנטים בתואר 1]]/SUBTOTAL(109,טבלה14[מספר סטודנטים בתואר 1])</f>
        <v>5.2220460529186731E-3</v>
      </c>
      <c r="O2662" s="11">
        <f>IFERROR(((טבלה14[[#This Row],[מספר סטודנטים בתואר 1]]-טבלה14[[#This Row],[נשים תואר 1]])/טבלה14[[#This Row],[מספר סטודנטים בתואר 1]]),"")</f>
        <v>0.82729805013927582</v>
      </c>
      <c r="P2662" s="11">
        <f>IFERROR(טבלה14[[#This Row],[נשים תואר 1]]/טבלה14[[#This Row],[מספר סטודנטים בתואר 1]],"")</f>
        <v>0.17270194986072424</v>
      </c>
      <c r="Q266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62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662" s="13">
        <f>SUMIFS(T:T,D:D,"2007/08",B:B,B2662)-טבלה14[[#This Row],[דירוג]]</f>
        <v>0</v>
      </c>
      <c r="T2662" s="9">
        <v>59</v>
      </c>
    </row>
    <row r="2663" spans="2:20" s="6" customFormat="1" ht="13.8" hidden="1" x14ac:dyDescent="0.3">
      <c r="B2663" s="7" t="s">
        <v>116</v>
      </c>
      <c r="C2663" s="8" t="s">
        <v>48</v>
      </c>
      <c r="D2663" s="9" t="s">
        <v>255</v>
      </c>
      <c r="E2663" s="10">
        <v>356</v>
      </c>
      <c r="F2663" s="10">
        <v>259</v>
      </c>
      <c r="G2663" s="10">
        <v>133</v>
      </c>
      <c r="H2663" s="10">
        <v>84</v>
      </c>
      <c r="I2663" s="10">
        <v>14</v>
      </c>
      <c r="J2663" s="10">
        <v>6</v>
      </c>
      <c r="K2663" s="9"/>
      <c r="L2663" s="9" t="s">
        <v>18</v>
      </c>
      <c r="M2663" s="9" t="str">
        <f>IF(טבלה14[[#This Row],[מספר סטודנטים בתואר 1]]&gt;500,"yes","no")</f>
        <v>no</v>
      </c>
      <c r="N2663" s="12">
        <f>טבלה14[[#This Row],[מספר סטודנטים בתואר 1]]/SUBTOTAL(109,טבלה14[מספר סטודנטים בתואר 1])</f>
        <v>5.1784077850669848E-3</v>
      </c>
      <c r="O2663" s="11">
        <f>IFERROR(((טבלה14[[#This Row],[מספר סטודנטים בתואר 1]]-טבלה14[[#This Row],[נשים תואר 1]])/טבלה14[[#This Row],[מספר סטודנטים בתואר 1]]),"")</f>
        <v>0.27247191011235955</v>
      </c>
      <c r="P2663" s="11">
        <f>IFERROR(טבלה14[[#This Row],[נשים תואר 1]]/טבלה14[[#This Row],[מספר סטודנטים בתואר 1]],"")</f>
        <v>0.72752808988764039</v>
      </c>
      <c r="Q266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66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63" s="13">
        <f>SUMIFS(T:T,D:D,"2007/08",B:B,B2663)-טבלה14[[#This Row],[דירוג]]</f>
        <v>0</v>
      </c>
      <c r="T2663" s="9">
        <v>60</v>
      </c>
    </row>
    <row r="2664" spans="2:20" s="6" customFormat="1" ht="13.8" hidden="1" x14ac:dyDescent="0.3">
      <c r="B2664" s="7" t="s">
        <v>113</v>
      </c>
      <c r="C2664" s="8" t="s">
        <v>69</v>
      </c>
      <c r="D2664" s="10" t="s">
        <v>255</v>
      </c>
      <c r="E2664" s="10">
        <v>336</v>
      </c>
      <c r="F2664" s="10">
        <v>209</v>
      </c>
      <c r="G2664" s="10">
        <v>29</v>
      </c>
      <c r="H2664" s="10">
        <v>18</v>
      </c>
      <c r="I2664" s="10"/>
      <c r="J2664" s="10"/>
      <c r="K2664" s="9"/>
      <c r="L2664" s="9" t="s">
        <v>18</v>
      </c>
      <c r="M2664" s="9" t="str">
        <f>IF(טבלה14[[#This Row],[מספר סטודנטים בתואר 1]]&gt;500,"yes","no")</f>
        <v>no</v>
      </c>
      <c r="N2664" s="12">
        <f>טבלה14[[#This Row],[מספר סטודנטים בתואר 1]]/SUBTOTAL(109,טבלה14[מספר סטודנטים בתואר 1])</f>
        <v>4.8874859993890641E-3</v>
      </c>
      <c r="O2664" s="11">
        <f>IFERROR(((טבלה14[[#This Row],[מספר סטודנטים בתואר 1]]-טבלה14[[#This Row],[נשים תואר 1]])/טבלה14[[#This Row],[מספר סטודנטים בתואר 1]]),"")</f>
        <v>0.37797619047619047</v>
      </c>
      <c r="P2664" s="11">
        <f>IFERROR(טבלה14[[#This Row],[נשים תואר 1]]/טבלה14[[#This Row],[מספר סטודנטים בתואר 1]],"")</f>
        <v>0.62202380952380953</v>
      </c>
      <c r="Q266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6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64" s="13">
        <f>SUMIFS(T:T,D:D,"2007/08",B:B,B2664)-טבלה14[[#This Row],[דירוג]]</f>
        <v>0</v>
      </c>
      <c r="T2664" s="9">
        <v>61</v>
      </c>
    </row>
    <row r="2665" spans="2:20" s="6" customFormat="1" ht="13.8" hidden="1" x14ac:dyDescent="0.3">
      <c r="B2665" s="7" t="s">
        <v>205</v>
      </c>
      <c r="C2665" s="8" t="s">
        <v>39</v>
      </c>
      <c r="D2665" s="9" t="s">
        <v>255</v>
      </c>
      <c r="E2665" s="10">
        <v>335</v>
      </c>
      <c r="F2665" s="10">
        <v>224</v>
      </c>
      <c r="G2665" s="10"/>
      <c r="H2665" s="10"/>
      <c r="I2665" s="10"/>
      <c r="J2665" s="10" t="s">
        <v>21</v>
      </c>
      <c r="K2665" s="9"/>
      <c r="L2665" s="9" t="s">
        <v>18</v>
      </c>
      <c r="M2665" s="9" t="str">
        <f>IF(טבלה14[[#This Row],[מספר סטודנטים בתואר 1]]&gt;500,"yes","no")</f>
        <v>no</v>
      </c>
      <c r="N2665" s="12">
        <f>טבלה14[[#This Row],[מספר סטודנטים בתואר 1]]/SUBTOTAL(109,טבלה14[מספר סטודנטים בתואר 1])</f>
        <v>4.8729399101051681E-3</v>
      </c>
      <c r="O2665" s="11">
        <f>IFERROR(((טבלה14[[#This Row],[מספר סטודנטים בתואר 1]]-טבלה14[[#This Row],[נשים תואר 1]])/טבלה14[[#This Row],[מספר סטודנטים בתואר 1]]),"")</f>
        <v>0.33134328358208953</v>
      </c>
      <c r="P2665" s="11">
        <f>IFERROR(טבלה14[[#This Row],[נשים תואר 1]]/טבלה14[[#This Row],[מספר סטודנטים בתואר 1]],"")</f>
        <v>0.66865671641791047</v>
      </c>
      <c r="Q266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6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65" s="13">
        <f>SUMIFS(T:T,D:D,"2007/08",B:B,B2665)-טבלה14[[#This Row],[דירוג]]</f>
        <v>0</v>
      </c>
      <c r="T2665" s="9">
        <v>62</v>
      </c>
    </row>
    <row r="2666" spans="2:20" s="6" customFormat="1" ht="13.8" hidden="1" x14ac:dyDescent="0.3">
      <c r="B2666" s="7" t="s">
        <v>207</v>
      </c>
      <c r="C2666" s="8" t="s">
        <v>34</v>
      </c>
      <c r="D2666" s="10" t="s">
        <v>255</v>
      </c>
      <c r="E2666" s="10">
        <v>326</v>
      </c>
      <c r="F2666" s="10">
        <v>33</v>
      </c>
      <c r="G2666" s="10">
        <v>13</v>
      </c>
      <c r="H2666" s="10"/>
      <c r="I2666" s="10">
        <v>5</v>
      </c>
      <c r="J2666" s="10" t="s">
        <v>21</v>
      </c>
      <c r="K2666" s="9"/>
      <c r="L2666" s="9" t="s">
        <v>18</v>
      </c>
      <c r="M2666" s="9" t="str">
        <f>IF(טבלה14[[#This Row],[מספר סטודנטים בתואר 1]]&gt;500,"yes","no")</f>
        <v>no</v>
      </c>
      <c r="N2666" s="12">
        <f>טבלה14[[#This Row],[מספר סטודנטים בתואר 1]]/SUBTOTAL(109,טבלה14[מספר סטודנטים בתואר 1])</f>
        <v>4.7420251065501042E-3</v>
      </c>
      <c r="O2666" s="11">
        <f>IFERROR(((טבלה14[[#This Row],[מספר סטודנטים בתואר 1]]-טבלה14[[#This Row],[נשים תואר 1]])/טבלה14[[#This Row],[מספר סטודנטים בתואר 1]]),"")</f>
        <v>0.89877300613496935</v>
      </c>
      <c r="P2666" s="11">
        <f>IFERROR(טבלה14[[#This Row],[נשים תואר 1]]/טבלה14[[#This Row],[מספר סטודנטים בתואר 1]],"")</f>
        <v>0.10122699386503067</v>
      </c>
      <c r="Q266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66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666" s="13">
        <f>SUMIFS(T:T,D:D,"2007/08",B:B,B2666)-טבלה14[[#This Row],[דירוג]]</f>
        <v>0</v>
      </c>
      <c r="T2666" s="9">
        <v>63</v>
      </c>
    </row>
    <row r="2667" spans="2:20" s="6" customFormat="1" ht="13.8" hidden="1" x14ac:dyDescent="0.3">
      <c r="B2667" s="7" t="s">
        <v>268</v>
      </c>
      <c r="C2667" s="8" t="s">
        <v>28</v>
      </c>
      <c r="D2667" s="9" t="s">
        <v>37</v>
      </c>
      <c r="E2667" s="10">
        <v>14</v>
      </c>
      <c r="F2667" s="10">
        <v>9</v>
      </c>
      <c r="G2667" s="10"/>
      <c r="H2667" s="10"/>
      <c r="I2667" s="10"/>
      <c r="J2667" s="10" t="s">
        <v>21</v>
      </c>
      <c r="K2667" s="9"/>
      <c r="L2667" s="9" t="s">
        <v>18</v>
      </c>
      <c r="M2667" s="9" t="str">
        <f>IF(טבלה14[[#This Row],[מספר סטודנטים בתואר 1]]&gt;500,"yes","no")</f>
        <v>no</v>
      </c>
      <c r="N2667" s="12">
        <f>טבלה14[[#This Row],[מספר סטודנטים בתואר 1]]/SUBTOTAL(109,טבלה14[מספר סטודנטים בתואר 1])</f>
        <v>2.0364524997454434E-4</v>
      </c>
      <c r="O2667" s="11">
        <f>IFERROR(((טבלה14[[#This Row],[מספר סטודנטים בתואר 1]]-טבלה14[[#This Row],[נשים תואר 1]])/טבלה14[[#This Row],[מספר סטודנטים בתואר 1]]),"")</f>
        <v>0.35714285714285715</v>
      </c>
      <c r="P2667" s="11">
        <f>IFERROR(טבלה14[[#This Row],[נשים תואר 1]]/טבלה14[[#This Row],[מספר סטודנטים בתואר 1]],"")</f>
        <v>0.6428571428571429</v>
      </c>
      <c r="Q266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6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67" s="13">
        <f>SUMIFS(T:T,D:D,"2007/08",B:B,B2667)-טבלה14[[#This Row],[דירוג]]</f>
        <v>-37</v>
      </c>
      <c r="T2667" s="9">
        <v>132</v>
      </c>
    </row>
    <row r="2668" spans="2:20" s="6" customFormat="1" ht="13.8" hidden="1" x14ac:dyDescent="0.3">
      <c r="B2668" s="7" t="s">
        <v>114</v>
      </c>
      <c r="C2668" s="8" t="s">
        <v>25</v>
      </c>
      <c r="D2668" s="10" t="s">
        <v>255</v>
      </c>
      <c r="E2668" s="10">
        <v>318</v>
      </c>
      <c r="F2668" s="10">
        <v>154</v>
      </c>
      <c r="G2668" s="10">
        <v>117</v>
      </c>
      <c r="H2668" s="10">
        <v>64</v>
      </c>
      <c r="I2668" s="10">
        <v>63</v>
      </c>
      <c r="J2668" s="10">
        <v>35</v>
      </c>
      <c r="K2668" s="9"/>
      <c r="L2668" s="9" t="s">
        <v>18</v>
      </c>
      <c r="M2668" s="9" t="str">
        <f>IF(טבלה14[[#This Row],[מספר סטודנטים בתואר 1]]&gt;500,"yes","no")</f>
        <v>no</v>
      </c>
      <c r="N2668" s="12">
        <f>טבלה14[[#This Row],[מספר סטודנטים בתואר 1]]/SUBTOTAL(109,טבלה14[מספר סטודנטים בתואר 1])</f>
        <v>4.6256563922789356E-3</v>
      </c>
      <c r="O2668" s="11">
        <f>IFERROR(((טבלה14[[#This Row],[מספר סטודנטים בתואר 1]]-טבלה14[[#This Row],[נשים תואר 1]])/טבלה14[[#This Row],[מספר סטודנטים בתואר 1]]),"")</f>
        <v>0.51572327044025157</v>
      </c>
      <c r="P2668" s="11">
        <f>IFERROR(טבלה14[[#This Row],[נשים תואר 1]]/טבלה14[[#This Row],[מספר סטודנטים בתואר 1]],"")</f>
        <v>0.48427672955974843</v>
      </c>
      <c r="Q266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6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68" s="13">
        <f>SUMIFS(T:T,D:D,"2007/08",B:B,B2668)-טבלה14[[#This Row],[דירוג]]</f>
        <v>0</v>
      </c>
      <c r="T2668" s="9">
        <v>65</v>
      </c>
    </row>
    <row r="2669" spans="2:20" s="6" customFormat="1" ht="13.8" hidden="1" x14ac:dyDescent="0.3">
      <c r="B2669" s="7" t="s">
        <v>224</v>
      </c>
      <c r="C2669" s="8" t="s">
        <v>39</v>
      </c>
      <c r="D2669" s="9" t="s">
        <v>255</v>
      </c>
      <c r="E2669" s="10">
        <v>294</v>
      </c>
      <c r="F2669" s="10">
        <v>256</v>
      </c>
      <c r="G2669" s="10">
        <v>47</v>
      </c>
      <c r="H2669" s="10">
        <v>42</v>
      </c>
      <c r="I2669" s="10">
        <v>8</v>
      </c>
      <c r="J2669" s="10">
        <v>8</v>
      </c>
      <c r="K2669" s="9"/>
      <c r="L2669" s="9" t="s">
        <v>18</v>
      </c>
      <c r="M2669" s="9" t="str">
        <f>IF(טבלה14[[#This Row],[מספר סטודנטים בתואר 1]]&gt;500,"yes","no")</f>
        <v>no</v>
      </c>
      <c r="N2669" s="12">
        <f>טבלה14[[#This Row],[מספר סטודנטים בתואר 1]]/SUBTOTAL(109,טבלה14[מספר סטודנטים בתואר 1])</f>
        <v>4.2765502494654314E-3</v>
      </c>
      <c r="O2669" s="11">
        <f>IFERROR(((טבלה14[[#This Row],[מספר סטודנטים בתואר 1]]-טבלה14[[#This Row],[נשים תואר 1]])/טבלה14[[#This Row],[מספר סטודנטים בתואר 1]]),"")</f>
        <v>0.12925170068027211</v>
      </c>
      <c r="P2669" s="11">
        <f>IFERROR(טבלה14[[#This Row],[נשים תואר 1]]/טבלה14[[#This Row],[מספר סטודנטים בתואר 1]],"")</f>
        <v>0.87074829931972786</v>
      </c>
      <c r="Q266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66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69" s="13">
        <f>SUMIFS(T:T,D:D,"2007/08",B:B,B2669)-טבלה14[[#This Row],[דירוג]]</f>
        <v>0</v>
      </c>
      <c r="T2669" s="9">
        <v>66</v>
      </c>
    </row>
    <row r="2670" spans="2:20" s="6" customFormat="1" ht="13.8" hidden="1" x14ac:dyDescent="0.3">
      <c r="B2670" s="7" t="s">
        <v>125</v>
      </c>
      <c r="C2670" s="8" t="s">
        <v>56</v>
      </c>
      <c r="D2670" s="10" t="s">
        <v>255</v>
      </c>
      <c r="E2670" s="10">
        <v>287</v>
      </c>
      <c r="F2670" s="10">
        <v>176</v>
      </c>
      <c r="G2670" s="10">
        <v>79</v>
      </c>
      <c r="H2670" s="10">
        <v>61</v>
      </c>
      <c r="I2670" s="10">
        <v>66</v>
      </c>
      <c r="J2670" s="10">
        <v>39</v>
      </c>
      <c r="K2670" s="9"/>
      <c r="L2670" s="9" t="s">
        <v>18</v>
      </c>
      <c r="M2670" s="9" t="str">
        <f>IF(טבלה14[[#This Row],[מספר סטודנטים בתואר 1]]&gt;500,"yes","no")</f>
        <v>no</v>
      </c>
      <c r="N2670" s="12">
        <f>טבלה14[[#This Row],[מספר סטודנטים בתואר 1]]/SUBTOTAL(109,טבלה14[מספר סטודנטים בתואר 1])</f>
        <v>4.1747276244781589E-3</v>
      </c>
      <c r="O2670" s="11">
        <f>IFERROR(((טבלה14[[#This Row],[מספר סטודנטים בתואר 1]]-טבלה14[[#This Row],[נשים תואר 1]])/טבלה14[[#This Row],[מספר סטודנטים בתואר 1]]),"")</f>
        <v>0.38675958188153309</v>
      </c>
      <c r="P2670" s="11">
        <f>IFERROR(טבלה14[[#This Row],[נשים תואר 1]]/טבלה14[[#This Row],[מספר סטודנטים בתואר 1]],"")</f>
        <v>0.61324041811846686</v>
      </c>
      <c r="Q267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7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70" s="13">
        <f>SUMIFS(T:T,D:D,"2007/08",B:B,B2670)-טבלה14[[#This Row],[דירוג]]</f>
        <v>0</v>
      </c>
      <c r="T2670" s="9">
        <v>67</v>
      </c>
    </row>
    <row r="2671" spans="2:20" s="6" customFormat="1" ht="13.8" hidden="1" x14ac:dyDescent="0.3">
      <c r="B2671" s="7" t="s">
        <v>201</v>
      </c>
      <c r="C2671" s="8" t="s">
        <v>58</v>
      </c>
      <c r="D2671" s="9" t="s">
        <v>255</v>
      </c>
      <c r="E2671" s="10">
        <v>284</v>
      </c>
      <c r="F2671" s="10">
        <v>233</v>
      </c>
      <c r="G2671" s="10"/>
      <c r="H2671" s="10"/>
      <c r="I2671" s="10"/>
      <c r="J2671" s="10" t="s">
        <v>21</v>
      </c>
      <c r="K2671" s="9"/>
      <c r="L2671" s="9" t="s">
        <v>18</v>
      </c>
      <c r="M2671" s="9" t="str">
        <f>IF(טבלה14[[#This Row],[מספר סטודנטים בתואר 1]]&gt;500,"yes","no")</f>
        <v>no</v>
      </c>
      <c r="N2671" s="12">
        <f>טבלה14[[#This Row],[מספר סטודנטים בתואר 1]]/SUBTOTAL(109,טבלה14[מספר סטודנטים בתואר 1])</f>
        <v>4.1310893566264707E-3</v>
      </c>
      <c r="O2671" s="11">
        <f>IFERROR(((טבלה14[[#This Row],[מספר סטודנטים בתואר 1]]-טבלה14[[#This Row],[נשים תואר 1]])/טבלה14[[#This Row],[מספר סטודנטים בתואר 1]]),"")</f>
        <v>0.1795774647887324</v>
      </c>
      <c r="P2671" s="11">
        <f>IFERROR(טבלה14[[#This Row],[נשים תואר 1]]/טבלה14[[#This Row],[מספר סטודנטים בתואר 1]],"")</f>
        <v>0.82042253521126762</v>
      </c>
      <c r="Q267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67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71" s="13">
        <f>SUMIFS(T:T,D:D,"2007/08",B:B,B2671)-טבלה14[[#This Row],[דירוג]]</f>
        <v>0</v>
      </c>
      <c r="T2671" s="9">
        <v>68</v>
      </c>
    </row>
    <row r="2672" spans="2:20" s="6" customFormat="1" ht="13.8" hidden="1" x14ac:dyDescent="0.3">
      <c r="B2672" s="7" t="s">
        <v>79</v>
      </c>
      <c r="C2672" s="8" t="s">
        <v>34</v>
      </c>
      <c r="D2672" s="10" t="s">
        <v>255</v>
      </c>
      <c r="E2672" s="10">
        <v>283</v>
      </c>
      <c r="F2672" s="10">
        <v>25</v>
      </c>
      <c r="G2672" s="10"/>
      <c r="H2672" s="10"/>
      <c r="I2672" s="10"/>
      <c r="J2672" s="10"/>
      <c r="K2672" s="9"/>
      <c r="L2672" s="9" t="s">
        <v>18</v>
      </c>
      <c r="M2672" s="9" t="str">
        <f>IF(טבלה14[[#This Row],[מספר סטודנטים בתואר 1]]&gt;500,"yes","no")</f>
        <v>no</v>
      </c>
      <c r="N2672" s="12">
        <f>טבלה14[[#This Row],[מספר סטודנטים בתואר 1]]/SUBTOTAL(109,טבלה14[מספר סטודנטים בתואר 1])</f>
        <v>4.1165432673425746E-3</v>
      </c>
      <c r="O2672" s="11">
        <f>IFERROR(((טבלה14[[#This Row],[מספר סטודנטים בתואר 1]]-טבלה14[[#This Row],[נשים תואר 1]])/טבלה14[[#This Row],[מספר סטודנטים בתואר 1]]),"")</f>
        <v>0.91166077738515905</v>
      </c>
      <c r="P2672" s="11">
        <f>IFERROR(טבלה14[[#This Row],[נשים תואר 1]]/טבלה14[[#This Row],[מספר סטודנטים בתואר 1]],"")</f>
        <v>8.8339222614840993E-2</v>
      </c>
      <c r="Q267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72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672" s="13">
        <f>SUMIFS(T:T,D:D,"2007/08",B:B,B2672)-טבלה14[[#This Row],[דירוג]]</f>
        <v>0</v>
      </c>
      <c r="T2672" s="9">
        <v>69</v>
      </c>
    </row>
    <row r="2673" spans="2:20" s="6" customFormat="1" ht="13.8" hidden="1" x14ac:dyDescent="0.3">
      <c r="B2673" s="7" t="s">
        <v>119</v>
      </c>
      <c r="C2673" s="8" t="s">
        <v>34</v>
      </c>
      <c r="D2673" s="9" t="s">
        <v>255</v>
      </c>
      <c r="E2673" s="10">
        <v>268</v>
      </c>
      <c r="F2673" s="10">
        <v>189</v>
      </c>
      <c r="G2673" s="10">
        <v>65</v>
      </c>
      <c r="H2673" s="10">
        <v>48</v>
      </c>
      <c r="I2673" s="10">
        <v>28</v>
      </c>
      <c r="J2673" s="10">
        <v>15</v>
      </c>
      <c r="K2673" s="9"/>
      <c r="L2673" s="9" t="s">
        <v>18</v>
      </c>
      <c r="M2673" s="9" t="str">
        <f>IF(טבלה14[[#This Row],[מספר סטודנטים בתואר 1]]&gt;500,"yes","no")</f>
        <v>no</v>
      </c>
      <c r="N2673" s="12">
        <f>טבלה14[[#This Row],[מספר סטודנטים בתואר 1]]/SUBTOTAL(109,טבלה14[מספר סטודנטים בתואר 1])</f>
        <v>3.8983519280841347E-3</v>
      </c>
      <c r="O2673" s="11">
        <f>IFERROR(((טבלה14[[#This Row],[מספר סטודנטים בתואר 1]]-טבלה14[[#This Row],[נשים תואר 1]])/טבלה14[[#This Row],[מספר סטודנטים בתואר 1]]),"")</f>
        <v>0.29477611940298509</v>
      </c>
      <c r="P2673" s="11">
        <f>IFERROR(טבלה14[[#This Row],[נשים תואר 1]]/טבלה14[[#This Row],[מספר סטודנטים בתואר 1]],"")</f>
        <v>0.70522388059701491</v>
      </c>
      <c r="Q267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67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73" s="13">
        <f>SUMIFS(T:T,D:D,"2007/08",B:B,B2673)-טבלה14[[#This Row],[דירוג]]</f>
        <v>0</v>
      </c>
      <c r="T2673" s="9">
        <v>70</v>
      </c>
    </row>
    <row r="2674" spans="2:20" s="6" customFormat="1" ht="13.8" hidden="1" x14ac:dyDescent="0.3">
      <c r="B2674" s="7" t="s">
        <v>247</v>
      </c>
      <c r="C2674" s="8" t="s">
        <v>52</v>
      </c>
      <c r="D2674" s="10" t="s">
        <v>255</v>
      </c>
      <c r="E2674" s="10">
        <v>264</v>
      </c>
      <c r="F2674" s="10">
        <v>245</v>
      </c>
      <c r="G2674" s="10">
        <v>141</v>
      </c>
      <c r="H2674" s="10">
        <v>124</v>
      </c>
      <c r="I2674" s="10"/>
      <c r="J2674" s="10" t="s">
        <v>21</v>
      </c>
      <c r="K2674" s="9"/>
      <c r="L2674" s="9" t="s">
        <v>18</v>
      </c>
      <c r="M2674" s="9" t="str">
        <f>IF(טבלה14[[#This Row],[מספר סטודנטים בתואר 1]]&gt;500,"yes","no")</f>
        <v>no</v>
      </c>
      <c r="N2674" s="12">
        <f>טבלה14[[#This Row],[מספר סטודנטים בתואר 1]]/SUBTOTAL(109,טבלה14[מספר סטודנטים בתואר 1])</f>
        <v>3.8401675709485504E-3</v>
      </c>
      <c r="O2674" s="11">
        <f>IFERROR(((טבלה14[[#This Row],[מספר סטודנטים בתואר 1]]-טבלה14[[#This Row],[נשים תואר 1]])/טבלה14[[#This Row],[מספר סטודנטים בתואר 1]]),"")</f>
        <v>7.1969696969696975E-2</v>
      </c>
      <c r="P2674" s="11">
        <f>IFERROR(טבלה14[[#This Row],[נשים תואר 1]]/טבלה14[[#This Row],[מספר סטודנטים בתואר 1]],"")</f>
        <v>0.92803030303030298</v>
      </c>
      <c r="Q267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67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74" s="13">
        <f>SUMIFS(T:T,D:D,"2007/08",B:B,B2674)-טבלה14[[#This Row],[דירוג]]</f>
        <v>0</v>
      </c>
      <c r="T2674" s="9">
        <v>71</v>
      </c>
    </row>
    <row r="2675" spans="2:20" s="6" customFormat="1" ht="13.8" hidden="1" x14ac:dyDescent="0.3">
      <c r="B2675" s="7" t="s">
        <v>104</v>
      </c>
      <c r="C2675" s="8" t="s">
        <v>39</v>
      </c>
      <c r="D2675" s="9" t="s">
        <v>255</v>
      </c>
      <c r="E2675" s="10">
        <v>263</v>
      </c>
      <c r="F2675" s="10">
        <v>177</v>
      </c>
      <c r="G2675" s="10">
        <v>36</v>
      </c>
      <c r="H2675" s="10">
        <v>20</v>
      </c>
      <c r="I2675" s="10">
        <v>5</v>
      </c>
      <c r="J2675" s="10"/>
      <c r="K2675" s="9"/>
      <c r="L2675" s="9" t="s">
        <v>18</v>
      </c>
      <c r="M2675" s="9" t="str">
        <f>IF(טבלה14[[#This Row],[מספר סטודנטים בתואר 1]]&gt;500,"yes","no")</f>
        <v>no</v>
      </c>
      <c r="N2675" s="12">
        <f>טבלה14[[#This Row],[מספר סטודנטים בתואר 1]]/SUBTOTAL(109,טבלה14[מספר סטודנטים בתואר 1])</f>
        <v>3.8256214816646543E-3</v>
      </c>
      <c r="O2675" s="11">
        <f>IFERROR(((טבלה14[[#This Row],[מספר סטודנטים בתואר 1]]-טבלה14[[#This Row],[נשים תואר 1]])/טבלה14[[#This Row],[מספר סטודנטים בתואר 1]]),"")</f>
        <v>0.3269961977186312</v>
      </c>
      <c r="P2675" s="11">
        <f>IFERROR(טבלה14[[#This Row],[נשים תואר 1]]/טבלה14[[#This Row],[מספר סטודנטים בתואר 1]],"")</f>
        <v>0.6730038022813688</v>
      </c>
      <c r="Q267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7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75" s="13">
        <f>SUMIFS(T:T,D:D,"2007/08",B:B,B2675)-טבלה14[[#This Row],[דירוג]]</f>
        <v>0</v>
      </c>
      <c r="T2675" s="9">
        <v>72</v>
      </c>
    </row>
    <row r="2676" spans="2:20" s="6" customFormat="1" ht="13.8" hidden="1" x14ac:dyDescent="0.3">
      <c r="B2676" s="7" t="s">
        <v>215</v>
      </c>
      <c r="C2676" s="8" t="s">
        <v>52</v>
      </c>
      <c r="D2676" s="10" t="s">
        <v>255</v>
      </c>
      <c r="E2676" s="10">
        <v>261</v>
      </c>
      <c r="F2676" s="10">
        <v>248</v>
      </c>
      <c r="G2676" s="10">
        <v>477</v>
      </c>
      <c r="H2676" s="10">
        <v>448</v>
      </c>
      <c r="I2676" s="10">
        <v>17</v>
      </c>
      <c r="J2676" s="10">
        <v>14</v>
      </c>
      <c r="K2676" s="9"/>
      <c r="L2676" s="9" t="s">
        <v>18</v>
      </c>
      <c r="M2676" s="9" t="str">
        <f>IF(טבלה14[[#This Row],[מספר סטודנטים בתואר 1]]&gt;500,"yes","no")</f>
        <v>no</v>
      </c>
      <c r="N2676" s="12">
        <f>טבלה14[[#This Row],[מספר סטודנטים בתואר 1]]/SUBTOTAL(109,טבלה14[מספר סטודנטים בתואר 1])</f>
        <v>3.7965293030968626E-3</v>
      </c>
      <c r="O2676" s="11">
        <f>IFERROR(((טבלה14[[#This Row],[מספר סטודנטים בתואר 1]]-טבלה14[[#This Row],[נשים תואר 1]])/טבלה14[[#This Row],[מספר סטודנטים בתואר 1]]),"")</f>
        <v>4.9808429118773943E-2</v>
      </c>
      <c r="P2676" s="11">
        <f>IFERROR(טבלה14[[#This Row],[נשים תואר 1]]/טבלה14[[#This Row],[מספר סטודנטים בתואר 1]],"")</f>
        <v>0.95019157088122608</v>
      </c>
      <c r="Q2676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67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76" s="13">
        <f>SUMIFS(T:T,D:D,"2007/08",B:B,B2676)-טבלה14[[#This Row],[דירוג]]</f>
        <v>0</v>
      </c>
      <c r="T2676" s="9">
        <v>73</v>
      </c>
    </row>
    <row r="2677" spans="2:20" s="6" customFormat="1" ht="13.8" hidden="1" x14ac:dyDescent="0.3">
      <c r="B2677" s="7" t="s">
        <v>110</v>
      </c>
      <c r="C2677" s="8" t="s">
        <v>48</v>
      </c>
      <c r="D2677" s="9" t="s">
        <v>255</v>
      </c>
      <c r="E2677" s="10">
        <v>247</v>
      </c>
      <c r="F2677" s="10">
        <v>173</v>
      </c>
      <c r="G2677" s="10">
        <v>47</v>
      </c>
      <c r="H2677" s="10">
        <v>29</v>
      </c>
      <c r="I2677" s="10">
        <v>59</v>
      </c>
      <c r="J2677" s="10">
        <v>31</v>
      </c>
      <c r="K2677" s="9"/>
      <c r="L2677" s="9" t="s">
        <v>18</v>
      </c>
      <c r="M2677" s="9" t="str">
        <f>IF(טבלה14[[#This Row],[מספר סטודנטים בתואר 1]]&gt;500,"yes","no")</f>
        <v>no</v>
      </c>
      <c r="N2677" s="12">
        <f>טבלה14[[#This Row],[מספר סטודנטים בתואר 1]]/SUBTOTAL(109,טבלה14[מספר סטודנטים בתואר 1])</f>
        <v>3.5928840531223179E-3</v>
      </c>
      <c r="O2677" s="11">
        <f>IFERROR(((טבלה14[[#This Row],[מספר סטודנטים בתואר 1]]-טבלה14[[#This Row],[נשים תואר 1]])/טבלה14[[#This Row],[מספר סטודנטים בתואר 1]]),"")</f>
        <v>0.29959514170040485</v>
      </c>
      <c r="P2677" s="11">
        <f>IFERROR(טבלה14[[#This Row],[נשים תואר 1]]/טבלה14[[#This Row],[מספר סטודנטים בתואר 1]],"")</f>
        <v>0.70040485829959509</v>
      </c>
      <c r="Q267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67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77" s="13">
        <f>SUMIFS(T:T,D:D,"2007/08",B:B,B2677)-טבלה14[[#This Row],[דירוג]]</f>
        <v>0</v>
      </c>
      <c r="T2677" s="9">
        <v>74</v>
      </c>
    </row>
    <row r="2678" spans="2:20" s="6" customFormat="1" ht="13.8" hidden="1" x14ac:dyDescent="0.3">
      <c r="B2678" s="7" t="s">
        <v>202</v>
      </c>
      <c r="C2678" s="8" t="s">
        <v>25</v>
      </c>
      <c r="D2678" s="10" t="s">
        <v>255</v>
      </c>
      <c r="E2678" s="10">
        <v>242</v>
      </c>
      <c r="F2678" s="10">
        <v>170</v>
      </c>
      <c r="G2678" s="10">
        <v>137</v>
      </c>
      <c r="H2678" s="10">
        <v>84</v>
      </c>
      <c r="I2678" s="10">
        <v>74</v>
      </c>
      <c r="J2678" s="10">
        <v>32</v>
      </c>
      <c r="K2678" s="9"/>
      <c r="L2678" s="9" t="s">
        <v>18</v>
      </c>
      <c r="M2678" s="9" t="str">
        <f>IF(טבלה14[[#This Row],[מספר סטודנטים בתואר 1]]&gt;500,"yes","no")</f>
        <v>no</v>
      </c>
      <c r="N2678" s="12">
        <f>טבלה14[[#This Row],[מספר סטודנטים בתואר 1]]/SUBTOTAL(109,טבלה14[מספר סטודנטים בתואר 1])</f>
        <v>3.520153606702838E-3</v>
      </c>
      <c r="O2678" s="11">
        <f>IFERROR(((טבלה14[[#This Row],[מספר סטודנטים בתואר 1]]-טבלה14[[#This Row],[נשים תואר 1]])/טבלה14[[#This Row],[מספר סטודנטים בתואר 1]]),"")</f>
        <v>0.2975206611570248</v>
      </c>
      <c r="P2678" s="11">
        <f>IFERROR(טבלה14[[#This Row],[נשים תואר 1]]/טבלה14[[#This Row],[מספר סטודנטים בתואר 1]],"")</f>
        <v>0.7024793388429752</v>
      </c>
      <c r="Q267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67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78" s="13">
        <f>SUMIFS(T:T,D:D,"2007/08",B:B,B2678)-טבלה14[[#This Row],[דירוג]]</f>
        <v>0</v>
      </c>
      <c r="T2678" s="9">
        <v>75</v>
      </c>
    </row>
    <row r="2679" spans="2:20" s="6" customFormat="1" ht="13.8" hidden="1" x14ac:dyDescent="0.3">
      <c r="B2679" s="7" t="s">
        <v>88</v>
      </c>
      <c r="C2679" s="8" t="s">
        <v>48</v>
      </c>
      <c r="D2679" s="9" t="s">
        <v>255</v>
      </c>
      <c r="E2679" s="10">
        <v>237</v>
      </c>
      <c r="F2679" s="10">
        <v>181</v>
      </c>
      <c r="G2679" s="10">
        <v>313</v>
      </c>
      <c r="H2679" s="10">
        <v>232</v>
      </c>
      <c r="I2679" s="10">
        <v>146</v>
      </c>
      <c r="J2679" s="10">
        <v>78</v>
      </c>
      <c r="K2679" s="9"/>
      <c r="L2679" s="9" t="s">
        <v>18</v>
      </c>
      <c r="M2679" s="9" t="str">
        <f>IF(טבלה14[[#This Row],[מספר סטודנטים בתואר 1]]&gt;500,"yes","no")</f>
        <v>no</v>
      </c>
      <c r="N2679" s="12">
        <f>טבלה14[[#This Row],[מספר סטודנטים בתואר 1]]/SUBTOTAL(109,טבלה14[מספר סטודנטים בתואר 1])</f>
        <v>3.447423160283358E-3</v>
      </c>
      <c r="O2679" s="11">
        <f>IFERROR(((טבלה14[[#This Row],[מספר סטודנטים בתואר 1]]-טבלה14[[#This Row],[נשים תואר 1]])/טבלה14[[#This Row],[מספר סטודנטים בתואר 1]]),"")</f>
        <v>0.23628691983122363</v>
      </c>
      <c r="P2679" s="11">
        <f>IFERROR(טבלה14[[#This Row],[נשים תואר 1]]/טבלה14[[#This Row],[מספר סטודנטים בתואר 1]],"")</f>
        <v>0.76371308016877637</v>
      </c>
      <c r="Q2679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67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79" s="13">
        <f>SUMIFS(T:T,D:D,"2007/08",B:B,B2679)-טבלה14[[#This Row],[דירוג]]</f>
        <v>0</v>
      </c>
      <c r="T2679" s="9">
        <v>76</v>
      </c>
    </row>
    <row r="2680" spans="2:20" s="6" customFormat="1" ht="13.8" hidden="1" x14ac:dyDescent="0.3">
      <c r="B2680" s="7" t="s">
        <v>109</v>
      </c>
      <c r="C2680" s="8" t="s">
        <v>52</v>
      </c>
      <c r="D2680" s="10" t="s">
        <v>255</v>
      </c>
      <c r="E2680" s="10">
        <v>220</v>
      </c>
      <c r="F2680" s="10">
        <v>206</v>
      </c>
      <c r="G2680" s="10">
        <v>378</v>
      </c>
      <c r="H2680" s="10">
        <v>352</v>
      </c>
      <c r="I2680" s="10"/>
      <c r="J2680" s="10" t="s">
        <v>21</v>
      </c>
      <c r="K2680" s="9"/>
      <c r="L2680" s="9" t="s">
        <v>18</v>
      </c>
      <c r="M2680" s="9" t="str">
        <f>IF(טבלה14[[#This Row],[מספר סטודנטים בתואר 1]]&gt;500,"yes","no")</f>
        <v>no</v>
      </c>
      <c r="N2680" s="12">
        <f>טבלה14[[#This Row],[מספר סטודנטים בתואר 1]]/SUBTOTAL(109,טבלה14[מספר סטודנטים בתואר 1])</f>
        <v>3.2001396424571255E-3</v>
      </c>
      <c r="O2680" s="11">
        <f>IFERROR(((טבלה14[[#This Row],[מספר סטודנטים בתואר 1]]-טבלה14[[#This Row],[נשים תואר 1]])/טבלה14[[#This Row],[מספר סטודנטים בתואר 1]]),"")</f>
        <v>6.363636363636363E-2</v>
      </c>
      <c r="P2680" s="11">
        <f>IFERROR(טבלה14[[#This Row],[נשים תואר 1]]/טבלה14[[#This Row],[מספר סטודנטים בתואר 1]],"")</f>
        <v>0.9363636363636364</v>
      </c>
      <c r="Q2680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68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80" s="13">
        <f>SUMIFS(T:T,D:D,"2007/08",B:B,B2680)-טבלה14[[#This Row],[דירוג]]</f>
        <v>0</v>
      </c>
      <c r="T2680" s="9">
        <v>77</v>
      </c>
    </row>
    <row r="2681" spans="2:20" s="6" customFormat="1" ht="13.8" hidden="1" x14ac:dyDescent="0.3">
      <c r="B2681" s="7" t="s">
        <v>97</v>
      </c>
      <c r="C2681" s="8" t="s">
        <v>58</v>
      </c>
      <c r="D2681" s="9" t="s">
        <v>255</v>
      </c>
      <c r="E2681" s="10">
        <v>219</v>
      </c>
      <c r="F2681" s="10">
        <v>204</v>
      </c>
      <c r="G2681" s="10">
        <v>68</v>
      </c>
      <c r="H2681" s="10">
        <v>57</v>
      </c>
      <c r="I2681" s="10">
        <v>11</v>
      </c>
      <c r="J2681" s="10">
        <v>9</v>
      </c>
      <c r="K2681" s="9"/>
      <c r="L2681" s="9" t="s">
        <v>18</v>
      </c>
      <c r="M2681" s="9" t="str">
        <f>IF(טבלה14[[#This Row],[מספר סטודנטים בתואר 1]]&gt;500,"yes","no")</f>
        <v>no</v>
      </c>
      <c r="N2681" s="12">
        <f>טבלה14[[#This Row],[מספר סטודנטים בתואר 1]]/SUBTOTAL(109,טבלה14[מספר סטודנטים בתואר 1])</f>
        <v>3.1855935531732295E-3</v>
      </c>
      <c r="O2681" s="11">
        <f>IFERROR(((טבלה14[[#This Row],[מספר סטודנטים בתואר 1]]-טבלה14[[#This Row],[נשים תואר 1]])/טבלה14[[#This Row],[מספר סטודנטים בתואר 1]]),"")</f>
        <v>6.8493150684931503E-2</v>
      </c>
      <c r="P2681" s="11">
        <f>IFERROR(טבלה14[[#This Row],[נשים תואר 1]]/טבלה14[[#This Row],[מספר סטודנטים בתואר 1]],"")</f>
        <v>0.93150684931506844</v>
      </c>
      <c r="Q268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68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81" s="13">
        <f>SUMIFS(T:T,D:D,"2007/08",B:B,B2681)-טבלה14[[#This Row],[דירוג]]</f>
        <v>0</v>
      </c>
      <c r="T2681" s="9">
        <v>78</v>
      </c>
    </row>
    <row r="2682" spans="2:20" s="6" customFormat="1" ht="13.8" hidden="1" x14ac:dyDescent="0.3">
      <c r="B2682" s="7" t="s">
        <v>213</v>
      </c>
      <c r="C2682" s="8" t="s">
        <v>56</v>
      </c>
      <c r="D2682" s="10" t="s">
        <v>255</v>
      </c>
      <c r="E2682" s="10">
        <v>217</v>
      </c>
      <c r="F2682" s="10">
        <v>174</v>
      </c>
      <c r="G2682" s="10">
        <v>160</v>
      </c>
      <c r="H2682" s="10">
        <v>132</v>
      </c>
      <c r="I2682" s="10">
        <v>19</v>
      </c>
      <c r="J2682" s="10">
        <v>17</v>
      </c>
      <c r="K2682" s="9"/>
      <c r="L2682" s="9" t="s">
        <v>18</v>
      </c>
      <c r="M2682" s="9" t="str">
        <f>IF(טבלה14[[#This Row],[מספר סטודנטים בתואר 1]]&gt;500,"yes","no")</f>
        <v>no</v>
      </c>
      <c r="N2682" s="12">
        <f>טבלה14[[#This Row],[מספר סטודנטים בתואר 1]]/SUBTOTAL(109,טבלה14[מספר סטודנטים בתואר 1])</f>
        <v>3.1565013746054373E-3</v>
      </c>
      <c r="O2682" s="11">
        <f>IFERROR(((טבלה14[[#This Row],[מספר סטודנטים בתואר 1]]-טבלה14[[#This Row],[נשים תואר 1]])/טבלה14[[#This Row],[מספר סטודנטים בתואר 1]]),"")</f>
        <v>0.19815668202764977</v>
      </c>
      <c r="P2682" s="11">
        <f>IFERROR(טבלה14[[#This Row],[נשים תואר 1]]/טבלה14[[#This Row],[מספר סטודנטים בתואר 1]],"")</f>
        <v>0.8018433179723502</v>
      </c>
      <c r="Q2682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68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82" s="13">
        <f>SUMIFS(T:T,D:D,"2007/08",B:B,B2682)-טבלה14[[#This Row],[דירוג]]</f>
        <v>0</v>
      </c>
      <c r="T2682" s="9">
        <v>79</v>
      </c>
    </row>
    <row r="2683" spans="2:20" s="6" customFormat="1" ht="13.8" hidden="1" x14ac:dyDescent="0.3">
      <c r="B2683" s="7" t="s">
        <v>124</v>
      </c>
      <c r="C2683" s="8" t="s">
        <v>58</v>
      </c>
      <c r="D2683" s="9" t="s">
        <v>255</v>
      </c>
      <c r="E2683" s="10">
        <v>215</v>
      </c>
      <c r="F2683" s="10">
        <v>158</v>
      </c>
      <c r="G2683" s="10"/>
      <c r="H2683" s="10"/>
      <c r="I2683" s="10"/>
      <c r="J2683" s="10" t="s">
        <v>21</v>
      </c>
      <c r="K2683" s="9"/>
      <c r="L2683" s="9" t="s">
        <v>18</v>
      </c>
      <c r="M2683" s="9" t="str">
        <f>IF(טבלה14[[#This Row],[מספר סטודנטים בתואר 1]]&gt;500,"yes","no")</f>
        <v>no</v>
      </c>
      <c r="N2683" s="12">
        <f>טבלה14[[#This Row],[מספר סטודנטים בתואר 1]]/SUBTOTAL(109,טבלה14[מספר סטודנטים בתואר 1])</f>
        <v>3.1274091960376451E-3</v>
      </c>
      <c r="O2683" s="11">
        <f>IFERROR(((טבלה14[[#This Row],[מספר סטודנטים בתואר 1]]-טבלה14[[#This Row],[נשים תואר 1]])/טבלה14[[#This Row],[מספר סטודנטים בתואר 1]]),"")</f>
        <v>0.26511627906976742</v>
      </c>
      <c r="P2683" s="11">
        <f>IFERROR(טבלה14[[#This Row],[נשים תואר 1]]/טבלה14[[#This Row],[מספר סטודנטים בתואר 1]],"")</f>
        <v>0.73488372093023258</v>
      </c>
      <c r="Q268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68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83" s="13">
        <f>SUMIFS(T:T,D:D,"2007/08",B:B,B2683)-טבלה14[[#This Row],[דירוג]]</f>
        <v>0</v>
      </c>
      <c r="T2683" s="9">
        <v>80</v>
      </c>
    </row>
    <row r="2684" spans="2:20" s="6" customFormat="1" ht="13.8" hidden="1" x14ac:dyDescent="0.3">
      <c r="B2684" s="7" t="s">
        <v>238</v>
      </c>
      <c r="C2684" s="8" t="s">
        <v>25</v>
      </c>
      <c r="D2684" s="10" t="s">
        <v>255</v>
      </c>
      <c r="E2684" s="10">
        <v>210</v>
      </c>
      <c r="F2684" s="10">
        <v>130</v>
      </c>
      <c r="G2684" s="10">
        <v>158</v>
      </c>
      <c r="H2684" s="10">
        <v>116</v>
      </c>
      <c r="I2684" s="10">
        <v>30</v>
      </c>
      <c r="J2684" s="10">
        <v>23</v>
      </c>
      <c r="K2684" s="9"/>
      <c r="L2684" s="9" t="s">
        <v>18</v>
      </c>
      <c r="M2684" s="9" t="str">
        <f>IF(טבלה14[[#This Row],[מספר סטודנטים בתואר 1]]&gt;500,"yes","no")</f>
        <v>no</v>
      </c>
      <c r="N2684" s="12">
        <f>טבלה14[[#This Row],[מספר סטודנטים בתואר 1]]/SUBTOTAL(109,טבלה14[מספר סטודנטים בתואר 1])</f>
        <v>3.0546787496181652E-3</v>
      </c>
      <c r="O2684" s="11">
        <f>IFERROR(((טבלה14[[#This Row],[מספר סטודנטים בתואר 1]]-טבלה14[[#This Row],[נשים תואר 1]])/טבלה14[[#This Row],[מספר סטודנטים בתואר 1]]),"")</f>
        <v>0.38095238095238093</v>
      </c>
      <c r="P2684" s="11">
        <f>IFERROR(טבלה14[[#This Row],[נשים תואר 1]]/טבלה14[[#This Row],[מספר סטודנטים בתואר 1]],"")</f>
        <v>0.61904761904761907</v>
      </c>
      <c r="Q268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8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84" s="13">
        <f>SUMIFS(T:T,D:D,"2007/08",B:B,B2684)-טבלה14[[#This Row],[דירוג]]</f>
        <v>0</v>
      </c>
      <c r="T2684" s="9">
        <v>81</v>
      </c>
    </row>
    <row r="2685" spans="2:20" s="6" customFormat="1" ht="13.8" hidden="1" x14ac:dyDescent="0.3">
      <c r="B2685" s="7" t="s">
        <v>123</v>
      </c>
      <c r="C2685" s="8" t="s">
        <v>34</v>
      </c>
      <c r="D2685" s="9" t="s">
        <v>255</v>
      </c>
      <c r="E2685" s="10">
        <v>192</v>
      </c>
      <c r="F2685" s="10">
        <v>103</v>
      </c>
      <c r="G2685" s="10">
        <v>24</v>
      </c>
      <c r="H2685" s="10">
        <v>14</v>
      </c>
      <c r="I2685" s="10">
        <v>28</v>
      </c>
      <c r="J2685" s="10">
        <v>18</v>
      </c>
      <c r="K2685" s="9"/>
      <c r="L2685" s="9" t="s">
        <v>18</v>
      </c>
      <c r="M2685" s="9" t="str">
        <f>IF(טבלה14[[#This Row],[מספר סטודנטים בתואר 1]]&gt;500,"yes","no")</f>
        <v>no</v>
      </c>
      <c r="N2685" s="12">
        <f>טבלה14[[#This Row],[מספר סטודנטים בתואר 1]]/SUBTOTAL(109,טבלה14[מספר סטודנטים בתואר 1])</f>
        <v>2.7928491425080366E-3</v>
      </c>
      <c r="O2685" s="11">
        <f>IFERROR(((טבלה14[[#This Row],[מספר סטודנטים בתואר 1]]-טבלה14[[#This Row],[נשים תואר 1]])/טבלה14[[#This Row],[מספר סטודנטים בתואר 1]]),"")</f>
        <v>0.46354166666666669</v>
      </c>
      <c r="P2685" s="11">
        <f>IFERROR(טבלה14[[#This Row],[נשים תואר 1]]/טבלה14[[#This Row],[מספר סטודנטים בתואר 1]],"")</f>
        <v>0.53645833333333337</v>
      </c>
      <c r="Q268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8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85" s="13">
        <f>SUMIFS(T:T,D:D,"2007/08",B:B,B2685)-טבלה14[[#This Row],[דירוג]]</f>
        <v>0</v>
      </c>
      <c r="T2685" s="9">
        <v>82</v>
      </c>
    </row>
    <row r="2686" spans="2:20" s="6" customFormat="1" ht="13.8" hidden="1" x14ac:dyDescent="0.3">
      <c r="B2686" s="7" t="s">
        <v>203</v>
      </c>
      <c r="C2686" s="8" t="s">
        <v>52</v>
      </c>
      <c r="D2686" s="10" t="s">
        <v>255</v>
      </c>
      <c r="E2686" s="10">
        <v>190</v>
      </c>
      <c r="F2686" s="10">
        <v>96</v>
      </c>
      <c r="G2686" s="10">
        <v>215</v>
      </c>
      <c r="H2686" s="10">
        <v>138</v>
      </c>
      <c r="I2686" s="10">
        <v>87</v>
      </c>
      <c r="J2686" s="10">
        <v>71</v>
      </c>
      <c r="K2686" s="9"/>
      <c r="L2686" s="9" t="s">
        <v>18</v>
      </c>
      <c r="M2686" s="9" t="str">
        <f>IF(טבלה14[[#This Row],[מספר סטודנטים בתואר 1]]&gt;500,"yes","no")</f>
        <v>no</v>
      </c>
      <c r="N2686" s="12">
        <f>טבלה14[[#This Row],[מספר סטודנטים בתואר 1]]/SUBTOTAL(109,טבלה14[מספר סטודנטים בתואר 1])</f>
        <v>2.7637569639402445E-3</v>
      </c>
      <c r="O2686" s="11">
        <f>IFERROR(((טבלה14[[#This Row],[מספר סטודנטים בתואר 1]]-טבלה14[[#This Row],[נשים תואר 1]])/טבלה14[[#This Row],[מספר סטודנטים בתואר 1]]),"")</f>
        <v>0.49473684210526314</v>
      </c>
      <c r="P2686" s="11">
        <f>IFERROR(טבלה14[[#This Row],[נשים תואר 1]]/טבלה14[[#This Row],[מספר סטודנטים בתואר 1]],"")</f>
        <v>0.50526315789473686</v>
      </c>
      <c r="Q268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8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86" s="13">
        <f>SUMIFS(T:T,D:D,"2007/08",B:B,B2686)-טבלה14[[#This Row],[דירוג]]</f>
        <v>0</v>
      </c>
      <c r="T2686" s="9">
        <v>83</v>
      </c>
    </row>
    <row r="2687" spans="2:20" s="6" customFormat="1" ht="13.8" hidden="1" x14ac:dyDescent="0.3">
      <c r="B2687" s="7" t="s">
        <v>103</v>
      </c>
      <c r="C2687" s="8" t="s">
        <v>48</v>
      </c>
      <c r="D2687" s="9" t="s">
        <v>255</v>
      </c>
      <c r="E2687" s="10">
        <v>188</v>
      </c>
      <c r="F2687" s="10">
        <v>73</v>
      </c>
      <c r="G2687" s="10">
        <v>50</v>
      </c>
      <c r="H2687" s="10">
        <v>28</v>
      </c>
      <c r="I2687" s="10">
        <v>30</v>
      </c>
      <c r="J2687" s="10">
        <v>18</v>
      </c>
      <c r="K2687" s="9"/>
      <c r="L2687" s="9" t="s">
        <v>18</v>
      </c>
      <c r="M2687" s="9" t="str">
        <f>IF(טבלה14[[#This Row],[מספר סטודנטים בתואר 1]]&gt;500,"yes","no")</f>
        <v>no</v>
      </c>
      <c r="N2687" s="12">
        <f>טבלה14[[#This Row],[מספר סטודנטים בתואר 1]]/SUBTOTAL(109,טבלה14[מספר סטודנטים בתואר 1])</f>
        <v>2.7346647853724528E-3</v>
      </c>
      <c r="O2687" s="11">
        <f>IFERROR(((טבלה14[[#This Row],[מספר סטודנטים בתואר 1]]-טבלה14[[#This Row],[נשים תואר 1]])/טבלה14[[#This Row],[מספר סטודנטים בתואר 1]]),"")</f>
        <v>0.61170212765957444</v>
      </c>
      <c r="P2687" s="11">
        <f>IFERROR(טבלה14[[#This Row],[נשים תואר 1]]/טבלה14[[#This Row],[מספר סטודנטים בתואר 1]],"")</f>
        <v>0.38829787234042551</v>
      </c>
      <c r="Q268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8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87" s="13">
        <f>SUMIFS(T:T,D:D,"2007/08",B:B,B2687)-טבלה14[[#This Row],[דירוג]]</f>
        <v>0</v>
      </c>
      <c r="T2687" s="9">
        <v>84</v>
      </c>
    </row>
    <row r="2688" spans="2:20" s="6" customFormat="1" ht="13.8" hidden="1" x14ac:dyDescent="0.3">
      <c r="B2688" s="7" t="s">
        <v>225</v>
      </c>
      <c r="C2688" s="8" t="s">
        <v>25</v>
      </c>
      <c r="D2688" s="10" t="s">
        <v>255</v>
      </c>
      <c r="E2688" s="10">
        <v>179</v>
      </c>
      <c r="F2688" s="10">
        <v>102</v>
      </c>
      <c r="G2688" s="10">
        <v>157</v>
      </c>
      <c r="H2688" s="10">
        <v>82</v>
      </c>
      <c r="I2688" s="10">
        <v>74</v>
      </c>
      <c r="J2688" s="10">
        <v>27</v>
      </c>
      <c r="K2688" s="9"/>
      <c r="L2688" s="9" t="s">
        <v>18</v>
      </c>
      <c r="M2688" s="9" t="str">
        <f>IF(טבלה14[[#This Row],[מספר סטודנטים בתואר 1]]&gt;500,"yes","no")</f>
        <v>no</v>
      </c>
      <c r="N2688" s="12">
        <f>טבלה14[[#This Row],[מספר סטודנטים בתואר 1]]/SUBTOTAL(109,טבלה14[מספר סטודנטים בתואר 1])</f>
        <v>2.6037499818173885E-3</v>
      </c>
      <c r="O2688" s="11">
        <f>IFERROR(((טבלה14[[#This Row],[מספר סטודנטים בתואר 1]]-טבלה14[[#This Row],[נשים תואר 1]])/טבלה14[[#This Row],[מספר סטודנטים בתואר 1]]),"")</f>
        <v>0.43016759776536312</v>
      </c>
      <c r="P2688" s="11">
        <f>IFERROR(טבלה14[[#This Row],[נשים תואר 1]]/טבלה14[[#This Row],[מספר סטודנטים בתואר 1]],"")</f>
        <v>0.56983240223463683</v>
      </c>
      <c r="Q268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8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88" s="13">
        <f>SUMIFS(T:T,D:D,"2007/08",B:B,B2688)-טבלה14[[#This Row],[דירוג]]</f>
        <v>0</v>
      </c>
      <c r="T2688" s="9">
        <v>85</v>
      </c>
    </row>
    <row r="2689" spans="2:20" s="6" customFormat="1" ht="13.8" hidden="1" x14ac:dyDescent="0.3">
      <c r="B2689" s="7" t="s">
        <v>89</v>
      </c>
      <c r="C2689" s="8" t="s">
        <v>48</v>
      </c>
      <c r="D2689" s="9" t="s">
        <v>255</v>
      </c>
      <c r="E2689" s="10">
        <v>173</v>
      </c>
      <c r="F2689" s="10">
        <v>107</v>
      </c>
      <c r="G2689" s="10">
        <v>32</v>
      </c>
      <c r="H2689" s="10">
        <v>7</v>
      </c>
      <c r="I2689" s="10">
        <v>123</v>
      </c>
      <c r="J2689" s="10">
        <v>63</v>
      </c>
      <c r="K2689" s="9"/>
      <c r="L2689" s="9" t="s">
        <v>18</v>
      </c>
      <c r="M2689" s="9" t="str">
        <f>IF(טבלה14[[#This Row],[מספר סטודנטים בתואר 1]]&gt;500,"yes","no")</f>
        <v>no</v>
      </c>
      <c r="N2689" s="12">
        <f>טבלה14[[#This Row],[מספר סטודנטים בתואר 1]]/SUBTOTAL(109,טבלה14[מספר סטודנטים בתואר 1])</f>
        <v>2.5164734461140125E-3</v>
      </c>
      <c r="O2689" s="11">
        <f>IFERROR(((טבלה14[[#This Row],[מספר סטודנטים בתואר 1]]-טבלה14[[#This Row],[נשים תואר 1]])/טבלה14[[#This Row],[מספר סטודנטים בתואר 1]]),"")</f>
        <v>0.38150289017341038</v>
      </c>
      <c r="P2689" s="11">
        <f>IFERROR(טבלה14[[#This Row],[נשים תואר 1]]/טבלה14[[#This Row],[מספר סטודנטים בתואר 1]],"")</f>
        <v>0.61849710982658956</v>
      </c>
      <c r="Q268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8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89" s="13">
        <f>SUMIFS(T:T,D:D,"2007/08",B:B,B2689)-טבלה14[[#This Row],[דירוג]]</f>
        <v>0</v>
      </c>
      <c r="T2689" s="9">
        <v>86</v>
      </c>
    </row>
    <row r="2690" spans="2:20" s="6" customFormat="1" ht="13.8" hidden="1" x14ac:dyDescent="0.3">
      <c r="B2690" s="7" t="s">
        <v>117</v>
      </c>
      <c r="C2690" s="8" t="s">
        <v>56</v>
      </c>
      <c r="D2690" s="10" t="s">
        <v>255</v>
      </c>
      <c r="E2690" s="10">
        <v>169</v>
      </c>
      <c r="F2690" s="10">
        <v>85</v>
      </c>
      <c r="G2690" s="10">
        <v>40</v>
      </c>
      <c r="H2690" s="10">
        <v>24</v>
      </c>
      <c r="I2690" s="10"/>
      <c r="J2690" s="10"/>
      <c r="K2690" s="9"/>
      <c r="L2690" s="9" t="s">
        <v>18</v>
      </c>
      <c r="M2690" s="9" t="str">
        <f>IF(טבלה14[[#This Row],[מספר סטודנטים בתואר 1]]&gt;500,"yes","no")</f>
        <v>no</v>
      </c>
      <c r="N2690" s="12">
        <f>טבלה14[[#This Row],[מספר סטודנטים בתואר 1]]/SUBTOTAL(109,טבלה14[מספר סטודנטים בתואר 1])</f>
        <v>2.4582890889784281E-3</v>
      </c>
      <c r="O2690" s="11">
        <f>IFERROR(((טבלה14[[#This Row],[מספר סטודנטים בתואר 1]]-טבלה14[[#This Row],[נשים תואר 1]])/טבלה14[[#This Row],[מספר סטודנטים בתואר 1]]),"")</f>
        <v>0.49704142011834318</v>
      </c>
      <c r="P2690" s="11">
        <f>IFERROR(טבלה14[[#This Row],[נשים תואר 1]]/טבלה14[[#This Row],[מספר סטודנטים בתואר 1]],"")</f>
        <v>0.50295857988165682</v>
      </c>
      <c r="Q269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9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90" s="13">
        <f>SUMIFS(T:T,D:D,"2007/08",B:B,B2690)-טבלה14[[#This Row],[דירוג]]</f>
        <v>0</v>
      </c>
      <c r="T2690" s="9">
        <v>87</v>
      </c>
    </row>
    <row r="2691" spans="2:20" s="6" customFormat="1" ht="13.8" hidden="1" x14ac:dyDescent="0.3">
      <c r="B2691" s="7" t="s">
        <v>159</v>
      </c>
      <c r="C2691" s="8" t="s">
        <v>25</v>
      </c>
      <c r="D2691" s="9" t="s">
        <v>255</v>
      </c>
      <c r="E2691" s="10">
        <v>167</v>
      </c>
      <c r="F2691" s="10">
        <v>108</v>
      </c>
      <c r="G2691" s="10"/>
      <c r="H2691" s="10"/>
      <c r="I2691" s="10"/>
      <c r="J2691" s="10" t="s">
        <v>21</v>
      </c>
      <c r="K2691" s="9"/>
      <c r="L2691" s="9" t="s">
        <v>18</v>
      </c>
      <c r="M2691" s="9" t="str">
        <f>IF(טבלה14[[#This Row],[מספר סטודנטים בתואר 1]]&gt;500,"yes","no")</f>
        <v>no</v>
      </c>
      <c r="N2691" s="12">
        <f>טבלה14[[#This Row],[מספר סטודנטים בתואר 1]]/SUBTOTAL(109,טבלה14[מספר סטודנטים בתואר 1])</f>
        <v>2.429196910410636E-3</v>
      </c>
      <c r="O2691" s="11">
        <f>IFERROR(((טבלה14[[#This Row],[מספר סטודנטים בתואר 1]]-טבלה14[[#This Row],[נשים תואר 1]])/טבלה14[[#This Row],[מספר סטודנטים בתואר 1]]),"")</f>
        <v>0.3532934131736527</v>
      </c>
      <c r="P2691" s="11">
        <f>IFERROR(טבלה14[[#This Row],[נשים תואר 1]]/טבלה14[[#This Row],[מספר סטודנטים בתואר 1]],"")</f>
        <v>0.6467065868263473</v>
      </c>
      <c r="Q269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9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91" s="13">
        <f>SUMIFS(T:T,D:D,"2007/08",B:B,B2691)-טבלה14[[#This Row],[דירוג]]</f>
        <v>0</v>
      </c>
      <c r="T2691" s="9">
        <v>88</v>
      </c>
    </row>
    <row r="2692" spans="2:20" s="6" customFormat="1" ht="13.8" hidden="1" x14ac:dyDescent="0.3">
      <c r="B2692" s="7" t="s">
        <v>98</v>
      </c>
      <c r="C2692" s="8" t="s">
        <v>72</v>
      </c>
      <c r="D2692" s="10" t="s">
        <v>255</v>
      </c>
      <c r="E2692" s="10">
        <v>158</v>
      </c>
      <c r="F2692" s="10">
        <v>84</v>
      </c>
      <c r="G2692" s="10">
        <v>318</v>
      </c>
      <c r="H2692" s="10">
        <v>173</v>
      </c>
      <c r="I2692" s="10">
        <v>45</v>
      </c>
      <c r="J2692" s="10">
        <v>15</v>
      </c>
      <c r="K2692" s="9"/>
      <c r="L2692" s="9" t="s">
        <v>18</v>
      </c>
      <c r="M2692" s="9" t="str">
        <f>IF(טבלה14[[#This Row],[מספר סטודנטים בתואר 1]]&gt;500,"yes","no")</f>
        <v>no</v>
      </c>
      <c r="N2692" s="12">
        <f>טבלה14[[#This Row],[מספר סטודנטים בתואר 1]]/SUBTOTAL(109,טבלה14[מספר סטודנטים בתואר 1])</f>
        <v>2.2982821068555717E-3</v>
      </c>
      <c r="O2692" s="11">
        <f>IFERROR(((טבלה14[[#This Row],[מספר סטודנטים בתואר 1]]-טבלה14[[#This Row],[נשים תואר 1]])/טבלה14[[#This Row],[מספר סטודנטים בתואר 1]]),"")</f>
        <v>0.46835443037974683</v>
      </c>
      <c r="P2692" s="11">
        <f>IFERROR(טבלה14[[#This Row],[נשים תואר 1]]/טבלה14[[#This Row],[מספר סטודנטים בתואר 1]],"")</f>
        <v>0.53164556962025311</v>
      </c>
      <c r="Q269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9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92" s="13">
        <f>SUMIFS(T:T,D:D,"2007/08",B:B,B2692)-טבלה14[[#This Row],[דירוג]]</f>
        <v>0</v>
      </c>
      <c r="T2692" s="9">
        <v>90</v>
      </c>
    </row>
    <row r="2693" spans="2:20" s="6" customFormat="1" ht="13.8" hidden="1" x14ac:dyDescent="0.3">
      <c r="B2693" s="7" t="s">
        <v>197</v>
      </c>
      <c r="C2693" s="8" t="s">
        <v>52</v>
      </c>
      <c r="D2693" s="9" t="s">
        <v>255</v>
      </c>
      <c r="E2693" s="10">
        <v>158</v>
      </c>
      <c r="F2693" s="10">
        <v>126</v>
      </c>
      <c r="G2693" s="10">
        <v>445</v>
      </c>
      <c r="H2693" s="10">
        <v>345</v>
      </c>
      <c r="I2693" s="10"/>
      <c r="J2693" s="10" t="s">
        <v>21</v>
      </c>
      <c r="K2693" s="9"/>
      <c r="L2693" s="9" t="s">
        <v>18</v>
      </c>
      <c r="M2693" s="9" t="str">
        <f>IF(טבלה14[[#This Row],[מספר סטודנטים בתואר 1]]&gt;500,"yes","no")</f>
        <v>no</v>
      </c>
      <c r="N2693" s="12">
        <f>טבלה14[[#This Row],[מספר סטודנטים בתואר 1]]/SUBTOTAL(109,טבלה14[מספר סטודנטים בתואר 1])</f>
        <v>2.2982821068555717E-3</v>
      </c>
      <c r="O2693" s="11">
        <f>IFERROR(((טבלה14[[#This Row],[מספר סטודנטים בתואר 1]]-טבלה14[[#This Row],[נשים תואר 1]])/טבלה14[[#This Row],[מספר סטודנטים בתואר 1]]),"")</f>
        <v>0.20253164556962025</v>
      </c>
      <c r="P2693" s="11">
        <f>IFERROR(טבלה14[[#This Row],[נשים תואר 1]]/טבלה14[[#This Row],[מספר סטודנטים בתואר 1]],"")</f>
        <v>0.79746835443037978</v>
      </c>
      <c r="Q2693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69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93" s="13">
        <f>SUMIFS(T:T,D:D,"2007/08",B:B,B2693)-טבלה14[[#This Row],[דירוג]]</f>
        <v>0</v>
      </c>
      <c r="T2693" s="9">
        <v>89</v>
      </c>
    </row>
    <row r="2694" spans="2:20" s="6" customFormat="1" ht="13.8" hidden="1" x14ac:dyDescent="0.3">
      <c r="B2694" s="7" t="s">
        <v>217</v>
      </c>
      <c r="C2694" s="8" t="s">
        <v>16</v>
      </c>
      <c r="D2694" s="10" t="s">
        <v>255</v>
      </c>
      <c r="E2694" s="10">
        <v>144</v>
      </c>
      <c r="F2694" s="10">
        <v>54</v>
      </c>
      <c r="G2694" s="10">
        <v>45</v>
      </c>
      <c r="H2694" s="10">
        <v>23</v>
      </c>
      <c r="I2694" s="10"/>
      <c r="J2694" s="10"/>
      <c r="K2694" s="9"/>
      <c r="L2694" s="9" t="s">
        <v>18</v>
      </c>
      <c r="M2694" s="9" t="str">
        <f>IF(טבלה14[[#This Row],[מספר סטודנטים בתואר 1]]&gt;500,"yes","no")</f>
        <v>no</v>
      </c>
      <c r="N2694" s="12">
        <f>טבלה14[[#This Row],[מספר סטודנטים בתואר 1]]/SUBTOTAL(109,טבלה14[מספר סטודנטים בתואר 1])</f>
        <v>2.0946368568810275E-3</v>
      </c>
      <c r="O2694" s="11">
        <f>IFERROR(((טבלה14[[#This Row],[מספר סטודנטים בתואר 1]]-טבלה14[[#This Row],[נשים תואר 1]])/טבלה14[[#This Row],[מספר סטודנטים בתואר 1]]),"")</f>
        <v>0.625</v>
      </c>
      <c r="P2694" s="11">
        <f>IFERROR(טבלה14[[#This Row],[נשים תואר 1]]/טבלה14[[#This Row],[מספר סטודנטים בתואר 1]],"")</f>
        <v>0.375</v>
      </c>
      <c r="Q269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9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94" s="13">
        <f>SUMIFS(T:T,D:D,"2007/08",B:B,B2694)-טבלה14[[#This Row],[דירוג]]</f>
        <v>0</v>
      </c>
      <c r="T2694" s="9">
        <v>91</v>
      </c>
    </row>
    <row r="2695" spans="2:20" s="6" customFormat="1" ht="13.8" hidden="1" x14ac:dyDescent="0.3">
      <c r="B2695" s="7" t="s">
        <v>208</v>
      </c>
      <c r="C2695" s="8" t="s">
        <v>34</v>
      </c>
      <c r="D2695" s="9" t="s">
        <v>255</v>
      </c>
      <c r="E2695" s="10">
        <v>134</v>
      </c>
      <c r="F2695" s="10">
        <v>29</v>
      </c>
      <c r="G2695" s="10">
        <v>26</v>
      </c>
      <c r="H2695" s="10">
        <v>6</v>
      </c>
      <c r="I2695" s="10">
        <v>14</v>
      </c>
      <c r="J2695" s="10"/>
      <c r="K2695" s="9"/>
      <c r="L2695" s="9" t="s">
        <v>18</v>
      </c>
      <c r="M2695" s="9" t="str">
        <f>IF(טבלה14[[#This Row],[מספר סטודנטים בתואר 1]]&gt;500,"yes","no")</f>
        <v>no</v>
      </c>
      <c r="N2695" s="12">
        <f>טבלה14[[#This Row],[מספר סטודנטים בתואר 1]]/SUBTOTAL(109,טבלה14[מספר סטודנטים בתואר 1])</f>
        <v>1.9491759640420674E-3</v>
      </c>
      <c r="O2695" s="11">
        <f>IFERROR(((טבלה14[[#This Row],[מספר סטודנטים בתואר 1]]-טבלה14[[#This Row],[נשים תואר 1]])/טבלה14[[#This Row],[מספר סטודנטים בתואר 1]]),"")</f>
        <v>0.78358208955223885</v>
      </c>
      <c r="P2695" s="11">
        <f>IFERROR(טבלה14[[#This Row],[נשים תואר 1]]/טבלה14[[#This Row],[מספר סטודנטים בתואר 1]],"")</f>
        <v>0.21641791044776118</v>
      </c>
      <c r="Q269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95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695" s="13">
        <f>SUMIFS(T:T,D:D,"2007/08",B:B,B2695)-טבלה14[[#This Row],[דירוג]]</f>
        <v>0</v>
      </c>
      <c r="T2695" s="9">
        <v>92</v>
      </c>
    </row>
    <row r="2696" spans="2:20" s="6" customFormat="1" ht="13.8" hidden="1" x14ac:dyDescent="0.3">
      <c r="B2696" s="7" t="s">
        <v>101</v>
      </c>
      <c r="C2696" s="8" t="s">
        <v>16</v>
      </c>
      <c r="D2696" s="10" t="s">
        <v>255</v>
      </c>
      <c r="E2696" s="10">
        <v>133</v>
      </c>
      <c r="F2696" s="10">
        <v>72</v>
      </c>
      <c r="G2696" s="10">
        <v>39</v>
      </c>
      <c r="H2696" s="10">
        <v>29</v>
      </c>
      <c r="I2696" s="10">
        <v>4</v>
      </c>
      <c r="J2696" s="10"/>
      <c r="K2696" s="9"/>
      <c r="L2696" s="9" t="s">
        <v>18</v>
      </c>
      <c r="M2696" s="9" t="str">
        <f>IF(טבלה14[[#This Row],[מספר סטודנטים בתואר 1]]&gt;500,"yes","no")</f>
        <v>no</v>
      </c>
      <c r="N2696" s="12">
        <f>טבלה14[[#This Row],[מספר סטודנטים בתואר 1]]/SUBTOTAL(109,טבלה14[מספר סטודנטים בתואר 1])</f>
        <v>1.9346298747581713E-3</v>
      </c>
      <c r="O2696" s="11">
        <f>IFERROR(((טבלה14[[#This Row],[מספר סטודנטים בתואר 1]]-טבלה14[[#This Row],[נשים תואר 1]])/טבלה14[[#This Row],[מספר סטודנטים בתואר 1]]),"")</f>
        <v>0.45864661654135336</v>
      </c>
      <c r="P2696" s="11">
        <f>IFERROR(טבלה14[[#This Row],[נשים תואר 1]]/טבלה14[[#This Row],[מספר סטודנטים בתואר 1]],"")</f>
        <v>0.54135338345864659</v>
      </c>
      <c r="Q269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9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96" s="13">
        <f>SUMIFS(T:T,D:D,"2007/08",B:B,B2696)-טבלה14[[#This Row],[דירוג]]</f>
        <v>0</v>
      </c>
      <c r="T2696" s="9">
        <v>94</v>
      </c>
    </row>
    <row r="2697" spans="2:20" s="6" customFormat="1" ht="13.8" hidden="1" x14ac:dyDescent="0.3">
      <c r="B2697" s="7" t="s">
        <v>115</v>
      </c>
      <c r="C2697" s="8" t="s">
        <v>48</v>
      </c>
      <c r="D2697" s="9" t="s">
        <v>255</v>
      </c>
      <c r="E2697" s="10">
        <v>133</v>
      </c>
      <c r="F2697" s="10">
        <v>108</v>
      </c>
      <c r="G2697" s="10">
        <v>37</v>
      </c>
      <c r="H2697" s="10">
        <v>28</v>
      </c>
      <c r="I2697" s="10">
        <v>29</v>
      </c>
      <c r="J2697" s="10">
        <v>23</v>
      </c>
      <c r="K2697" s="9"/>
      <c r="L2697" s="9" t="s">
        <v>18</v>
      </c>
      <c r="M2697" s="9" t="str">
        <f>IF(טבלה14[[#This Row],[מספר סטודנטים בתואר 1]]&gt;500,"yes","no")</f>
        <v>no</v>
      </c>
      <c r="N2697" s="12">
        <f>טבלה14[[#This Row],[מספר סטודנטים בתואר 1]]/SUBTOTAL(109,טבלה14[מספר סטודנטים בתואר 1])</f>
        <v>1.9346298747581713E-3</v>
      </c>
      <c r="O2697" s="11">
        <f>IFERROR(((טבלה14[[#This Row],[מספר סטודנטים בתואר 1]]-טבלה14[[#This Row],[נשים תואר 1]])/טבלה14[[#This Row],[מספר סטודנטים בתואר 1]]),"")</f>
        <v>0.18796992481203006</v>
      </c>
      <c r="P2697" s="11">
        <f>IFERROR(טבלה14[[#This Row],[נשים תואר 1]]/טבלה14[[#This Row],[מספר סטודנטים בתואר 1]],"")</f>
        <v>0.81203007518796988</v>
      </c>
      <c r="Q269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69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97" s="13">
        <f>SUMIFS(T:T,D:D,"2007/08",B:B,B2697)-טבלה14[[#This Row],[דירוג]]</f>
        <v>0</v>
      </c>
      <c r="T2697" s="9">
        <v>93</v>
      </c>
    </row>
    <row r="2698" spans="2:20" s="6" customFormat="1" ht="13.8" hidden="1" x14ac:dyDescent="0.3">
      <c r="B2698" s="7" t="s">
        <v>268</v>
      </c>
      <c r="C2698" s="8" t="s">
        <v>28</v>
      </c>
      <c r="D2698" s="10" t="s">
        <v>26</v>
      </c>
      <c r="E2698" s="10">
        <v>13</v>
      </c>
      <c r="F2698" s="10">
        <v>11</v>
      </c>
      <c r="G2698" s="10"/>
      <c r="H2698" s="10"/>
      <c r="I2698" s="10"/>
      <c r="J2698" s="10" t="s">
        <v>21</v>
      </c>
      <c r="K2698" s="9"/>
      <c r="L2698" s="9" t="s">
        <v>18</v>
      </c>
      <c r="M2698" s="9" t="str">
        <f>IF(טבלה14[[#This Row],[מספר סטודנטים בתואר 1]]&gt;500,"yes","no")</f>
        <v>no</v>
      </c>
      <c r="N2698" s="12">
        <f>טבלה14[[#This Row],[מספר סטודנטים בתואר 1]]/SUBTOTAL(109,טבלה14[מספר סטודנטים בתואר 1])</f>
        <v>1.8909916069064831E-4</v>
      </c>
      <c r="O2698" s="11">
        <f>IFERROR(((טבלה14[[#This Row],[מספר סטודנטים בתואר 1]]-טבלה14[[#This Row],[נשים תואר 1]])/טבלה14[[#This Row],[מספר סטודנטים בתואר 1]]),"")</f>
        <v>0.15384615384615385</v>
      </c>
      <c r="P2698" s="11">
        <f>IFERROR(טבלה14[[#This Row],[נשים תואר 1]]/טבלה14[[#This Row],[מספר סטודנטים בתואר 1]],"")</f>
        <v>0.84615384615384615</v>
      </c>
      <c r="Q269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69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98" s="13">
        <f>SUMIFS(T:T,D:D,"2007/08",B:B,B2698)-טבלה14[[#This Row],[דירוג]]</f>
        <v>-40</v>
      </c>
      <c r="T2698" s="9">
        <v>135</v>
      </c>
    </row>
    <row r="2699" spans="2:20" s="6" customFormat="1" ht="13.8" hidden="1" x14ac:dyDescent="0.3">
      <c r="B2699" s="7" t="s">
        <v>214</v>
      </c>
      <c r="C2699" s="8" t="s">
        <v>45</v>
      </c>
      <c r="D2699" s="9" t="s">
        <v>255</v>
      </c>
      <c r="E2699" s="10">
        <v>125</v>
      </c>
      <c r="F2699" s="10">
        <v>66</v>
      </c>
      <c r="G2699" s="10">
        <v>40</v>
      </c>
      <c r="H2699" s="10">
        <v>17</v>
      </c>
      <c r="I2699" s="10">
        <v>33</v>
      </c>
      <c r="J2699" s="10">
        <v>8</v>
      </c>
      <c r="K2699" s="9"/>
      <c r="L2699" s="9" t="s">
        <v>18</v>
      </c>
      <c r="M2699" s="9" t="str">
        <f>IF(טבלה14[[#This Row],[מספר סטודנטים בתואר 1]]&gt;500,"yes","no")</f>
        <v>no</v>
      </c>
      <c r="N2699" s="12">
        <f>טבלה14[[#This Row],[מספר סטודנטים בתואר 1]]/SUBTOTAL(109,טבלה14[מספר סטודנטים בתואר 1])</f>
        <v>1.8182611604870031E-3</v>
      </c>
      <c r="O2699" s="11">
        <f>IFERROR(((טבלה14[[#This Row],[מספר סטודנטים בתואר 1]]-טבלה14[[#This Row],[נשים תואר 1]])/טבלה14[[#This Row],[מספר סטודנטים בתואר 1]]),"")</f>
        <v>0.47199999999999998</v>
      </c>
      <c r="P2699" s="11">
        <f>IFERROR(טבלה14[[#This Row],[נשים תואר 1]]/טבלה14[[#This Row],[מספר סטודנטים בתואר 1]],"")</f>
        <v>0.52800000000000002</v>
      </c>
      <c r="Q269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69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699" s="13">
        <f>SUMIFS(T:T,D:D,"2007/08",B:B,B2699)-טבלה14[[#This Row],[דירוג]]</f>
        <v>0</v>
      </c>
      <c r="T2699" s="9">
        <v>96</v>
      </c>
    </row>
    <row r="2700" spans="2:20" s="6" customFormat="1" ht="13.8" hidden="1" x14ac:dyDescent="0.3">
      <c r="B2700" s="7" t="s">
        <v>272</v>
      </c>
      <c r="C2700" s="8" t="s">
        <v>28</v>
      </c>
      <c r="D2700" s="10" t="s">
        <v>26</v>
      </c>
      <c r="E2700" s="10">
        <v>4</v>
      </c>
      <c r="F2700" s="10"/>
      <c r="G2700" s="10">
        <v>6</v>
      </c>
      <c r="H2700" s="10">
        <v>6</v>
      </c>
      <c r="I2700" s="10"/>
      <c r="J2700" s="10" t="s">
        <v>21</v>
      </c>
      <c r="K2700" s="9"/>
      <c r="L2700" s="9" t="s">
        <v>18</v>
      </c>
      <c r="M2700" s="9" t="str">
        <f>IF(טבלה14[[#This Row],[מספר סטודנטים בתואר 1]]&gt;500,"yes","no")</f>
        <v>no</v>
      </c>
      <c r="N2700" s="12">
        <f>טבלה14[[#This Row],[מספר סטודנטים בתואר 1]]/SUBTOTAL(109,טבלה14[מספר סטודנטים בתואר 1])</f>
        <v>5.8184357135584097E-5</v>
      </c>
      <c r="O2700" s="11">
        <f>IFERROR(((טבלה14[[#This Row],[מספר סטודנטים בתואר 1]]-טבלה14[[#This Row],[נשים תואר 1]])/טבלה14[[#This Row],[מספר סטודנטים בתואר 1]]),"")</f>
        <v>1</v>
      </c>
      <c r="P2700" s="11">
        <f>IFERROR(טבלה14[[#This Row],[נשים תואר 1]]/טבלה14[[#This Row],[מספר סטודנטים בתואר 1]],"")</f>
        <v>0</v>
      </c>
      <c r="Q270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700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700" s="13">
        <f>SUMIFS(T:T,D:D,"2007/08",B:B,B2700)-טבלה14[[#This Row],[דירוג]]</f>
        <v>-137</v>
      </c>
      <c r="T2700" s="9">
        <v>137</v>
      </c>
    </row>
    <row r="2701" spans="2:20" s="6" customFormat="1" ht="13.8" hidden="1" x14ac:dyDescent="0.3">
      <c r="B2701" s="7" t="s">
        <v>92</v>
      </c>
      <c r="C2701" s="8" t="s">
        <v>69</v>
      </c>
      <c r="D2701" s="9" t="s">
        <v>255</v>
      </c>
      <c r="E2701" s="10">
        <v>119</v>
      </c>
      <c r="F2701" s="10">
        <v>102</v>
      </c>
      <c r="G2701" s="10">
        <v>329</v>
      </c>
      <c r="H2701" s="10">
        <v>200</v>
      </c>
      <c r="I2701" s="10"/>
      <c r="J2701" s="10" t="s">
        <v>21</v>
      </c>
      <c r="K2701" s="9"/>
      <c r="L2701" s="9" t="s">
        <v>18</v>
      </c>
      <c r="M2701" s="9" t="str">
        <f>IF(טבלה14[[#This Row],[מספר סטודנטים בתואר 1]]&gt;500,"yes","no")</f>
        <v>no</v>
      </c>
      <c r="N2701" s="12">
        <f>טבלה14[[#This Row],[מספר סטודנטים בתואר 1]]/SUBTOTAL(109,טבלה14[מספר סטודנטים בתואר 1])</f>
        <v>1.7309846247836268E-3</v>
      </c>
      <c r="O2701" s="11">
        <f>IFERROR(((טבלה14[[#This Row],[מספר סטודנטים בתואר 1]]-טבלה14[[#This Row],[נשים תואר 1]])/טבלה14[[#This Row],[מספר סטודנטים בתואר 1]]),"")</f>
        <v>0.14285714285714285</v>
      </c>
      <c r="P2701" s="11">
        <f>IFERROR(טבלה14[[#This Row],[נשים תואר 1]]/טבלה14[[#This Row],[מספר סטודנטים בתואר 1]],"")</f>
        <v>0.8571428571428571</v>
      </c>
      <c r="Q270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70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701" s="13">
        <f>SUMIFS(T:T,D:D,"2007/08",B:B,B2701)-טבלה14[[#This Row],[דירוג]]</f>
        <v>0</v>
      </c>
      <c r="T2701" s="9">
        <v>98</v>
      </c>
    </row>
    <row r="2702" spans="2:20" s="6" customFormat="1" ht="13.8" hidden="1" x14ac:dyDescent="0.3">
      <c r="B2702" s="7" t="s">
        <v>276</v>
      </c>
      <c r="C2702" s="8" t="s">
        <v>34</v>
      </c>
      <c r="D2702" s="10" t="s">
        <v>255</v>
      </c>
      <c r="E2702" s="10">
        <v>116</v>
      </c>
      <c r="F2702" s="10">
        <v>81</v>
      </c>
      <c r="G2702" s="10"/>
      <c r="H2702" s="10"/>
      <c r="I2702" s="10"/>
      <c r="J2702" s="10" t="s">
        <v>21</v>
      </c>
      <c r="K2702" s="9"/>
      <c r="L2702" s="9" t="s">
        <v>18</v>
      </c>
      <c r="M2702" s="9" t="str">
        <f>IF(טבלה14[[#This Row],[מספר סטודנטים בתואר 1]]&gt;500,"yes","no")</f>
        <v>no</v>
      </c>
      <c r="N2702" s="12">
        <f>טבלה14[[#This Row],[מספר סטודנטים בתואר 1]]/SUBTOTAL(109,טבלה14[מספר סטודנטים בתואר 1])</f>
        <v>1.6873463569319388E-3</v>
      </c>
      <c r="O2702" s="11">
        <f>IFERROR(((טבלה14[[#This Row],[מספר סטודנטים בתואר 1]]-טבלה14[[#This Row],[נשים תואר 1]])/טבלה14[[#This Row],[מספר סטודנטים בתואר 1]]),"")</f>
        <v>0.30172413793103448</v>
      </c>
      <c r="P2702" s="11">
        <f>IFERROR(טבלה14[[#This Row],[נשים תואר 1]]/טבלה14[[#This Row],[מספר סטודנטים בתואר 1]],"")</f>
        <v>0.69827586206896552</v>
      </c>
      <c r="Q270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70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702" s="13">
        <f>SUMIFS(T:T,D:D,"2007/08",B:B,B2702)-טבלה14[[#This Row],[דירוג]]</f>
        <v>0</v>
      </c>
      <c r="T2702" s="9">
        <v>99</v>
      </c>
    </row>
    <row r="2703" spans="2:20" s="6" customFormat="1" ht="13.8" hidden="1" x14ac:dyDescent="0.3">
      <c r="B2703" s="7" t="s">
        <v>210</v>
      </c>
      <c r="C2703" s="8" t="s">
        <v>58</v>
      </c>
      <c r="D2703" s="9" t="s">
        <v>255</v>
      </c>
      <c r="E2703" s="10">
        <v>115</v>
      </c>
      <c r="F2703" s="10">
        <v>39</v>
      </c>
      <c r="G2703" s="10"/>
      <c r="H2703" s="10"/>
      <c r="I2703" s="10"/>
      <c r="J2703" s="10" t="s">
        <v>21</v>
      </c>
      <c r="K2703" s="9"/>
      <c r="L2703" s="9" t="s">
        <v>18</v>
      </c>
      <c r="M2703" s="9" t="str">
        <f>IF(טבלה14[[#This Row],[מספר סטודנטים בתואר 1]]&gt;500,"yes","no")</f>
        <v>no</v>
      </c>
      <c r="N2703" s="12">
        <f>טבלה14[[#This Row],[מספר סטודנטים בתואר 1]]/SUBTOTAL(109,טבלה14[מספר סטודנטים בתואר 1])</f>
        <v>1.6728002676480427E-3</v>
      </c>
      <c r="O2703" s="11">
        <f>IFERROR(((טבלה14[[#This Row],[מספר סטודנטים בתואר 1]]-טבלה14[[#This Row],[נשים תואר 1]])/טבלה14[[#This Row],[מספר סטודנטים בתואר 1]]),"")</f>
        <v>0.66086956521739126</v>
      </c>
      <c r="P2703" s="11">
        <f>IFERROR(טבלה14[[#This Row],[נשים תואר 1]]/טבלה14[[#This Row],[מספר סטודנטים בתואר 1]],"")</f>
        <v>0.33913043478260868</v>
      </c>
      <c r="Q270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70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703" s="13">
        <f>SUMIFS(T:T,D:D,"2007/08",B:B,B2703)-טבלה14[[#This Row],[דירוג]]</f>
        <v>0</v>
      </c>
      <c r="T2703" s="9">
        <v>100</v>
      </c>
    </row>
    <row r="2704" spans="2:20" s="6" customFormat="1" ht="13.8" hidden="1" x14ac:dyDescent="0.3">
      <c r="B2704" s="7" t="s">
        <v>237</v>
      </c>
      <c r="C2704" s="8" t="s">
        <v>39</v>
      </c>
      <c r="D2704" s="10" t="s">
        <v>255</v>
      </c>
      <c r="E2704" s="10">
        <v>111</v>
      </c>
      <c r="F2704" s="10">
        <v>72</v>
      </c>
      <c r="G2704" s="10">
        <v>13</v>
      </c>
      <c r="H2704" s="10">
        <v>11</v>
      </c>
      <c r="I2704" s="10">
        <v>9</v>
      </c>
      <c r="J2704" s="10">
        <v>4</v>
      </c>
      <c r="K2704" s="9"/>
      <c r="L2704" s="9" t="s">
        <v>18</v>
      </c>
      <c r="M2704" s="9" t="str">
        <f>IF(טבלה14[[#This Row],[מספר סטודנטים בתואר 1]]&gt;500,"yes","no")</f>
        <v>no</v>
      </c>
      <c r="N2704" s="12">
        <f>טבלה14[[#This Row],[מספר סטודנטים בתואר 1]]/SUBTOTAL(109,טבלה14[מספר סטודנטים בתואר 1])</f>
        <v>1.6146159105124586E-3</v>
      </c>
      <c r="O2704" s="11">
        <f>IFERROR(((טבלה14[[#This Row],[מספר סטודנטים בתואר 1]]-טבלה14[[#This Row],[נשים תואר 1]])/טבלה14[[#This Row],[מספר סטודנטים בתואר 1]]),"")</f>
        <v>0.35135135135135137</v>
      </c>
      <c r="P2704" s="11">
        <f>IFERROR(טבלה14[[#This Row],[נשים תואר 1]]/טבלה14[[#This Row],[מספר סטודנטים בתואר 1]],"")</f>
        <v>0.64864864864864868</v>
      </c>
      <c r="Q270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70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704" s="13">
        <f>SUMIFS(T:T,D:D,"2007/08",B:B,B2704)-טבלה14[[#This Row],[דירוג]]</f>
        <v>0</v>
      </c>
      <c r="T2704" s="9">
        <v>101</v>
      </c>
    </row>
    <row r="2705" spans="2:20" s="6" customFormat="1" ht="13.8" hidden="1" x14ac:dyDescent="0.3">
      <c r="B2705" s="7" t="s">
        <v>219</v>
      </c>
      <c r="C2705" s="8" t="s">
        <v>34</v>
      </c>
      <c r="D2705" s="9" t="s">
        <v>255</v>
      </c>
      <c r="E2705" s="10">
        <v>108</v>
      </c>
      <c r="F2705" s="10">
        <v>58</v>
      </c>
      <c r="G2705" s="10">
        <v>117</v>
      </c>
      <c r="H2705" s="10">
        <v>61</v>
      </c>
      <c r="I2705" s="10">
        <v>26</v>
      </c>
      <c r="J2705" s="10">
        <v>14</v>
      </c>
      <c r="K2705" s="9"/>
      <c r="L2705" s="9" t="s">
        <v>18</v>
      </c>
      <c r="M2705" s="9" t="str">
        <f>IF(טבלה14[[#This Row],[מספר סטודנטים בתואר 1]]&gt;500,"yes","no")</f>
        <v>no</v>
      </c>
      <c r="N2705" s="12">
        <f>טבלה14[[#This Row],[מספר סטודנטים בתואר 1]]/SUBTOTAL(109,טבלה14[מספר סטודנטים בתואר 1])</f>
        <v>1.5709776426607706E-3</v>
      </c>
      <c r="O2705" s="11">
        <f>IFERROR(((טבלה14[[#This Row],[מספר סטודנטים בתואר 1]]-טבלה14[[#This Row],[נשים תואר 1]])/טבלה14[[#This Row],[מספר סטודנטים בתואר 1]]),"")</f>
        <v>0.46296296296296297</v>
      </c>
      <c r="P2705" s="11">
        <f>IFERROR(טבלה14[[#This Row],[נשים תואר 1]]/טבלה14[[#This Row],[מספר סטודנטים בתואר 1]],"")</f>
        <v>0.53703703703703709</v>
      </c>
      <c r="Q270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70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705" s="13">
        <f>SUMIFS(T:T,D:D,"2007/08",B:B,B2705)-טבלה14[[#This Row],[דירוג]]</f>
        <v>0</v>
      </c>
      <c r="T2705" s="9">
        <v>102</v>
      </c>
    </row>
    <row r="2706" spans="2:20" s="6" customFormat="1" ht="13.8" hidden="1" x14ac:dyDescent="0.3">
      <c r="B2706" s="7" t="s">
        <v>242</v>
      </c>
      <c r="C2706" s="8" t="s">
        <v>48</v>
      </c>
      <c r="D2706" s="10" t="s">
        <v>255</v>
      </c>
      <c r="E2706" s="10">
        <v>101</v>
      </c>
      <c r="F2706" s="10">
        <v>69</v>
      </c>
      <c r="G2706" s="10">
        <v>124</v>
      </c>
      <c r="H2706" s="10">
        <v>67</v>
      </c>
      <c r="I2706" s="10">
        <v>227</v>
      </c>
      <c r="J2706" s="10">
        <v>138</v>
      </c>
      <c r="K2706" s="9"/>
      <c r="L2706" s="9" t="s">
        <v>18</v>
      </c>
      <c r="M2706" s="9" t="str">
        <f>IF(טבלה14[[#This Row],[מספר סטודנטים בתואר 1]]&gt;500,"yes","no")</f>
        <v>no</v>
      </c>
      <c r="N2706" s="12">
        <f>טבלה14[[#This Row],[מספר סטודנטים בתואר 1]]/SUBTOTAL(109,טבלה14[מספר סטודנטים בתואר 1])</f>
        <v>1.4691550176734985E-3</v>
      </c>
      <c r="O2706" s="11">
        <f>IFERROR(((טבלה14[[#This Row],[מספר סטודנטים בתואר 1]]-טבלה14[[#This Row],[נשים תואר 1]])/טבלה14[[#This Row],[מספר סטודנטים בתואר 1]]),"")</f>
        <v>0.31683168316831684</v>
      </c>
      <c r="P2706" s="11">
        <f>IFERROR(טבלה14[[#This Row],[נשים תואר 1]]/טבלה14[[#This Row],[מספר סטודנטים בתואר 1]],"")</f>
        <v>0.68316831683168322</v>
      </c>
      <c r="Q270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70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706" s="13">
        <f>SUMIFS(T:T,D:D,"2007/08",B:B,B2706)-טבלה14[[#This Row],[דירוג]]</f>
        <v>0</v>
      </c>
      <c r="T2706" s="9">
        <v>103</v>
      </c>
    </row>
    <row r="2707" spans="2:20" s="6" customFormat="1" ht="13.8" hidden="1" x14ac:dyDescent="0.3">
      <c r="B2707" s="7" t="s">
        <v>226</v>
      </c>
      <c r="C2707" s="8" t="s">
        <v>16</v>
      </c>
      <c r="D2707" s="9" t="s">
        <v>255</v>
      </c>
      <c r="E2707" s="10">
        <v>93</v>
      </c>
      <c r="F2707" s="10">
        <v>86</v>
      </c>
      <c r="G2707" s="10">
        <v>60</v>
      </c>
      <c r="H2707" s="10">
        <v>56</v>
      </c>
      <c r="I2707" s="10">
        <v>27</v>
      </c>
      <c r="J2707" s="10">
        <v>27</v>
      </c>
      <c r="K2707" s="9"/>
      <c r="L2707" s="9" t="s">
        <v>18</v>
      </c>
      <c r="M2707" s="9" t="str">
        <f>IF(טבלה14[[#This Row],[מספר סטודנטים בתואר 1]]&gt;500,"yes","no")</f>
        <v>no</v>
      </c>
      <c r="N2707" s="12">
        <f>טבלה14[[#This Row],[מספר סטודנטים בתואר 1]]/SUBTOTAL(109,טבלה14[מספר סטודנטים בתואר 1])</f>
        <v>1.3527863034023303E-3</v>
      </c>
      <c r="O2707" s="11">
        <f>IFERROR(((טבלה14[[#This Row],[מספר סטודנטים בתואר 1]]-טבלה14[[#This Row],[נשים תואר 1]])/טבלה14[[#This Row],[מספר סטודנטים בתואר 1]]),"")</f>
        <v>7.5268817204301078E-2</v>
      </c>
      <c r="P2707" s="11">
        <f>IFERROR(טבלה14[[#This Row],[נשים תואר 1]]/טבלה14[[#This Row],[מספר סטודנטים בתואר 1]],"")</f>
        <v>0.92473118279569888</v>
      </c>
      <c r="Q2707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70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707" s="13">
        <f>SUMIFS(T:T,D:D,"2007/08",B:B,B2707)-טבלה14[[#This Row],[דירוג]]</f>
        <v>0</v>
      </c>
      <c r="T2707" s="9">
        <v>105</v>
      </c>
    </row>
    <row r="2708" spans="2:20" s="6" customFormat="1" ht="13.8" hidden="1" x14ac:dyDescent="0.3">
      <c r="B2708" s="7" t="s">
        <v>263</v>
      </c>
      <c r="C2708" s="8" t="s">
        <v>34</v>
      </c>
      <c r="D2708" s="10" t="s">
        <v>255</v>
      </c>
      <c r="E2708" s="10">
        <v>93</v>
      </c>
      <c r="F2708" s="10">
        <v>14</v>
      </c>
      <c r="G2708" s="10">
        <v>24</v>
      </c>
      <c r="H2708" s="10">
        <v>9</v>
      </c>
      <c r="I2708" s="10">
        <v>18</v>
      </c>
      <c r="J2708" s="10">
        <v>7</v>
      </c>
      <c r="K2708" s="9"/>
      <c r="L2708" s="9" t="s">
        <v>18</v>
      </c>
      <c r="M2708" s="9" t="str">
        <f>IF(טבלה14[[#This Row],[מספר סטודנטים בתואר 1]]&gt;500,"yes","no")</f>
        <v>no</v>
      </c>
      <c r="N2708" s="12">
        <f>טבלה14[[#This Row],[מספר סטודנטים בתואר 1]]/SUBTOTAL(109,טבלה14[מספר סטודנטים בתואר 1])</f>
        <v>1.3527863034023303E-3</v>
      </c>
      <c r="O2708" s="11">
        <f>IFERROR(((טבלה14[[#This Row],[מספר סטודנטים בתואר 1]]-טבלה14[[#This Row],[נשים תואר 1]])/טבלה14[[#This Row],[מספר סטודנטים בתואר 1]]),"")</f>
        <v>0.84946236559139787</v>
      </c>
      <c r="P2708" s="11">
        <f>IFERROR(טבלה14[[#This Row],[נשים תואר 1]]/טבלה14[[#This Row],[מספר סטודנטים בתואר 1]],"")</f>
        <v>0.15053763440860216</v>
      </c>
      <c r="Q270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708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708" s="13">
        <f>SUMIFS(T:T,D:D,"2007/08",B:B,B2708)-טבלה14[[#This Row],[דירוג]]</f>
        <v>0</v>
      </c>
      <c r="T2708" s="9">
        <v>104</v>
      </c>
    </row>
    <row r="2709" spans="2:20" s="6" customFormat="1" ht="13.8" hidden="1" x14ac:dyDescent="0.3">
      <c r="B2709" s="7" t="s">
        <v>198</v>
      </c>
      <c r="C2709" s="8" t="s">
        <v>48</v>
      </c>
      <c r="D2709" s="9" t="s">
        <v>255</v>
      </c>
      <c r="E2709" s="10">
        <v>89</v>
      </c>
      <c r="F2709" s="10">
        <v>27</v>
      </c>
      <c r="G2709" s="10">
        <v>45</v>
      </c>
      <c r="H2709" s="10">
        <v>30</v>
      </c>
      <c r="I2709" s="10">
        <v>50</v>
      </c>
      <c r="J2709" s="10">
        <v>31</v>
      </c>
      <c r="K2709" s="9"/>
      <c r="L2709" s="9" t="s">
        <v>18</v>
      </c>
      <c r="M2709" s="9" t="str">
        <f>IF(טבלה14[[#This Row],[מספר סטודנטים בתואר 1]]&gt;500,"yes","no")</f>
        <v>no</v>
      </c>
      <c r="N2709" s="12">
        <f>טבלה14[[#This Row],[מספר סטודנטים בתואר 1]]/SUBTOTAL(109,טבלה14[מספר סטודנטים בתואר 1])</f>
        <v>1.2946019462667462E-3</v>
      </c>
      <c r="O2709" s="11">
        <f>IFERROR(((טבלה14[[#This Row],[מספר סטודנטים בתואר 1]]-טבלה14[[#This Row],[נשים תואר 1]])/טבלה14[[#This Row],[מספר סטודנטים בתואר 1]]),"")</f>
        <v>0.6966292134831461</v>
      </c>
      <c r="P2709" s="11">
        <f>IFERROR(טבלה14[[#This Row],[נשים תואר 1]]/טבלה14[[#This Row],[מספר סטודנטים בתואר 1]],"")</f>
        <v>0.30337078651685395</v>
      </c>
      <c r="Q270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70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709" s="13">
        <f>SUMIFS(T:T,D:D,"2007/08",B:B,B2709)-טבלה14[[#This Row],[דירוג]]</f>
        <v>0</v>
      </c>
      <c r="T2709" s="9">
        <v>106</v>
      </c>
    </row>
    <row r="2710" spans="2:20" s="6" customFormat="1" ht="13.8" hidden="1" x14ac:dyDescent="0.3">
      <c r="B2710" s="7" t="s">
        <v>218</v>
      </c>
      <c r="C2710" s="8" t="s">
        <v>34</v>
      </c>
      <c r="D2710" s="10" t="s">
        <v>255</v>
      </c>
      <c r="E2710" s="10">
        <v>88</v>
      </c>
      <c r="F2710" s="10">
        <v>60</v>
      </c>
      <c r="G2710" s="10"/>
      <c r="H2710" s="10"/>
      <c r="I2710" s="10"/>
      <c r="J2710" s="10" t="s">
        <v>21</v>
      </c>
      <c r="K2710" s="9"/>
      <c r="L2710" s="9" t="s">
        <v>18</v>
      </c>
      <c r="M2710" s="9" t="str">
        <f>IF(טבלה14[[#This Row],[מספר סטודנטים בתואר 1]]&gt;500,"yes","no")</f>
        <v>no</v>
      </c>
      <c r="N2710" s="12">
        <f>טבלה14[[#This Row],[מספר סטודנטים בתואר 1]]/SUBTOTAL(109,טבלה14[מספר סטודנטים בתואר 1])</f>
        <v>1.2800558569828501E-3</v>
      </c>
      <c r="O2710" s="11">
        <f>IFERROR(((טבלה14[[#This Row],[מספר סטודנטים בתואר 1]]-טבלה14[[#This Row],[נשים תואר 1]])/טבלה14[[#This Row],[מספר סטודנטים בתואר 1]]),"")</f>
        <v>0.31818181818181818</v>
      </c>
      <c r="P2710" s="11">
        <f>IFERROR(טבלה14[[#This Row],[נשים תואר 1]]/טבלה14[[#This Row],[מספר סטודנטים בתואר 1]],"")</f>
        <v>0.68181818181818177</v>
      </c>
      <c r="Q271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71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710" s="13">
        <f>SUMIFS(T:T,D:D,"2007/08",B:B,B2710)-טבלה14[[#This Row],[דירוג]]</f>
        <v>0</v>
      </c>
      <c r="T2710" s="9">
        <v>107</v>
      </c>
    </row>
    <row r="2711" spans="2:20" s="6" customFormat="1" ht="13.8" hidden="1" x14ac:dyDescent="0.3">
      <c r="B2711" s="7" t="s">
        <v>233</v>
      </c>
      <c r="C2711" s="8" t="s">
        <v>25</v>
      </c>
      <c r="D2711" s="9" t="s">
        <v>255</v>
      </c>
      <c r="E2711" s="10">
        <v>84</v>
      </c>
      <c r="F2711" s="10">
        <v>55</v>
      </c>
      <c r="G2711" s="10">
        <v>89</v>
      </c>
      <c r="H2711" s="10">
        <v>26</v>
      </c>
      <c r="I2711" s="10">
        <v>54</v>
      </c>
      <c r="J2711" s="10">
        <v>12</v>
      </c>
      <c r="K2711" s="9"/>
      <c r="L2711" s="9" t="s">
        <v>18</v>
      </c>
      <c r="M2711" s="9" t="str">
        <f>IF(טבלה14[[#This Row],[מספר סטודנטים בתואר 1]]&gt;500,"yes","no")</f>
        <v>no</v>
      </c>
      <c r="N2711" s="12">
        <f>טבלה14[[#This Row],[מספר סטודנטים בתואר 1]]/SUBTOTAL(109,טבלה14[מספר סטודנטים בתואר 1])</f>
        <v>1.221871499847266E-3</v>
      </c>
      <c r="O2711" s="11">
        <f>IFERROR(((טבלה14[[#This Row],[מספר סטודנטים בתואר 1]]-טבלה14[[#This Row],[נשים תואר 1]])/טבלה14[[#This Row],[מספר סטודנטים בתואר 1]]),"")</f>
        <v>0.34523809523809523</v>
      </c>
      <c r="P2711" s="11">
        <f>IFERROR(טבלה14[[#This Row],[נשים תואר 1]]/טבלה14[[#This Row],[מספר סטודנטים בתואר 1]],"")</f>
        <v>0.65476190476190477</v>
      </c>
      <c r="Q271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71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711" s="13">
        <f>SUMIFS(T:T,D:D,"2007/08",B:B,B2711)-טבלה14[[#This Row],[דירוג]]</f>
        <v>0</v>
      </c>
      <c r="T2711" s="9">
        <v>108</v>
      </c>
    </row>
    <row r="2712" spans="2:20" s="6" customFormat="1" ht="13.8" hidden="1" x14ac:dyDescent="0.3">
      <c r="B2712" s="7" t="s">
        <v>232</v>
      </c>
      <c r="C2712" s="8" t="s">
        <v>39</v>
      </c>
      <c r="D2712" s="10" t="s">
        <v>255</v>
      </c>
      <c r="E2712" s="10">
        <v>84</v>
      </c>
      <c r="F2712" s="10">
        <v>45</v>
      </c>
      <c r="G2712" s="10">
        <v>14</v>
      </c>
      <c r="H2712" s="10">
        <v>6</v>
      </c>
      <c r="I2712" s="10">
        <v>7</v>
      </c>
      <c r="J2712" s="10">
        <v>5</v>
      </c>
      <c r="K2712" s="9"/>
      <c r="L2712" s="9" t="s">
        <v>18</v>
      </c>
      <c r="M2712" s="9" t="str">
        <f>IF(טבלה14[[#This Row],[מספר סטודנטים בתואר 1]]&gt;500,"yes","no")</f>
        <v>no</v>
      </c>
      <c r="N2712" s="12">
        <f>טבלה14[[#This Row],[מספר סטודנטים בתואר 1]]/SUBTOTAL(109,טבלה14[מספר סטודנטים בתואר 1])</f>
        <v>1.221871499847266E-3</v>
      </c>
      <c r="O2712" s="11">
        <f>IFERROR(((טבלה14[[#This Row],[מספר סטודנטים בתואר 1]]-טבלה14[[#This Row],[נשים תואר 1]])/טבלה14[[#This Row],[מספר סטודנטים בתואר 1]]),"")</f>
        <v>0.4642857142857143</v>
      </c>
      <c r="P2712" s="11">
        <f>IFERROR(טבלה14[[#This Row],[נשים תואר 1]]/טבלה14[[#This Row],[מספר סטודנטים בתואר 1]],"")</f>
        <v>0.5357142857142857</v>
      </c>
      <c r="Q271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71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712" s="13">
        <f>SUMIFS(T:T,D:D,"2007/08",B:B,B2712)-טבלה14[[#This Row],[דירוג]]</f>
        <v>0</v>
      </c>
      <c r="T2712" s="9">
        <v>109</v>
      </c>
    </row>
    <row r="2713" spans="2:20" s="6" customFormat="1" ht="13.8" hidden="1" x14ac:dyDescent="0.3">
      <c r="B2713" s="7" t="s">
        <v>222</v>
      </c>
      <c r="C2713" s="8" t="s">
        <v>48</v>
      </c>
      <c r="D2713" s="9" t="s">
        <v>255</v>
      </c>
      <c r="E2713" s="10">
        <v>79</v>
      </c>
      <c r="F2713" s="10">
        <v>17</v>
      </c>
      <c r="G2713" s="10">
        <v>22</v>
      </c>
      <c r="H2713" s="10">
        <v>8</v>
      </c>
      <c r="I2713" s="10">
        <v>29</v>
      </c>
      <c r="J2713" s="10">
        <v>11</v>
      </c>
      <c r="K2713" s="9"/>
      <c r="L2713" s="9" t="s">
        <v>18</v>
      </c>
      <c r="M2713" s="9" t="str">
        <f>IF(טבלה14[[#This Row],[מספר סטודנטים בתואר 1]]&gt;500,"yes","no")</f>
        <v>no</v>
      </c>
      <c r="N2713" s="12">
        <f>טבלה14[[#This Row],[מספר סטודנטים בתואר 1]]/SUBTOTAL(109,טבלה14[מספר סטודנטים בתואר 1])</f>
        <v>1.1491410534277859E-3</v>
      </c>
      <c r="O2713" s="11">
        <f>IFERROR(((טבלה14[[#This Row],[מספר סטודנטים בתואר 1]]-טבלה14[[#This Row],[נשים תואר 1]])/טבלה14[[#This Row],[מספר סטודנטים בתואר 1]]),"")</f>
        <v>0.78481012658227844</v>
      </c>
      <c r="P2713" s="11">
        <f>IFERROR(טבלה14[[#This Row],[נשים תואר 1]]/טבלה14[[#This Row],[מספר סטודנטים בתואר 1]],"")</f>
        <v>0.21518987341772153</v>
      </c>
      <c r="Q271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713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713" s="13">
        <f>SUMIFS(T:T,D:D,"2007/08",B:B,B2713)-טבלה14[[#This Row],[דירוג]]</f>
        <v>0</v>
      </c>
      <c r="T2713" s="9">
        <v>110</v>
      </c>
    </row>
    <row r="2714" spans="2:20" s="6" customFormat="1" ht="13.8" hidden="1" x14ac:dyDescent="0.3">
      <c r="B2714" s="7" t="s">
        <v>220</v>
      </c>
      <c r="C2714" s="8" t="s">
        <v>45</v>
      </c>
      <c r="D2714" s="10" t="s">
        <v>255</v>
      </c>
      <c r="E2714" s="10">
        <v>73</v>
      </c>
      <c r="F2714" s="10">
        <v>28</v>
      </c>
      <c r="G2714" s="10">
        <v>37</v>
      </c>
      <c r="H2714" s="10">
        <v>10</v>
      </c>
      <c r="I2714" s="10">
        <v>23</v>
      </c>
      <c r="J2714" s="10">
        <v>10</v>
      </c>
      <c r="K2714" s="9"/>
      <c r="L2714" s="9" t="s">
        <v>18</v>
      </c>
      <c r="M2714" s="9" t="str">
        <f>IF(טבלה14[[#This Row],[מספר סטודנטים בתואר 1]]&gt;500,"yes","no")</f>
        <v>no</v>
      </c>
      <c r="N2714" s="12">
        <f>טבלה14[[#This Row],[מספר סטודנטים בתואר 1]]/SUBTOTAL(109,טבלה14[מספר סטודנטים בתואר 1])</f>
        <v>1.0618645177244098E-3</v>
      </c>
      <c r="O2714" s="11">
        <f>IFERROR(((טבלה14[[#This Row],[מספר סטודנטים בתואר 1]]-טבלה14[[#This Row],[נשים תואר 1]])/טבלה14[[#This Row],[מספר סטודנטים בתואר 1]]),"")</f>
        <v>0.61643835616438358</v>
      </c>
      <c r="P2714" s="11">
        <f>IFERROR(טבלה14[[#This Row],[נשים תואר 1]]/טבלה14[[#This Row],[מספר סטודנטים בתואר 1]],"")</f>
        <v>0.38356164383561642</v>
      </c>
      <c r="Q2714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71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714" s="13">
        <f>SUMIFS(T:T,D:D,"2007/08",B:B,B2714)-טבלה14[[#This Row],[דירוג]]</f>
        <v>0</v>
      </c>
      <c r="T2714" s="9">
        <v>111</v>
      </c>
    </row>
    <row r="2715" spans="2:20" s="6" customFormat="1" ht="13.8" hidden="1" x14ac:dyDescent="0.3">
      <c r="B2715" s="7" t="s">
        <v>241</v>
      </c>
      <c r="C2715" s="8" t="s">
        <v>45</v>
      </c>
      <c r="D2715" s="9" t="s">
        <v>255</v>
      </c>
      <c r="E2715" s="10">
        <v>67</v>
      </c>
      <c r="F2715" s="10">
        <v>15</v>
      </c>
      <c r="G2715" s="10"/>
      <c r="H2715" s="10"/>
      <c r="I2715" s="10"/>
      <c r="J2715" s="10" t="s">
        <v>21</v>
      </c>
      <c r="K2715" s="9"/>
      <c r="L2715" s="9" t="s">
        <v>18</v>
      </c>
      <c r="M2715" s="9" t="str">
        <f>IF(טבלה14[[#This Row],[מספר סטודנטים בתואר 1]]&gt;500,"yes","no")</f>
        <v>no</v>
      </c>
      <c r="N2715" s="12">
        <f>טבלה14[[#This Row],[מספר סטודנטים בתואר 1]]/SUBTOTAL(109,טבלה14[מספר סטודנטים בתואר 1])</f>
        <v>9.7458798202103368E-4</v>
      </c>
      <c r="O2715" s="11">
        <f>IFERROR(((טבלה14[[#This Row],[מספר סטודנטים בתואר 1]]-טבלה14[[#This Row],[נשים תואר 1]])/טבלה14[[#This Row],[מספר סטודנטים בתואר 1]]),"")</f>
        <v>0.77611940298507465</v>
      </c>
      <c r="P2715" s="11">
        <f>IFERROR(טבלה14[[#This Row],[נשים תואר 1]]/טבלה14[[#This Row],[מספר סטודנטים בתואר 1]],"")</f>
        <v>0.22388059701492538</v>
      </c>
      <c r="Q271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715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715" s="13">
        <f>SUMIFS(T:T,D:D,"2007/08",B:B,B2715)-טבלה14[[#This Row],[דירוג]]</f>
        <v>0</v>
      </c>
      <c r="T2715" s="9">
        <v>112</v>
      </c>
    </row>
    <row r="2716" spans="2:20" s="6" customFormat="1" ht="13.8" hidden="1" x14ac:dyDescent="0.3">
      <c r="B2716" s="7" t="s">
        <v>228</v>
      </c>
      <c r="C2716" s="8" t="s">
        <v>48</v>
      </c>
      <c r="D2716" s="10" t="s">
        <v>255</v>
      </c>
      <c r="E2716" s="10">
        <v>65</v>
      </c>
      <c r="F2716" s="10">
        <v>33</v>
      </c>
      <c r="G2716" s="10">
        <v>190</v>
      </c>
      <c r="H2716" s="10">
        <v>108</v>
      </c>
      <c r="I2716" s="10">
        <v>160</v>
      </c>
      <c r="J2716" s="10">
        <v>73</v>
      </c>
      <c r="K2716" s="9"/>
      <c r="L2716" s="9" t="s">
        <v>18</v>
      </c>
      <c r="M2716" s="9" t="str">
        <f>IF(טבלה14[[#This Row],[מספר סטודנטים בתואר 1]]&gt;500,"yes","no")</f>
        <v>no</v>
      </c>
      <c r="N2716" s="12">
        <f>טבלה14[[#This Row],[מספר סטודנטים בתואר 1]]/SUBTOTAL(109,טבלה14[מספר סטודנטים בתואר 1])</f>
        <v>9.4549580345324163E-4</v>
      </c>
      <c r="O2716" s="11">
        <f>IFERROR(((טבלה14[[#This Row],[מספר סטודנטים בתואר 1]]-טבלה14[[#This Row],[נשים תואר 1]])/טבלה14[[#This Row],[מספר סטודנטים בתואר 1]]),"")</f>
        <v>0.49230769230769234</v>
      </c>
      <c r="P2716" s="11">
        <f>IFERROR(טבלה14[[#This Row],[נשים תואר 1]]/טבלה14[[#This Row],[מספר סטודנטים בתואר 1]],"")</f>
        <v>0.50769230769230766</v>
      </c>
      <c r="Q271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71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716" s="13">
        <f>SUMIFS(T:T,D:D,"2007/08",B:B,B2716)-טבלה14[[#This Row],[דירוג]]</f>
        <v>0</v>
      </c>
      <c r="T2716" s="9">
        <v>113</v>
      </c>
    </row>
    <row r="2717" spans="2:20" s="6" customFormat="1" ht="13.8" hidden="1" x14ac:dyDescent="0.3">
      <c r="B2717" s="7" t="s">
        <v>148</v>
      </c>
      <c r="C2717" s="8" t="s">
        <v>34</v>
      </c>
      <c r="D2717" s="9" t="s">
        <v>255</v>
      </c>
      <c r="E2717" s="10">
        <v>59</v>
      </c>
      <c r="F2717" s="10">
        <v>15</v>
      </c>
      <c r="G2717" s="10">
        <v>20</v>
      </c>
      <c r="H2717" s="10"/>
      <c r="I2717" s="10">
        <v>16</v>
      </c>
      <c r="J2717" s="10"/>
      <c r="K2717" s="9"/>
      <c r="L2717" s="9" t="s">
        <v>18</v>
      </c>
      <c r="M2717" s="9" t="str">
        <f>IF(טבלה14[[#This Row],[מספר סטודנטים בתואר 1]]&gt;500,"yes","no")</f>
        <v>no</v>
      </c>
      <c r="N2717" s="12">
        <f>טבלה14[[#This Row],[מספר סטודנטים בתואר 1]]/SUBTOTAL(109,טבלה14[מספר סטודנטים בתואר 1])</f>
        <v>8.5821926774986548E-4</v>
      </c>
      <c r="O2717" s="11">
        <f>IFERROR(((טבלה14[[#This Row],[מספר סטודנטים בתואר 1]]-טבלה14[[#This Row],[נשים תואר 1]])/טבלה14[[#This Row],[מספר סטודנטים בתואר 1]]),"")</f>
        <v>0.74576271186440679</v>
      </c>
      <c r="P2717" s="11">
        <f>IFERROR(טבלה14[[#This Row],[נשים תואר 1]]/טבלה14[[#This Row],[מספר סטודנטים בתואר 1]],"")</f>
        <v>0.25423728813559321</v>
      </c>
      <c r="Q271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717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717" s="13">
        <f>SUMIFS(T:T,D:D,"2007/08",B:B,B2717)-טבלה14[[#This Row],[דירוג]]</f>
        <v>0</v>
      </c>
      <c r="T2717" s="9">
        <v>114</v>
      </c>
    </row>
    <row r="2718" spans="2:20" s="6" customFormat="1" ht="13.8" hidden="1" x14ac:dyDescent="0.3">
      <c r="B2718" s="7" t="s">
        <v>81</v>
      </c>
      <c r="C2718" s="8" t="s">
        <v>34</v>
      </c>
      <c r="D2718" s="10" t="s">
        <v>255</v>
      </c>
      <c r="E2718" s="10">
        <v>58</v>
      </c>
      <c r="F2718" s="10">
        <v>12</v>
      </c>
      <c r="G2718" s="10">
        <v>50</v>
      </c>
      <c r="H2718" s="10">
        <v>6</v>
      </c>
      <c r="I2718" s="10">
        <v>15</v>
      </c>
      <c r="J2718" s="10"/>
      <c r="K2718" s="9"/>
      <c r="L2718" s="9" t="s">
        <v>18</v>
      </c>
      <c r="M2718" s="9" t="str">
        <f>IF(טבלה14[[#This Row],[מספר סטודנטים בתואר 1]]&gt;500,"yes","no")</f>
        <v>no</v>
      </c>
      <c r="N2718" s="12">
        <f>טבלה14[[#This Row],[מספר סטודנטים בתואר 1]]/SUBTOTAL(109,טבלה14[מספר סטודנטים בתואר 1])</f>
        <v>8.436731784659694E-4</v>
      </c>
      <c r="O2718" s="11">
        <f>IFERROR(((טבלה14[[#This Row],[מספר סטודנטים בתואר 1]]-טבלה14[[#This Row],[נשים תואר 1]])/טבלה14[[#This Row],[מספר סטודנטים בתואר 1]]),"")</f>
        <v>0.7931034482758621</v>
      </c>
      <c r="P2718" s="11">
        <f>IFERROR(טבלה14[[#This Row],[נשים תואר 1]]/טבלה14[[#This Row],[מספר סטודנטים בתואר 1]],"")</f>
        <v>0.20689655172413793</v>
      </c>
      <c r="Q2718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718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718" s="13">
        <f>SUMIFS(T:T,D:D,"2007/08",B:B,B2718)-טבלה14[[#This Row],[דירוג]]</f>
        <v>0</v>
      </c>
      <c r="T2718" s="9">
        <v>115</v>
      </c>
    </row>
    <row r="2719" spans="2:20" s="6" customFormat="1" ht="13.8" hidden="1" x14ac:dyDescent="0.3">
      <c r="B2719" s="7" t="s">
        <v>234</v>
      </c>
      <c r="C2719" s="8" t="s">
        <v>25</v>
      </c>
      <c r="D2719" s="9" t="s">
        <v>255</v>
      </c>
      <c r="E2719" s="10">
        <v>56</v>
      </c>
      <c r="F2719" s="10">
        <v>27</v>
      </c>
      <c r="G2719" s="10">
        <v>59</v>
      </c>
      <c r="H2719" s="10">
        <v>28</v>
      </c>
      <c r="I2719" s="10">
        <v>36</v>
      </c>
      <c r="J2719" s="10">
        <v>10</v>
      </c>
      <c r="K2719" s="9"/>
      <c r="L2719" s="9" t="s">
        <v>18</v>
      </c>
      <c r="M2719" s="9" t="str">
        <f>IF(טבלה14[[#This Row],[מספר סטודנטים בתואר 1]]&gt;500,"yes","no")</f>
        <v>no</v>
      </c>
      <c r="N2719" s="12">
        <f>טבלה14[[#This Row],[מספר סטודנטים בתואר 1]]/SUBTOTAL(109,טבלה14[מספר סטודנטים בתואר 1])</f>
        <v>8.1458099989817736E-4</v>
      </c>
      <c r="O2719" s="11">
        <f>IFERROR(((טבלה14[[#This Row],[מספר סטודנטים בתואר 1]]-טבלה14[[#This Row],[נשים תואר 1]])/טבלה14[[#This Row],[מספר סטודנטים בתואר 1]]),"")</f>
        <v>0.5178571428571429</v>
      </c>
      <c r="P2719" s="11">
        <f>IFERROR(טבלה14[[#This Row],[נשים תואר 1]]/טבלה14[[#This Row],[מספר סטודנטים בתואר 1]],"")</f>
        <v>0.48214285714285715</v>
      </c>
      <c r="Q271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71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719" s="13">
        <f>SUMIFS(T:T,D:D,"2007/08",B:B,B2719)-טבלה14[[#This Row],[דירוג]]</f>
        <v>0</v>
      </c>
      <c r="T2719" s="9">
        <v>116</v>
      </c>
    </row>
    <row r="2720" spans="2:20" s="6" customFormat="1" ht="13.8" hidden="1" x14ac:dyDescent="0.3">
      <c r="B2720" s="7" t="s">
        <v>221</v>
      </c>
      <c r="C2720" s="8" t="s">
        <v>45</v>
      </c>
      <c r="D2720" s="10" t="s">
        <v>255</v>
      </c>
      <c r="E2720" s="10">
        <v>49</v>
      </c>
      <c r="F2720" s="10">
        <v>22</v>
      </c>
      <c r="G2720" s="10"/>
      <c r="H2720" s="10"/>
      <c r="I2720" s="10"/>
      <c r="J2720" s="10" t="s">
        <v>21</v>
      </c>
      <c r="K2720" s="9"/>
      <c r="L2720" s="9" t="s">
        <v>18</v>
      </c>
      <c r="M2720" s="9" t="str">
        <f>IF(טבלה14[[#This Row],[מספר סטודנטים בתואר 1]]&gt;500,"yes","no")</f>
        <v>no</v>
      </c>
      <c r="N2720" s="12">
        <f>טבלה14[[#This Row],[מספר סטודנטים בתואר 1]]/SUBTOTAL(109,טבלה14[מספר סטודנטים בתואר 1])</f>
        <v>7.1275837491090524E-4</v>
      </c>
      <c r="O2720" s="11">
        <f>IFERROR(((טבלה14[[#This Row],[מספר סטודנטים בתואר 1]]-טבלה14[[#This Row],[נשים תואר 1]])/טבלה14[[#This Row],[מספר סטודנטים בתואר 1]]),"")</f>
        <v>0.55102040816326525</v>
      </c>
      <c r="P2720" s="11">
        <f>IFERROR(טבלה14[[#This Row],[נשים תואר 1]]/טבלה14[[#This Row],[מספר סטודנטים בתואר 1]],"")</f>
        <v>0.44897959183673469</v>
      </c>
      <c r="Q272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72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720" s="13">
        <f>SUMIFS(T:T,D:D,"2007/08",B:B,B2720)-טבלה14[[#This Row],[דירוג]]</f>
        <v>0</v>
      </c>
      <c r="T2720" s="9">
        <v>117</v>
      </c>
    </row>
    <row r="2721" spans="2:20" s="6" customFormat="1" ht="13.8" hidden="1" x14ac:dyDescent="0.3">
      <c r="B2721" s="7" t="s">
        <v>270</v>
      </c>
      <c r="C2721" s="8" t="s">
        <v>34</v>
      </c>
      <c r="D2721" s="9" t="s">
        <v>255</v>
      </c>
      <c r="E2721" s="10">
        <v>47</v>
      </c>
      <c r="F2721" s="10">
        <v>40</v>
      </c>
      <c r="G2721" s="10"/>
      <c r="H2721" s="10"/>
      <c r="I2721" s="10"/>
      <c r="J2721" s="10"/>
      <c r="K2721" s="9"/>
      <c r="L2721" s="9" t="s">
        <v>18</v>
      </c>
      <c r="M2721" s="9" t="str">
        <f>IF(טבלה14[[#This Row],[מספר סטודנטים בתואר 1]]&gt;500,"yes","no")</f>
        <v>no</v>
      </c>
      <c r="N2721" s="12">
        <f>טבלה14[[#This Row],[מספר סטודנטים בתואר 1]]/SUBTOTAL(109,טבלה14[מספר סטודנטים בתואר 1])</f>
        <v>6.8366619634311319E-4</v>
      </c>
      <c r="O2721" s="11">
        <f>IFERROR(((טבלה14[[#This Row],[מספר סטודנטים בתואר 1]]-טבלה14[[#This Row],[נשים תואר 1]])/טבלה14[[#This Row],[מספר סטודנטים בתואר 1]]),"")</f>
        <v>0.14893617021276595</v>
      </c>
      <c r="P2721" s="11">
        <f>IFERROR(טבלה14[[#This Row],[נשים תואר 1]]/טבלה14[[#This Row],[מספר סטודנטים בתואר 1]],"")</f>
        <v>0.85106382978723405</v>
      </c>
      <c r="Q2721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721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721" s="13">
        <f>SUMIFS(T:T,D:D,"2007/08",B:B,B2721)-טבלה14[[#This Row],[דירוג]]</f>
        <v>0</v>
      </c>
      <c r="T2721" s="9">
        <v>118</v>
      </c>
    </row>
    <row r="2722" spans="2:20" s="6" customFormat="1" ht="13.8" hidden="1" x14ac:dyDescent="0.3">
      <c r="B2722" s="7" t="s">
        <v>285</v>
      </c>
      <c r="C2722" s="8" t="s">
        <v>69</v>
      </c>
      <c r="D2722" s="10" t="s">
        <v>255</v>
      </c>
      <c r="E2722" s="10">
        <v>40</v>
      </c>
      <c r="F2722" s="10">
        <v>18</v>
      </c>
      <c r="G2722" s="10"/>
      <c r="H2722" s="10"/>
      <c r="I2722" s="10"/>
      <c r="J2722" s="10" t="s">
        <v>21</v>
      </c>
      <c r="K2722" s="9"/>
      <c r="L2722" s="9" t="s">
        <v>18</v>
      </c>
      <c r="M2722" s="9" t="str">
        <f>IF(טבלה14[[#This Row],[מספר סטודנטים בתואר 1]]&gt;500,"yes","no")</f>
        <v>no</v>
      </c>
      <c r="N2722" s="12">
        <f>טבלה14[[#This Row],[מספר סטודנטים בתואר 1]]/SUBTOTAL(109,טבלה14[מספר סטודנטים בתואר 1])</f>
        <v>5.8184357135584097E-4</v>
      </c>
      <c r="O2722" s="11">
        <f>IFERROR(((טבלה14[[#This Row],[מספר סטודנטים בתואר 1]]-טבלה14[[#This Row],[נשים תואר 1]])/טבלה14[[#This Row],[מספר סטודנטים בתואר 1]]),"")</f>
        <v>0.55000000000000004</v>
      </c>
      <c r="P2722" s="11">
        <f>IFERROR(טבלה14[[#This Row],[נשים תואר 1]]/טבלה14[[#This Row],[מספר סטודנטים בתואר 1]],"")</f>
        <v>0.45</v>
      </c>
      <c r="Q2722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722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722" s="13">
        <f>SUMIFS(T:T,D:D,"2007/08",B:B,B2722)-טבלה14[[#This Row],[דירוג]]</f>
        <v>0</v>
      </c>
      <c r="T2722" s="9">
        <v>119</v>
      </c>
    </row>
    <row r="2723" spans="2:20" s="6" customFormat="1" ht="13.8" hidden="1" x14ac:dyDescent="0.3">
      <c r="B2723" s="7" t="s">
        <v>246</v>
      </c>
      <c r="C2723" s="8" t="s">
        <v>48</v>
      </c>
      <c r="D2723" s="9" t="s">
        <v>255</v>
      </c>
      <c r="E2723" s="10">
        <v>37</v>
      </c>
      <c r="F2723" s="10">
        <v>14</v>
      </c>
      <c r="G2723" s="10"/>
      <c r="H2723" s="10"/>
      <c r="I2723" s="10"/>
      <c r="J2723" s="10" t="s">
        <v>21</v>
      </c>
      <c r="K2723" s="9"/>
      <c r="L2723" s="9" t="s">
        <v>18</v>
      </c>
      <c r="M2723" s="9" t="str">
        <f>IF(טבלה14[[#This Row],[מספר סטודנטים בתואר 1]]&gt;500,"yes","no")</f>
        <v>no</v>
      </c>
      <c r="N2723" s="12">
        <f>טבלה14[[#This Row],[מספר סטודנטים בתואר 1]]/SUBTOTAL(109,טבלה14[מספר סטודנטים בתואר 1])</f>
        <v>5.3820530350415295E-4</v>
      </c>
      <c r="O2723" s="11">
        <f>IFERROR(((טבלה14[[#This Row],[מספר סטודנטים בתואר 1]]-טבלה14[[#This Row],[נשים תואר 1]])/טבלה14[[#This Row],[מספר סטודנטים בתואר 1]]),"")</f>
        <v>0.6216216216216216</v>
      </c>
      <c r="P2723" s="11">
        <f>IFERROR(טבלה14[[#This Row],[נשים תואר 1]]/טבלה14[[#This Row],[מספר סטודנטים בתואר 1]],"")</f>
        <v>0.3783783783783784</v>
      </c>
      <c r="Q2723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723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723" s="13">
        <f>SUMIFS(T:T,D:D,"2007/08",B:B,B2723)-טבלה14[[#This Row],[דירוג]]</f>
        <v>0</v>
      </c>
      <c r="T2723" s="9">
        <v>120</v>
      </c>
    </row>
    <row r="2724" spans="2:20" s="6" customFormat="1" ht="13.8" hidden="1" x14ac:dyDescent="0.3">
      <c r="B2724" s="7" t="s">
        <v>279</v>
      </c>
      <c r="C2724" s="8" t="s">
        <v>39</v>
      </c>
      <c r="D2724" s="10" t="s">
        <v>255</v>
      </c>
      <c r="E2724" s="10">
        <v>36</v>
      </c>
      <c r="F2724" s="10">
        <v>30</v>
      </c>
      <c r="G2724" s="10"/>
      <c r="H2724" s="10"/>
      <c r="I2724" s="10">
        <v>11</v>
      </c>
      <c r="J2724" s="10">
        <v>8</v>
      </c>
      <c r="K2724" s="9"/>
      <c r="L2724" s="9" t="s">
        <v>18</v>
      </c>
      <c r="M2724" s="9" t="str">
        <f>IF(טבלה14[[#This Row],[מספר סטודנטים בתואר 1]]&gt;500,"yes","no")</f>
        <v>no</v>
      </c>
      <c r="N2724" s="12">
        <f>טבלה14[[#This Row],[מספר סטודנטים בתואר 1]]/SUBTOTAL(109,טבלה14[מספר סטודנטים בתואר 1])</f>
        <v>5.2365921422025687E-4</v>
      </c>
      <c r="O2724" s="11">
        <f>IFERROR(((טבלה14[[#This Row],[מספר סטודנטים בתואר 1]]-טבלה14[[#This Row],[נשים תואר 1]])/טבלה14[[#This Row],[מספר סטודנטים בתואר 1]]),"")</f>
        <v>0.16666666666666666</v>
      </c>
      <c r="P2724" s="11">
        <f>IFERROR(טבלה14[[#This Row],[נשים תואר 1]]/טבלה14[[#This Row],[מספר סטודנטים בתואר 1]],"")</f>
        <v>0.83333333333333337</v>
      </c>
      <c r="Q2724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724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724" s="13">
        <f>SUMIFS(T:T,D:D,"2007/08",B:B,B2724)-טבלה14[[#This Row],[דירוג]]</f>
        <v>0</v>
      </c>
      <c r="T2724" s="9">
        <v>122</v>
      </c>
    </row>
    <row r="2725" spans="2:20" s="6" customFormat="1" ht="13.8" hidden="1" x14ac:dyDescent="0.3">
      <c r="B2725" s="7" t="s">
        <v>212</v>
      </c>
      <c r="C2725" s="8" t="s">
        <v>34</v>
      </c>
      <c r="D2725" s="9" t="s">
        <v>255</v>
      </c>
      <c r="E2725" s="10">
        <v>36</v>
      </c>
      <c r="F2725" s="10">
        <v>13</v>
      </c>
      <c r="G2725" s="10"/>
      <c r="H2725" s="10"/>
      <c r="I2725" s="10"/>
      <c r="J2725" s="10" t="s">
        <v>21</v>
      </c>
      <c r="K2725" s="9"/>
      <c r="L2725" s="9" t="s">
        <v>18</v>
      </c>
      <c r="M2725" s="9" t="str">
        <f>IF(טבלה14[[#This Row],[מספר סטודנטים בתואר 1]]&gt;500,"yes","no")</f>
        <v>no</v>
      </c>
      <c r="N2725" s="12">
        <f>טבלה14[[#This Row],[מספר סטודנטים בתואר 1]]/SUBTOTAL(109,טבלה14[מספר סטודנטים בתואר 1])</f>
        <v>5.2365921422025687E-4</v>
      </c>
      <c r="O2725" s="11">
        <f>IFERROR(((טבלה14[[#This Row],[מספר סטודנטים בתואר 1]]-טבלה14[[#This Row],[נשים תואר 1]])/טבלה14[[#This Row],[מספר סטודנטים בתואר 1]]),"")</f>
        <v>0.63888888888888884</v>
      </c>
      <c r="P2725" s="11">
        <f>IFERROR(טבלה14[[#This Row],[נשים תואר 1]]/טבלה14[[#This Row],[מספר סטודנטים בתואר 1]],"")</f>
        <v>0.3611111111111111</v>
      </c>
      <c r="Q2725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725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725" s="13">
        <f>SUMIFS(T:T,D:D,"2007/08",B:B,B2725)-טבלה14[[#This Row],[דירוג]]</f>
        <v>0</v>
      </c>
      <c r="T2725" s="9">
        <v>121</v>
      </c>
    </row>
    <row r="2726" spans="2:20" s="6" customFormat="1" ht="13.8" hidden="1" x14ac:dyDescent="0.3">
      <c r="B2726" s="7" t="s">
        <v>271</v>
      </c>
      <c r="C2726" s="8" t="s">
        <v>39</v>
      </c>
      <c r="D2726" s="10" t="s">
        <v>255</v>
      </c>
      <c r="E2726" s="10">
        <v>31</v>
      </c>
      <c r="F2726" s="10">
        <v>19</v>
      </c>
      <c r="G2726" s="10">
        <v>5</v>
      </c>
      <c r="H2726" s="10"/>
      <c r="I2726" s="10">
        <v>11</v>
      </c>
      <c r="J2726" s="10">
        <v>8</v>
      </c>
      <c r="K2726" s="9"/>
      <c r="L2726" s="9" t="s">
        <v>18</v>
      </c>
      <c r="M2726" s="9" t="str">
        <f>IF(טבלה14[[#This Row],[מספר סטודנטים בתואר 1]]&gt;500,"yes","no")</f>
        <v>no</v>
      </c>
      <c r="N2726" s="12">
        <f>טבלה14[[#This Row],[מספר סטודנטים בתואר 1]]/SUBTOTAL(109,טבלה14[מספר סטודנטים בתואר 1])</f>
        <v>4.5092876780077675E-4</v>
      </c>
      <c r="O2726" s="11">
        <f>IFERROR(((טבלה14[[#This Row],[מספר סטודנטים בתואר 1]]-טבלה14[[#This Row],[נשים תואר 1]])/טבלה14[[#This Row],[מספר סטודנטים בתואר 1]]),"")</f>
        <v>0.38709677419354838</v>
      </c>
      <c r="P2726" s="11">
        <f>IFERROR(טבלה14[[#This Row],[נשים תואר 1]]/טבלה14[[#This Row],[מספר סטודנטים בתואר 1]],"")</f>
        <v>0.61290322580645162</v>
      </c>
      <c r="Q2726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726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726" s="13">
        <f>SUMIFS(T:T,D:D,"2007/08",B:B,B2726)-טבלה14[[#This Row],[דירוג]]</f>
        <v>0</v>
      </c>
      <c r="T2726" s="9">
        <v>123</v>
      </c>
    </row>
    <row r="2727" spans="2:20" s="6" customFormat="1" ht="13.8" hidden="1" x14ac:dyDescent="0.3">
      <c r="B2727" s="7" t="s">
        <v>240</v>
      </c>
      <c r="C2727" s="8" t="s">
        <v>39</v>
      </c>
      <c r="D2727" s="9" t="s">
        <v>255</v>
      </c>
      <c r="E2727" s="10">
        <v>30</v>
      </c>
      <c r="F2727" s="10">
        <v>18</v>
      </c>
      <c r="G2727" s="10"/>
      <c r="H2727" s="10"/>
      <c r="I2727" s="10"/>
      <c r="J2727" s="10"/>
      <c r="K2727" s="9"/>
      <c r="L2727" s="9" t="s">
        <v>18</v>
      </c>
      <c r="M2727" s="9" t="str">
        <f>IF(טבלה14[[#This Row],[מספר סטודנטים בתואר 1]]&gt;500,"yes","no")</f>
        <v>no</v>
      </c>
      <c r="N2727" s="12">
        <f>טבלה14[[#This Row],[מספר סטודנטים בתואר 1]]/SUBTOTAL(109,טבלה14[מספר סטודנטים בתואר 1])</f>
        <v>4.3638267851688073E-4</v>
      </c>
      <c r="O2727" s="11">
        <f>IFERROR(((טבלה14[[#This Row],[מספר סטודנטים בתואר 1]]-טבלה14[[#This Row],[נשים תואר 1]])/טבלה14[[#This Row],[מספר סטודנטים בתואר 1]]),"")</f>
        <v>0.4</v>
      </c>
      <c r="P2727" s="11">
        <f>IFERROR(טבלה14[[#This Row],[נשים תואר 1]]/טבלה14[[#This Row],[מספר סטודנטים בתואר 1]],"")</f>
        <v>0.6</v>
      </c>
      <c r="Q2727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727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727" s="13">
        <f>SUMIFS(T:T,D:D,"2007/08",B:B,B2727)-טבלה14[[#This Row],[דירוג]]</f>
        <v>0</v>
      </c>
      <c r="T2727" s="9">
        <v>124</v>
      </c>
    </row>
    <row r="2728" spans="2:20" s="6" customFormat="1" ht="13.8" hidden="1" x14ac:dyDescent="0.3">
      <c r="B2728" s="7" t="s">
        <v>200</v>
      </c>
      <c r="C2728" s="8" t="s">
        <v>52</v>
      </c>
      <c r="D2728" s="10" t="s">
        <v>255</v>
      </c>
      <c r="E2728" s="10">
        <v>28</v>
      </c>
      <c r="F2728" s="10">
        <v>21</v>
      </c>
      <c r="G2728" s="10">
        <v>104</v>
      </c>
      <c r="H2728" s="10">
        <v>87</v>
      </c>
      <c r="I2728" s="10"/>
      <c r="J2728" s="10" t="s">
        <v>21</v>
      </c>
      <c r="K2728" s="9"/>
      <c r="L2728" s="9" t="s">
        <v>18</v>
      </c>
      <c r="M2728" s="9" t="str">
        <f>IF(טבלה14[[#This Row],[מספר סטודנטים בתואר 1]]&gt;500,"yes","no")</f>
        <v>no</v>
      </c>
      <c r="N2728" s="12">
        <f>טבלה14[[#This Row],[מספר סטודנטים בתואר 1]]/SUBTOTAL(109,טבלה14[מספר סטודנטים בתואר 1])</f>
        <v>4.0729049994908868E-4</v>
      </c>
      <c r="O2728" s="11">
        <f>IFERROR(((טבלה14[[#This Row],[מספר סטודנטים בתואר 1]]-טבלה14[[#This Row],[נשים תואר 1]])/טבלה14[[#This Row],[מספר סטודנטים בתואר 1]]),"")</f>
        <v>0.25</v>
      </c>
      <c r="P2728" s="11">
        <f>IFERROR(טבלה14[[#This Row],[נשים תואר 1]]/טבלה14[[#This Row],[מספר סטודנטים בתואר 1]],"")</f>
        <v>0.75</v>
      </c>
      <c r="Q2728" s="9" t="str">
        <f>IF(טבלה14[[#This Row],[מספר סטודנטים בתואר 1]]&gt;0,IF(טבלה14[[#This Row],[נשים תואר 1]]/טבלה14[[#This Row],[מספר סטודנטים בתואר 1]]&gt;0.7,"yes","no"),"")</f>
        <v>yes</v>
      </c>
      <c r="R2728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728" s="13">
        <f>SUMIFS(T:T,D:D,"2007/08",B:B,B2728)-טבלה14[[#This Row],[דירוג]]</f>
        <v>0</v>
      </c>
      <c r="T2728" s="9">
        <v>125</v>
      </c>
    </row>
    <row r="2729" spans="2:20" s="6" customFormat="1" ht="13.8" hidden="1" x14ac:dyDescent="0.3">
      <c r="B2729" s="7" t="s">
        <v>206</v>
      </c>
      <c r="C2729" s="8" t="s">
        <v>48</v>
      </c>
      <c r="D2729" s="9" t="s">
        <v>255</v>
      </c>
      <c r="E2729" s="10">
        <v>25</v>
      </c>
      <c r="F2729" s="10">
        <v>14</v>
      </c>
      <c r="G2729" s="10"/>
      <c r="H2729" s="10"/>
      <c r="I2729" s="10"/>
      <c r="J2729" s="10" t="s">
        <v>21</v>
      </c>
      <c r="K2729" s="9"/>
      <c r="L2729" s="9" t="s">
        <v>18</v>
      </c>
      <c r="M2729" s="9" t="str">
        <f>IF(טבלה14[[#This Row],[מספר סטודנטים בתואר 1]]&gt;500,"yes","no")</f>
        <v>no</v>
      </c>
      <c r="N2729" s="12">
        <f>טבלה14[[#This Row],[מספר סטודנטים בתואר 1]]/SUBTOTAL(109,טבלה14[מספר סטודנטים בתואר 1])</f>
        <v>3.6365223209740061E-4</v>
      </c>
      <c r="O2729" s="11">
        <f>IFERROR(((טבלה14[[#This Row],[מספר סטודנטים בתואר 1]]-טבלה14[[#This Row],[נשים תואר 1]])/טבלה14[[#This Row],[מספר סטודנטים בתואר 1]]),"")</f>
        <v>0.44</v>
      </c>
      <c r="P2729" s="11">
        <f>IFERROR(טבלה14[[#This Row],[נשים תואר 1]]/טבלה14[[#This Row],[מספר סטודנטים בתואר 1]],"")</f>
        <v>0.56000000000000005</v>
      </c>
      <c r="Q2729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729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729" s="13">
        <f>SUMIFS(T:T,D:D,"2007/08",B:B,B2729)-טבלה14[[#This Row],[דירוג]]</f>
        <v>0</v>
      </c>
      <c r="T2729" s="9">
        <v>126</v>
      </c>
    </row>
    <row r="2730" spans="2:20" s="6" customFormat="1" ht="13.8" hidden="1" x14ac:dyDescent="0.3">
      <c r="B2730" s="7" t="s">
        <v>251</v>
      </c>
      <c r="C2730" s="8" t="s">
        <v>45</v>
      </c>
      <c r="D2730" s="10" t="s">
        <v>255</v>
      </c>
      <c r="E2730" s="10">
        <v>16</v>
      </c>
      <c r="F2730" s="10">
        <v>6</v>
      </c>
      <c r="G2730" s="10">
        <v>6</v>
      </c>
      <c r="H2730" s="10"/>
      <c r="I2730" s="10">
        <v>6</v>
      </c>
      <c r="J2730" s="10" t="s">
        <v>21</v>
      </c>
      <c r="K2730" s="9"/>
      <c r="L2730" s="9" t="s">
        <v>18</v>
      </c>
      <c r="M2730" s="9" t="str">
        <f>IF(טבלה14[[#This Row],[מספר סטודנטים בתואר 1]]&gt;500,"yes","no")</f>
        <v>no</v>
      </c>
      <c r="N2730" s="12">
        <f>טבלה14[[#This Row],[מספר סטודנטים בתואר 1]]/SUBTOTAL(109,טבלה14[מספר סטודנטים בתואר 1])</f>
        <v>2.3273742854233639E-4</v>
      </c>
      <c r="O2730" s="11">
        <f>IFERROR(((טבלה14[[#This Row],[מספר סטודנטים בתואר 1]]-טבלה14[[#This Row],[נשים תואר 1]])/טבלה14[[#This Row],[מספר סטודנטים בתואר 1]]),"")</f>
        <v>0.625</v>
      </c>
      <c r="P2730" s="11">
        <f>IFERROR(טבלה14[[#This Row],[נשים תואר 1]]/טבלה14[[#This Row],[מספר סטודנטים בתואר 1]],"")</f>
        <v>0.375</v>
      </c>
      <c r="Q2730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730" s="9" t="str">
        <f>IF(טבלה14[[#This Row],[מספר סטודנטים בתואר 1]]&gt;0,IF(טבלה14[[#This Row],[נשים תואר 1]]/טבלה14[[#This Row],[מספר סטודנטים בתואר 1]]&lt;0.3,"yes","no"),"")</f>
        <v>no</v>
      </c>
      <c r="S2730" s="13">
        <f>SUMIFS(T:T,D:D,"2007/08",B:B,B2730)-טבלה14[[#This Row],[דירוג]]</f>
        <v>0</v>
      </c>
      <c r="T2730" s="9">
        <v>127</v>
      </c>
    </row>
    <row r="2731" spans="2:20" s="6" customFormat="1" ht="13.8" hidden="1" x14ac:dyDescent="0.3">
      <c r="B2731" s="7" t="s">
        <v>127</v>
      </c>
      <c r="C2731" s="8" t="s">
        <v>34</v>
      </c>
      <c r="D2731" s="9" t="s">
        <v>255</v>
      </c>
      <c r="E2731" s="10">
        <v>4</v>
      </c>
      <c r="F2731" s="10"/>
      <c r="G2731" s="10">
        <v>35</v>
      </c>
      <c r="H2731" s="10">
        <v>17</v>
      </c>
      <c r="I2731" s="10">
        <v>11</v>
      </c>
      <c r="J2731" s="10">
        <v>4</v>
      </c>
      <c r="K2731" s="9"/>
      <c r="L2731" s="9" t="s">
        <v>18</v>
      </c>
      <c r="M2731" s="9" t="str">
        <f>IF(טבלה14[[#This Row],[מספר סטודנטים בתואר 1]]&gt;500,"yes","no")</f>
        <v>no</v>
      </c>
      <c r="N2731" s="12">
        <f>טבלה14[[#This Row],[מספר סטודנטים בתואר 1]]/SUBTOTAL(109,טבלה14[מספר סטודנטים בתואר 1])</f>
        <v>5.8184357135584097E-5</v>
      </c>
      <c r="O2731" s="11">
        <f>IFERROR(((טבלה14[[#This Row],[מספר סטודנטים בתואר 1]]-טבלה14[[#This Row],[נשים תואר 1]])/טבלה14[[#This Row],[מספר סטודנטים בתואר 1]]),"")</f>
        <v>1</v>
      </c>
      <c r="P2731" s="11">
        <f>IFERROR(טבלה14[[#This Row],[נשים תואר 1]]/טבלה14[[#This Row],[מספר סטודנטים בתואר 1]],"")</f>
        <v>0</v>
      </c>
      <c r="Q2731" s="9" t="str">
        <f>IF(טבלה14[[#This Row],[מספר סטודנטים בתואר 1]]&gt;0,IF(טבלה14[[#This Row],[נשים תואר 1]]/טבלה14[[#This Row],[מספר סטודנטים בתואר 1]]&gt;0.7,"yes","no"),"")</f>
        <v>no</v>
      </c>
      <c r="R2731" s="9" t="str">
        <f>IF(טבלה14[[#This Row],[מספר סטודנטים בתואר 1]]&gt;0,IF(טבלה14[[#This Row],[נשים תואר 1]]/טבלה14[[#This Row],[מספר סטודנטים בתואר 1]]&lt;0.3,"yes","no"),"")</f>
        <v>yes</v>
      </c>
      <c r="S2731" s="13">
        <f>SUMIFS(T:T,D:D,"2007/08",B:B,B2731)-טבלה14[[#This Row],[דירוג]]</f>
        <v>0</v>
      </c>
      <c r="T2731" s="9">
        <v>128</v>
      </c>
    </row>
    <row r="2732" spans="2:20" s="6" customFormat="1" ht="13.8" hidden="1" x14ac:dyDescent="0.3">
      <c r="B2732" s="7" t="s">
        <v>282</v>
      </c>
      <c r="C2732" s="8" t="s">
        <v>34</v>
      </c>
      <c r="D2732" s="10" t="s">
        <v>255</v>
      </c>
      <c r="E2732" s="10"/>
      <c r="F2732" s="10"/>
      <c r="G2732" s="10">
        <v>53</v>
      </c>
      <c r="H2732" s="10">
        <v>25</v>
      </c>
      <c r="I2732" s="10">
        <v>10</v>
      </c>
      <c r="J2732" s="10">
        <v>9</v>
      </c>
      <c r="K2732" s="9"/>
      <c r="L2732" s="9"/>
      <c r="M2732" s="9" t="str">
        <f>IF(טבלה14[[#This Row],[מספר סטודנטים בתואר 1]]&gt;500,"yes","no")</f>
        <v>no</v>
      </c>
      <c r="N2732" s="12">
        <f>טבלה14[[#This Row],[מספר סטודנטים בתואר 1]]/SUBTOTAL(109,טבלה14[מספר סטודנטים בתואר 1])</f>
        <v>0</v>
      </c>
      <c r="O2732" s="11" t="str">
        <f>IFERROR(((טבלה14[[#This Row],[מספר סטודנטים בתואר 1]]-טבלה14[[#This Row],[נשים תואר 1]])/טבלה14[[#This Row],[מספר סטודנטים בתואר 1]]),"")</f>
        <v/>
      </c>
      <c r="P2732" s="11" t="str">
        <f>IFERROR(טבלה14[[#This Row],[נשים תואר 1]]/טבלה14[[#This Row],[מספר סטודנטים בתואר 1]],"")</f>
        <v/>
      </c>
      <c r="Q273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73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732" s="13">
        <f>SUMIFS(T:T,D:D,"2007/08",B:B,B2732)-טבלה14[[#This Row],[דירוג]]</f>
        <v>0</v>
      </c>
      <c r="T2732" s="9">
        <v>144</v>
      </c>
    </row>
    <row r="2733" spans="2:20" s="6" customFormat="1" ht="13.8" hidden="1" x14ac:dyDescent="0.3">
      <c r="B2733" s="7" t="s">
        <v>129</v>
      </c>
      <c r="C2733" s="8" t="s">
        <v>48</v>
      </c>
      <c r="D2733" s="9" t="s">
        <v>255</v>
      </c>
      <c r="E2733" s="10"/>
      <c r="F2733" s="10"/>
      <c r="G2733" s="10">
        <v>36</v>
      </c>
      <c r="H2733" s="10">
        <v>19</v>
      </c>
      <c r="I2733" s="10"/>
      <c r="J2733" s="10" t="s">
        <v>21</v>
      </c>
      <c r="K2733" s="9"/>
      <c r="L2733" s="9"/>
      <c r="M2733" s="9" t="str">
        <f>IF(טבלה14[[#This Row],[מספר סטודנטים בתואר 1]]&gt;500,"yes","no")</f>
        <v>no</v>
      </c>
      <c r="N2733" s="12">
        <f>טבלה14[[#This Row],[מספר סטודנטים בתואר 1]]/SUBTOTAL(109,טבלה14[מספר סטודנטים בתואר 1])</f>
        <v>0</v>
      </c>
      <c r="O2733" s="11" t="str">
        <f>IFERROR(((טבלה14[[#This Row],[מספר סטודנטים בתואר 1]]-טבלה14[[#This Row],[נשים תואר 1]])/טבלה14[[#This Row],[מספר סטודנטים בתואר 1]]),"")</f>
        <v/>
      </c>
      <c r="P2733" s="11" t="str">
        <f>IFERROR(טבלה14[[#This Row],[נשים תואר 1]]/טבלה14[[#This Row],[מספר סטודנטים בתואר 1]],"")</f>
        <v/>
      </c>
      <c r="Q273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73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733" s="13">
        <f>SUMIFS(T:T,D:D,"2007/08",B:B,B2733)-טבלה14[[#This Row],[דירוג]]</f>
        <v>0</v>
      </c>
      <c r="T2733" s="9">
        <v>129</v>
      </c>
    </row>
    <row r="2734" spans="2:20" s="6" customFormat="1" ht="13.8" hidden="1" x14ac:dyDescent="0.3">
      <c r="B2734" s="7" t="s">
        <v>130</v>
      </c>
      <c r="C2734" s="8" t="s">
        <v>48</v>
      </c>
      <c r="D2734" s="10" t="s">
        <v>255</v>
      </c>
      <c r="E2734" s="10"/>
      <c r="F2734" s="10"/>
      <c r="G2734" s="10">
        <v>6</v>
      </c>
      <c r="H2734" s="10">
        <v>5</v>
      </c>
      <c r="I2734" s="10">
        <v>15</v>
      </c>
      <c r="J2734" s="10">
        <v>11</v>
      </c>
      <c r="K2734" s="9"/>
      <c r="L2734" s="9"/>
      <c r="M2734" s="9" t="str">
        <f>IF(טבלה14[[#This Row],[מספר סטודנטים בתואר 1]]&gt;500,"yes","no")</f>
        <v>no</v>
      </c>
      <c r="N2734" s="12">
        <f>טבלה14[[#This Row],[מספר סטודנטים בתואר 1]]/SUBTOTAL(109,טבלה14[מספר סטודנטים בתואר 1])</f>
        <v>0</v>
      </c>
      <c r="O2734" s="11" t="str">
        <f>IFERROR(((טבלה14[[#This Row],[מספר סטודנטים בתואר 1]]-טבלה14[[#This Row],[נשים תואר 1]])/טבלה14[[#This Row],[מספר סטודנטים בתואר 1]]),"")</f>
        <v/>
      </c>
      <c r="P2734" s="11" t="str">
        <f>IFERROR(טבלה14[[#This Row],[נשים תואר 1]]/טבלה14[[#This Row],[מספר סטודנטים בתואר 1]],"")</f>
        <v/>
      </c>
      <c r="Q273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73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734" s="13">
        <f>SUMIFS(T:T,D:D,"2007/08",B:B,B2734)-טבלה14[[#This Row],[דירוג]]</f>
        <v>0</v>
      </c>
      <c r="T2734" s="9">
        <v>130</v>
      </c>
    </row>
    <row r="2735" spans="2:20" s="6" customFormat="1" ht="13.8" hidden="1" x14ac:dyDescent="0.3">
      <c r="B2735" s="7" t="s">
        <v>131</v>
      </c>
      <c r="C2735" s="8" t="s">
        <v>48</v>
      </c>
      <c r="D2735" s="9" t="s">
        <v>255</v>
      </c>
      <c r="E2735" s="10"/>
      <c r="F2735" s="10"/>
      <c r="G2735" s="10">
        <v>43</v>
      </c>
      <c r="H2735" s="10">
        <v>29</v>
      </c>
      <c r="I2735" s="10">
        <v>59</v>
      </c>
      <c r="J2735" s="10">
        <v>31</v>
      </c>
      <c r="K2735" s="9"/>
      <c r="L2735" s="9"/>
      <c r="M2735" s="9" t="str">
        <f>IF(טבלה14[[#This Row],[מספר סטודנטים בתואר 1]]&gt;500,"yes","no")</f>
        <v>no</v>
      </c>
      <c r="N2735" s="12">
        <f>טבלה14[[#This Row],[מספר סטודנטים בתואר 1]]/SUBTOTAL(109,טבלה14[מספר סטודנטים בתואר 1])</f>
        <v>0</v>
      </c>
      <c r="O2735" s="11" t="str">
        <f>IFERROR(((טבלה14[[#This Row],[מספר סטודנטים בתואר 1]]-טבלה14[[#This Row],[נשים תואר 1]])/טבלה14[[#This Row],[מספר סטודנטים בתואר 1]]),"")</f>
        <v/>
      </c>
      <c r="P2735" s="11" t="str">
        <f>IFERROR(טבלה14[[#This Row],[נשים תואר 1]]/טבלה14[[#This Row],[מספר סטודנטים בתואר 1]],"")</f>
        <v/>
      </c>
      <c r="Q273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73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735" s="13">
        <f>SUMIFS(T:T,D:D,"2007/08",B:B,B2735)-טבלה14[[#This Row],[דירוג]]</f>
        <v>0</v>
      </c>
      <c r="T2735" s="9">
        <v>131</v>
      </c>
    </row>
    <row r="2736" spans="2:20" s="6" customFormat="1" ht="13.8" hidden="1" x14ac:dyDescent="0.3">
      <c r="B2736" s="7" t="s">
        <v>264</v>
      </c>
      <c r="C2736" s="8" t="s">
        <v>34</v>
      </c>
      <c r="D2736" s="10" t="s">
        <v>255</v>
      </c>
      <c r="E2736" s="10"/>
      <c r="F2736" s="10"/>
      <c r="G2736" s="10">
        <v>37</v>
      </c>
      <c r="H2736" s="10">
        <v>15</v>
      </c>
      <c r="I2736" s="10">
        <v>9</v>
      </c>
      <c r="J2736" s="10" t="s">
        <v>21</v>
      </c>
      <c r="K2736" s="9"/>
      <c r="L2736" s="9"/>
      <c r="M2736" s="9" t="str">
        <f>IF(טבלה14[[#This Row],[מספר סטודנטים בתואר 1]]&gt;500,"yes","no")</f>
        <v>no</v>
      </c>
      <c r="N2736" s="12">
        <f>טבלה14[[#This Row],[מספר סטודנטים בתואר 1]]/SUBTOTAL(109,טבלה14[מספר סטודנטים בתואר 1])</f>
        <v>0</v>
      </c>
      <c r="O2736" s="11" t="str">
        <f>IFERROR(((טבלה14[[#This Row],[מספר סטודנטים בתואר 1]]-טבלה14[[#This Row],[נשים תואר 1]])/טבלה14[[#This Row],[מספר סטודנטים בתואר 1]]),"")</f>
        <v/>
      </c>
      <c r="P2736" s="11" t="str">
        <f>IFERROR(טבלה14[[#This Row],[נשים תואר 1]]/טבלה14[[#This Row],[מספר סטודנטים בתואר 1]],"")</f>
        <v/>
      </c>
      <c r="Q273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73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736" s="13">
        <f>SUMIFS(T:T,D:D,"2007/08",B:B,B2736)-טבלה14[[#This Row],[דירוג]]</f>
        <v>0</v>
      </c>
      <c r="T2736" s="9">
        <v>145</v>
      </c>
    </row>
    <row r="2737" spans="2:20" s="6" customFormat="1" ht="13.8" hidden="1" x14ac:dyDescent="0.3">
      <c r="B2737" s="7" t="s">
        <v>134</v>
      </c>
      <c r="C2737" s="8" t="s">
        <v>58</v>
      </c>
      <c r="D2737" s="9" t="s">
        <v>255</v>
      </c>
      <c r="E2737" s="10"/>
      <c r="F2737" s="10"/>
      <c r="G2737" s="10">
        <v>52</v>
      </c>
      <c r="H2737" s="10">
        <v>37</v>
      </c>
      <c r="I2737" s="10"/>
      <c r="J2737" s="10" t="s">
        <v>21</v>
      </c>
      <c r="K2737" s="9"/>
      <c r="L2737" s="9"/>
      <c r="M2737" s="9" t="str">
        <f>IF(טבלה14[[#This Row],[מספר סטודנטים בתואר 1]]&gt;500,"yes","no")</f>
        <v>no</v>
      </c>
      <c r="N2737" s="12">
        <f>טבלה14[[#This Row],[מספר סטודנטים בתואר 1]]/SUBTOTAL(109,טבלה14[מספר סטודנטים בתואר 1])</f>
        <v>0</v>
      </c>
      <c r="O2737" s="11" t="str">
        <f>IFERROR(((טבלה14[[#This Row],[מספר סטודנטים בתואר 1]]-טבלה14[[#This Row],[נשים תואר 1]])/טבלה14[[#This Row],[מספר סטודנטים בתואר 1]]),"")</f>
        <v/>
      </c>
      <c r="P2737" s="11" t="str">
        <f>IFERROR(טבלה14[[#This Row],[נשים תואר 1]]/טבלה14[[#This Row],[מספר סטודנטים בתואר 1]],"")</f>
        <v/>
      </c>
      <c r="Q273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73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737" s="13">
        <f>SUMIFS(T:T,D:D,"2007/08",B:B,B2737)-טבלה14[[#This Row],[דירוג]]</f>
        <v>0</v>
      </c>
      <c r="T2737" s="9">
        <v>152</v>
      </c>
    </row>
    <row r="2738" spans="2:20" s="6" customFormat="1" ht="13.8" hidden="1" x14ac:dyDescent="0.3">
      <c r="B2738" s="7" t="s">
        <v>135</v>
      </c>
      <c r="C2738" s="8" t="s">
        <v>58</v>
      </c>
      <c r="D2738" s="10" t="s">
        <v>255</v>
      </c>
      <c r="E2738" s="10"/>
      <c r="F2738" s="10"/>
      <c r="G2738" s="10">
        <v>567</v>
      </c>
      <c r="H2738" s="10">
        <v>437</v>
      </c>
      <c r="I2738" s="10">
        <v>29</v>
      </c>
      <c r="J2738" s="10">
        <v>25</v>
      </c>
      <c r="K2738" s="9"/>
      <c r="L2738" s="9"/>
      <c r="M2738" s="9" t="str">
        <f>IF(טבלה14[[#This Row],[מספר סטודנטים בתואר 1]]&gt;500,"yes","no")</f>
        <v>no</v>
      </c>
      <c r="N2738" s="12">
        <f>טבלה14[[#This Row],[מספר סטודנטים בתואר 1]]/SUBTOTAL(109,טבלה14[מספר סטודנטים בתואר 1])</f>
        <v>0</v>
      </c>
      <c r="O2738" s="11" t="str">
        <f>IFERROR(((טבלה14[[#This Row],[מספר סטודנטים בתואר 1]]-טבלה14[[#This Row],[נשים תואר 1]])/טבלה14[[#This Row],[מספר סטודנטים בתואר 1]]),"")</f>
        <v/>
      </c>
      <c r="P2738" s="11" t="str">
        <f>IFERROR(טבלה14[[#This Row],[נשים תואר 1]]/טבלה14[[#This Row],[מספר סטודנטים בתואר 1]],"")</f>
        <v/>
      </c>
      <c r="Q273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73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738" s="13">
        <f>SUMIFS(T:T,D:D,"2007/08",B:B,B2738)-טבלה14[[#This Row],[דירוג]]</f>
        <v>0</v>
      </c>
      <c r="T2738" s="9">
        <v>153</v>
      </c>
    </row>
    <row r="2739" spans="2:20" s="6" customFormat="1" ht="13.8" hidden="1" x14ac:dyDescent="0.3">
      <c r="B2739" s="7" t="s">
        <v>136</v>
      </c>
      <c r="C2739" s="8" t="s">
        <v>58</v>
      </c>
      <c r="D2739" s="9" t="s">
        <v>255</v>
      </c>
      <c r="E2739" s="10"/>
      <c r="F2739" s="10"/>
      <c r="G2739" s="10">
        <v>92</v>
      </c>
      <c r="H2739" s="10">
        <v>74</v>
      </c>
      <c r="I2739" s="10"/>
      <c r="J2739" s="10" t="s">
        <v>21</v>
      </c>
      <c r="K2739" s="9"/>
      <c r="L2739" s="9"/>
      <c r="M2739" s="9" t="str">
        <f>IF(טבלה14[[#This Row],[מספר סטודנטים בתואר 1]]&gt;500,"yes","no")</f>
        <v>no</v>
      </c>
      <c r="N2739" s="12">
        <f>טבלה14[[#This Row],[מספר סטודנטים בתואר 1]]/SUBTOTAL(109,טבלה14[מספר סטודנטים בתואר 1])</f>
        <v>0</v>
      </c>
      <c r="O2739" s="11" t="str">
        <f>IFERROR(((טבלה14[[#This Row],[מספר סטודנטים בתואר 1]]-טבלה14[[#This Row],[נשים תואר 1]])/טבלה14[[#This Row],[מספר סטודנטים בתואר 1]]),"")</f>
        <v/>
      </c>
      <c r="P2739" s="11" t="str">
        <f>IFERROR(טבלה14[[#This Row],[נשים תואר 1]]/טבלה14[[#This Row],[מספר סטודנטים בתואר 1]],"")</f>
        <v/>
      </c>
      <c r="Q273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73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739" s="13">
        <f>SUMIFS(T:T,D:D,"2007/08",B:B,B2739)-טבלה14[[#This Row],[דירוג]]</f>
        <v>0</v>
      </c>
      <c r="T2739" s="9">
        <v>154</v>
      </c>
    </row>
    <row r="2740" spans="2:20" s="6" customFormat="1" ht="13.8" hidden="1" x14ac:dyDescent="0.3">
      <c r="B2740" s="7" t="s">
        <v>139</v>
      </c>
      <c r="C2740" s="8" t="s">
        <v>48</v>
      </c>
      <c r="D2740" s="10" t="s">
        <v>255</v>
      </c>
      <c r="E2740" s="10"/>
      <c r="F2740" s="10"/>
      <c r="G2740" s="10">
        <v>34</v>
      </c>
      <c r="H2740" s="10">
        <v>17</v>
      </c>
      <c r="I2740" s="10">
        <v>13</v>
      </c>
      <c r="J2740" s="10">
        <v>5</v>
      </c>
      <c r="K2740" s="9"/>
      <c r="L2740" s="9"/>
      <c r="M2740" s="9" t="str">
        <f>IF(טבלה14[[#This Row],[מספר סטודנטים בתואר 1]]&gt;500,"yes","no")</f>
        <v>no</v>
      </c>
      <c r="N2740" s="12">
        <f>טבלה14[[#This Row],[מספר סטודנטים בתואר 1]]/SUBTOTAL(109,טבלה14[מספר סטודנטים בתואר 1])</f>
        <v>0</v>
      </c>
      <c r="O2740" s="11" t="str">
        <f>IFERROR(((טבלה14[[#This Row],[מספר סטודנטים בתואר 1]]-טבלה14[[#This Row],[נשים תואר 1]])/טבלה14[[#This Row],[מספר סטודנטים בתואר 1]]),"")</f>
        <v/>
      </c>
      <c r="P2740" s="11" t="str">
        <f>IFERROR(טבלה14[[#This Row],[נשים תואר 1]]/טבלה14[[#This Row],[מספר סטודנטים בתואר 1]],"")</f>
        <v/>
      </c>
      <c r="Q274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74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740" s="13">
        <f>SUMIFS(T:T,D:D,"2007/08",B:B,B2740)-טבלה14[[#This Row],[דירוג]]</f>
        <v>0</v>
      </c>
      <c r="T2740" s="9">
        <v>132</v>
      </c>
    </row>
    <row r="2741" spans="2:20" s="6" customFormat="1" ht="13.8" hidden="1" x14ac:dyDescent="0.3">
      <c r="B2741" s="7" t="s">
        <v>141</v>
      </c>
      <c r="C2741" s="8" t="s">
        <v>48</v>
      </c>
      <c r="D2741" s="9" t="s">
        <v>255</v>
      </c>
      <c r="E2741" s="10"/>
      <c r="F2741" s="10"/>
      <c r="G2741" s="10">
        <v>110</v>
      </c>
      <c r="H2741" s="10">
        <v>79</v>
      </c>
      <c r="I2741" s="10">
        <v>260</v>
      </c>
      <c r="J2741" s="10">
        <v>148</v>
      </c>
      <c r="K2741" s="9"/>
      <c r="L2741" s="9"/>
      <c r="M2741" s="9" t="str">
        <f>IF(טבלה14[[#This Row],[מספר סטודנטים בתואר 1]]&gt;500,"yes","no")</f>
        <v>no</v>
      </c>
      <c r="N2741" s="12">
        <f>טבלה14[[#This Row],[מספר סטודנטים בתואר 1]]/SUBTOTAL(109,טבלה14[מספר סטודנטים בתואר 1])</f>
        <v>0</v>
      </c>
      <c r="O2741" s="11" t="str">
        <f>IFERROR(((טבלה14[[#This Row],[מספר סטודנטים בתואר 1]]-טבלה14[[#This Row],[נשים תואר 1]])/טבלה14[[#This Row],[מספר סטודנטים בתואר 1]]),"")</f>
        <v/>
      </c>
      <c r="P2741" s="11" t="str">
        <f>IFERROR(טבלה14[[#This Row],[נשים תואר 1]]/טבלה14[[#This Row],[מספר סטודנטים בתואר 1]],"")</f>
        <v/>
      </c>
      <c r="Q274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74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741" s="13">
        <f>SUMIFS(T:T,D:D,"2007/08",B:B,B2741)-טבלה14[[#This Row],[דירוג]]</f>
        <v>0</v>
      </c>
      <c r="T2741" s="9">
        <v>133</v>
      </c>
    </row>
    <row r="2742" spans="2:20" s="6" customFormat="1" ht="13.8" hidden="1" x14ac:dyDescent="0.3">
      <c r="B2742" s="7" t="s">
        <v>142</v>
      </c>
      <c r="C2742" s="8" t="s">
        <v>48</v>
      </c>
      <c r="D2742" s="10" t="s">
        <v>255</v>
      </c>
      <c r="E2742" s="10"/>
      <c r="F2742" s="10"/>
      <c r="G2742" s="10">
        <v>45</v>
      </c>
      <c r="H2742" s="10">
        <v>29</v>
      </c>
      <c r="I2742" s="10">
        <v>34</v>
      </c>
      <c r="J2742" s="10">
        <v>15</v>
      </c>
      <c r="K2742" s="9"/>
      <c r="L2742" s="9"/>
      <c r="M2742" s="9" t="str">
        <f>IF(טבלה14[[#This Row],[מספר סטודנטים בתואר 1]]&gt;500,"yes","no")</f>
        <v>no</v>
      </c>
      <c r="N2742" s="12">
        <f>טבלה14[[#This Row],[מספר סטודנטים בתואר 1]]/SUBTOTAL(109,טבלה14[מספר סטודנטים בתואר 1])</f>
        <v>0</v>
      </c>
      <c r="O2742" s="11" t="str">
        <f>IFERROR(((טבלה14[[#This Row],[מספר סטודנטים בתואר 1]]-טבלה14[[#This Row],[נשים תואר 1]])/טבלה14[[#This Row],[מספר סטודנטים בתואר 1]]),"")</f>
        <v/>
      </c>
      <c r="P2742" s="11" t="str">
        <f>IFERROR(טבלה14[[#This Row],[נשים תואר 1]]/טבלה14[[#This Row],[מספר סטודנטים בתואר 1]],"")</f>
        <v/>
      </c>
      <c r="Q274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74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742" s="13">
        <f>SUMIFS(T:T,D:D,"2007/08",B:B,B2742)-טבלה14[[#This Row],[דירוג]]</f>
        <v>0</v>
      </c>
      <c r="T2742" s="9">
        <v>134</v>
      </c>
    </row>
    <row r="2743" spans="2:20" s="6" customFormat="1" ht="13.8" hidden="1" x14ac:dyDescent="0.3">
      <c r="B2743" s="7" t="s">
        <v>143</v>
      </c>
      <c r="C2743" s="8" t="s">
        <v>52</v>
      </c>
      <c r="D2743" s="9" t="s">
        <v>255</v>
      </c>
      <c r="E2743" s="10"/>
      <c r="F2743" s="10"/>
      <c r="G2743" s="10">
        <v>249</v>
      </c>
      <c r="H2743" s="10">
        <v>228</v>
      </c>
      <c r="I2743" s="10"/>
      <c r="J2743" s="10" t="s">
        <v>21</v>
      </c>
      <c r="K2743" s="9"/>
      <c r="L2743" s="9"/>
      <c r="M2743" s="9" t="str">
        <f>IF(טבלה14[[#This Row],[מספר סטודנטים בתואר 1]]&gt;500,"yes","no")</f>
        <v>no</v>
      </c>
      <c r="N2743" s="12">
        <f>טבלה14[[#This Row],[מספר סטודנטים בתואר 1]]/SUBTOTAL(109,טבלה14[מספר סטודנטים בתואר 1])</f>
        <v>0</v>
      </c>
      <c r="O2743" s="11" t="str">
        <f>IFERROR(((טבלה14[[#This Row],[מספר סטודנטים בתואר 1]]-טבלה14[[#This Row],[נשים תואר 1]])/טבלה14[[#This Row],[מספר סטודנטים בתואר 1]]),"")</f>
        <v/>
      </c>
      <c r="P2743" s="11" t="str">
        <f>IFERROR(טבלה14[[#This Row],[נשים תואר 1]]/טבלה14[[#This Row],[מספר סטודנטים בתואר 1]],"")</f>
        <v/>
      </c>
      <c r="Q274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74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743" s="13">
        <f>SUMIFS(T:T,D:D,"2007/08",B:B,B2743)-טבלה14[[#This Row],[דירוג]]</f>
        <v>0</v>
      </c>
      <c r="T2743" s="9">
        <v>148</v>
      </c>
    </row>
    <row r="2744" spans="2:20" s="6" customFormat="1" ht="13.8" hidden="1" x14ac:dyDescent="0.3">
      <c r="B2744" s="7" t="s">
        <v>156</v>
      </c>
      <c r="C2744" s="8" t="s">
        <v>48</v>
      </c>
      <c r="D2744" s="10" t="s">
        <v>255</v>
      </c>
      <c r="E2744" s="10"/>
      <c r="F2744" s="10"/>
      <c r="G2744" s="10">
        <v>75</v>
      </c>
      <c r="H2744" s="10">
        <v>40</v>
      </c>
      <c r="I2744" s="10">
        <v>80</v>
      </c>
      <c r="J2744" s="10">
        <v>44</v>
      </c>
      <c r="K2744" s="9"/>
      <c r="L2744" s="9"/>
      <c r="M2744" s="9" t="str">
        <f>IF(טבלה14[[#This Row],[מספר סטודנטים בתואר 1]]&gt;500,"yes","no")</f>
        <v>no</v>
      </c>
      <c r="N2744" s="12">
        <f>טבלה14[[#This Row],[מספר סטודנטים בתואר 1]]/SUBTOTAL(109,טבלה14[מספר סטודנטים בתואר 1])</f>
        <v>0</v>
      </c>
      <c r="O2744" s="11" t="str">
        <f>IFERROR(((טבלה14[[#This Row],[מספר סטודנטים בתואר 1]]-טבלה14[[#This Row],[נשים תואר 1]])/טבלה14[[#This Row],[מספר סטודנטים בתואר 1]]),"")</f>
        <v/>
      </c>
      <c r="P2744" s="11" t="str">
        <f>IFERROR(טבלה14[[#This Row],[נשים תואר 1]]/טבלה14[[#This Row],[מספר סטודנטים בתואר 1]],"")</f>
        <v/>
      </c>
      <c r="Q274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74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744" s="13">
        <f>SUMIFS(T:T,D:D,"2007/08",B:B,B2744)-טבלה14[[#This Row],[דירוג]]</f>
        <v>0</v>
      </c>
      <c r="T2744" s="9">
        <v>135</v>
      </c>
    </row>
    <row r="2745" spans="2:20" s="6" customFormat="1" ht="13.8" hidden="1" x14ac:dyDescent="0.3">
      <c r="B2745" s="7" t="s">
        <v>275</v>
      </c>
      <c r="C2745" s="8" t="s">
        <v>52</v>
      </c>
      <c r="D2745" s="9" t="s">
        <v>255</v>
      </c>
      <c r="E2745" s="10"/>
      <c r="F2745" s="10"/>
      <c r="G2745" s="10">
        <v>71</v>
      </c>
      <c r="H2745" s="10">
        <v>52</v>
      </c>
      <c r="I2745" s="10">
        <v>22</v>
      </c>
      <c r="J2745" s="10">
        <v>13</v>
      </c>
      <c r="K2745" s="9"/>
      <c r="L2745" s="9"/>
      <c r="M2745" s="9" t="str">
        <f>IF(טבלה14[[#This Row],[מספר סטודנטים בתואר 1]]&gt;500,"yes","no")</f>
        <v>no</v>
      </c>
      <c r="N2745" s="12">
        <f>טבלה14[[#This Row],[מספר סטודנטים בתואר 1]]/SUBTOTAL(109,טבלה14[מספר סטודנטים בתואר 1])</f>
        <v>0</v>
      </c>
      <c r="O2745" s="11" t="str">
        <f>IFERROR(((טבלה14[[#This Row],[מספר סטודנטים בתואר 1]]-טבלה14[[#This Row],[נשים תואר 1]])/טבלה14[[#This Row],[מספר סטודנטים בתואר 1]]),"")</f>
        <v/>
      </c>
      <c r="P2745" s="11" t="str">
        <f>IFERROR(טבלה14[[#This Row],[נשים תואר 1]]/טבלה14[[#This Row],[מספר סטודנטים בתואר 1]],"")</f>
        <v/>
      </c>
      <c r="Q274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74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745" s="13">
        <f>SUMIFS(T:T,D:D,"2007/08",B:B,B2745)-טבלה14[[#This Row],[דירוג]]</f>
        <v>0</v>
      </c>
      <c r="T2745" s="9">
        <v>149</v>
      </c>
    </row>
    <row r="2746" spans="2:20" s="6" customFormat="1" ht="13.8" hidden="1" x14ac:dyDescent="0.3">
      <c r="B2746" s="7" t="s">
        <v>163</v>
      </c>
      <c r="C2746" s="8" t="s">
        <v>48</v>
      </c>
      <c r="D2746" s="10" t="s">
        <v>255</v>
      </c>
      <c r="E2746" s="10"/>
      <c r="F2746" s="10"/>
      <c r="G2746" s="10">
        <v>92</v>
      </c>
      <c r="H2746" s="10">
        <v>42</v>
      </c>
      <c r="I2746" s="10">
        <v>50</v>
      </c>
      <c r="J2746" s="10">
        <v>21</v>
      </c>
      <c r="K2746" s="9"/>
      <c r="L2746" s="9"/>
      <c r="M2746" s="9" t="str">
        <f>IF(טבלה14[[#This Row],[מספר סטודנטים בתואר 1]]&gt;500,"yes","no")</f>
        <v>no</v>
      </c>
      <c r="N2746" s="12">
        <f>טבלה14[[#This Row],[מספר סטודנטים בתואר 1]]/SUBTOTAL(109,טבלה14[מספר סטודנטים בתואר 1])</f>
        <v>0</v>
      </c>
      <c r="O2746" s="11" t="str">
        <f>IFERROR(((טבלה14[[#This Row],[מספר סטודנטים בתואר 1]]-טבלה14[[#This Row],[נשים תואר 1]])/טבלה14[[#This Row],[מספר סטודנטים בתואר 1]]),"")</f>
        <v/>
      </c>
      <c r="P2746" s="11" t="str">
        <f>IFERROR(טבלה14[[#This Row],[נשים תואר 1]]/טבלה14[[#This Row],[מספר סטודנטים בתואר 1]],"")</f>
        <v/>
      </c>
      <c r="Q274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74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746" s="13">
        <f>SUMIFS(T:T,D:D,"2007/08",B:B,B2746)-טבלה14[[#This Row],[דירוג]]</f>
        <v>0</v>
      </c>
      <c r="T2746" s="9">
        <v>136</v>
      </c>
    </row>
    <row r="2747" spans="2:20" s="6" customFormat="1" ht="13.8" hidden="1" x14ac:dyDescent="0.3">
      <c r="B2747" s="7" t="s">
        <v>254</v>
      </c>
      <c r="C2747" s="8" t="s">
        <v>58</v>
      </c>
      <c r="D2747" s="9" t="s">
        <v>255</v>
      </c>
      <c r="E2747" s="10"/>
      <c r="F2747" s="10"/>
      <c r="G2747" s="10">
        <v>230</v>
      </c>
      <c r="H2747" s="10">
        <v>190</v>
      </c>
      <c r="I2747" s="10"/>
      <c r="J2747" s="10"/>
      <c r="K2747" s="9"/>
      <c r="L2747" s="9"/>
      <c r="M2747" s="9" t="str">
        <f>IF(טבלה14[[#This Row],[מספר סטודנטים בתואר 1]]&gt;500,"yes","no")</f>
        <v>no</v>
      </c>
      <c r="N2747" s="12">
        <f>טבלה14[[#This Row],[מספר סטודנטים בתואר 1]]/SUBTOTAL(109,טבלה14[מספר סטודנטים בתואר 1])</f>
        <v>0</v>
      </c>
      <c r="O2747" s="11" t="str">
        <f>IFERROR(((טבלה14[[#This Row],[מספר סטודנטים בתואר 1]]-טבלה14[[#This Row],[נשים תואר 1]])/טבלה14[[#This Row],[מספר סטודנטים בתואר 1]]),"")</f>
        <v/>
      </c>
      <c r="P2747" s="11" t="str">
        <f>IFERROR(טבלה14[[#This Row],[נשים תואר 1]]/טבלה14[[#This Row],[מספר סטודנטים בתואר 1]],"")</f>
        <v/>
      </c>
      <c r="Q274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74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747" s="13">
        <f>SUMIFS(T:T,D:D,"2007/08",B:B,B2747)-טבלה14[[#This Row],[דירוג]]</f>
        <v>0</v>
      </c>
      <c r="T2747" s="9">
        <v>155</v>
      </c>
    </row>
    <row r="2748" spans="2:20" s="6" customFormat="1" ht="13.8" hidden="1" x14ac:dyDescent="0.3">
      <c r="B2748" s="7" t="s">
        <v>118</v>
      </c>
      <c r="C2748" s="8" t="s">
        <v>69</v>
      </c>
      <c r="D2748" s="10" t="s">
        <v>255</v>
      </c>
      <c r="E2748" s="10"/>
      <c r="F2748" s="10"/>
      <c r="G2748" s="10">
        <v>201</v>
      </c>
      <c r="H2748" s="10">
        <v>174</v>
      </c>
      <c r="I2748" s="10">
        <v>5</v>
      </c>
      <c r="J2748" s="10">
        <v>5</v>
      </c>
      <c r="K2748" s="9"/>
      <c r="L2748" s="9"/>
      <c r="M2748" s="9" t="str">
        <f>IF(טבלה14[[#This Row],[מספר סטודנטים בתואר 1]]&gt;500,"yes","no")</f>
        <v>no</v>
      </c>
      <c r="N2748" s="12">
        <f>טבלה14[[#This Row],[מספר סטודנטים בתואר 1]]/SUBTOTAL(109,טבלה14[מספר סטודנטים בתואר 1])</f>
        <v>0</v>
      </c>
      <c r="O2748" s="11" t="str">
        <f>IFERROR(((טבלה14[[#This Row],[מספר סטודנטים בתואר 1]]-טבלה14[[#This Row],[נשים תואר 1]])/טבלה14[[#This Row],[מספר סטודנטים בתואר 1]]),"")</f>
        <v/>
      </c>
      <c r="P2748" s="11" t="str">
        <f>IFERROR(טבלה14[[#This Row],[נשים תואר 1]]/טבלה14[[#This Row],[מספר סטודנטים בתואר 1]],"")</f>
        <v/>
      </c>
      <c r="Q274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74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748" s="13">
        <f>SUMIFS(T:T,D:D,"2007/08",B:B,B2748)-טבלה14[[#This Row],[דירוג]]</f>
        <v>0</v>
      </c>
      <c r="T2748" s="9">
        <v>156</v>
      </c>
    </row>
    <row r="2749" spans="2:20" s="6" customFormat="1" ht="13.8" hidden="1" x14ac:dyDescent="0.3">
      <c r="B2749" s="7" t="s">
        <v>170</v>
      </c>
      <c r="C2749" s="8" t="s">
        <v>16</v>
      </c>
      <c r="D2749" s="9" t="s">
        <v>255</v>
      </c>
      <c r="E2749" s="10"/>
      <c r="F2749" s="10"/>
      <c r="G2749" s="10">
        <v>157</v>
      </c>
      <c r="H2749" s="10">
        <v>93</v>
      </c>
      <c r="I2749" s="10">
        <v>18</v>
      </c>
      <c r="J2749" s="10">
        <v>9</v>
      </c>
      <c r="K2749" s="9"/>
      <c r="L2749" s="9"/>
      <c r="M2749" s="9" t="str">
        <f>IF(טבלה14[[#This Row],[מספר סטודנטים בתואר 1]]&gt;500,"yes","no")</f>
        <v>no</v>
      </c>
      <c r="N2749" s="12">
        <f>טבלה14[[#This Row],[מספר סטודנטים בתואר 1]]/SUBTOTAL(109,טבלה14[מספר סטודנטים בתואר 1])</f>
        <v>0</v>
      </c>
      <c r="O2749" s="11" t="str">
        <f>IFERROR(((טבלה14[[#This Row],[מספר סטודנטים בתואר 1]]-טבלה14[[#This Row],[נשים תואר 1]])/טבלה14[[#This Row],[מספר סטודנטים בתואר 1]]),"")</f>
        <v/>
      </c>
      <c r="P2749" s="11" t="str">
        <f>IFERROR(טבלה14[[#This Row],[נשים תואר 1]]/טבלה14[[#This Row],[מספר סטודנטים בתואר 1]],"")</f>
        <v/>
      </c>
      <c r="Q274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74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749" s="13">
        <f>SUMIFS(T:T,D:D,"2007/08",B:B,B2749)-טבלה14[[#This Row],[דירוג]]</f>
        <v>0</v>
      </c>
      <c r="T2749" s="9">
        <v>151</v>
      </c>
    </row>
    <row r="2750" spans="2:20" s="6" customFormat="1" ht="13.8" hidden="1" x14ac:dyDescent="0.3">
      <c r="B2750" s="7" t="s">
        <v>172</v>
      </c>
      <c r="C2750" s="8" t="s">
        <v>69</v>
      </c>
      <c r="D2750" s="10" t="s">
        <v>255</v>
      </c>
      <c r="E2750" s="10"/>
      <c r="F2750" s="10"/>
      <c r="G2750" s="10">
        <v>163</v>
      </c>
      <c r="H2750" s="10">
        <v>131</v>
      </c>
      <c r="I2750" s="10">
        <v>38</v>
      </c>
      <c r="J2750" s="10">
        <v>26</v>
      </c>
      <c r="K2750" s="9"/>
      <c r="L2750" s="9"/>
      <c r="M2750" s="9" t="str">
        <f>IF(טבלה14[[#This Row],[מספר סטודנטים בתואר 1]]&gt;500,"yes","no")</f>
        <v>no</v>
      </c>
      <c r="N2750" s="12">
        <f>טבלה14[[#This Row],[מספר סטודנטים בתואר 1]]/SUBTOTAL(109,טבלה14[מספר סטודנטים בתואר 1])</f>
        <v>0</v>
      </c>
      <c r="O2750" s="11" t="str">
        <f>IFERROR(((טבלה14[[#This Row],[מספר סטודנטים בתואר 1]]-טבלה14[[#This Row],[נשים תואר 1]])/טבלה14[[#This Row],[מספר סטודנטים בתואר 1]]),"")</f>
        <v/>
      </c>
      <c r="P2750" s="11" t="str">
        <f>IFERROR(טבלה14[[#This Row],[נשים תואר 1]]/טבלה14[[#This Row],[מספר סטודנטים בתואר 1]],"")</f>
        <v/>
      </c>
      <c r="Q275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75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750" s="13">
        <f>SUMIFS(T:T,D:D,"2007/08",B:B,B2750)-טבלה14[[#This Row],[דירוג]]</f>
        <v>0</v>
      </c>
      <c r="T2750" s="9">
        <v>157</v>
      </c>
    </row>
    <row r="2751" spans="2:20" s="6" customFormat="1" ht="13.8" hidden="1" x14ac:dyDescent="0.3">
      <c r="B2751" s="7" t="s">
        <v>261</v>
      </c>
      <c r="C2751" s="8" t="s">
        <v>69</v>
      </c>
      <c r="D2751" s="9" t="s">
        <v>255</v>
      </c>
      <c r="E2751" s="10"/>
      <c r="F2751" s="10"/>
      <c r="G2751" s="10">
        <v>34</v>
      </c>
      <c r="H2751" s="10">
        <v>17</v>
      </c>
      <c r="I2751" s="10">
        <v>10</v>
      </c>
      <c r="J2751" s="10">
        <v>7</v>
      </c>
      <c r="K2751" s="9"/>
      <c r="L2751" s="9"/>
      <c r="M2751" s="9" t="str">
        <f>IF(טבלה14[[#This Row],[מספר סטודנטים בתואר 1]]&gt;500,"yes","no")</f>
        <v>no</v>
      </c>
      <c r="N2751" s="12">
        <f>טבלה14[[#This Row],[מספר סטודנטים בתואר 1]]/SUBTOTAL(109,טבלה14[מספר סטודנטים בתואר 1])</f>
        <v>0</v>
      </c>
      <c r="O2751" s="11" t="str">
        <f>IFERROR(((טבלה14[[#This Row],[מספר סטודנטים בתואר 1]]-טבלה14[[#This Row],[נשים תואר 1]])/טבלה14[[#This Row],[מספר סטודנטים בתואר 1]]),"")</f>
        <v/>
      </c>
      <c r="P2751" s="11" t="str">
        <f>IFERROR(טבלה14[[#This Row],[נשים תואר 1]]/טבלה14[[#This Row],[מספר סטודנטים בתואר 1]],"")</f>
        <v/>
      </c>
      <c r="Q275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75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751" s="13">
        <f>SUMIFS(T:T,D:D,"2007/08",B:B,B2751)-טבלה14[[#This Row],[דירוג]]</f>
        <v>0</v>
      </c>
      <c r="T2751" s="9">
        <v>158</v>
      </c>
    </row>
    <row r="2752" spans="2:20" s="6" customFormat="1" ht="13.8" hidden="1" x14ac:dyDescent="0.3">
      <c r="B2752" s="7" t="s">
        <v>265</v>
      </c>
      <c r="C2752" s="8" t="s">
        <v>69</v>
      </c>
      <c r="D2752" s="10" t="s">
        <v>255</v>
      </c>
      <c r="E2752" s="10"/>
      <c r="F2752" s="10"/>
      <c r="G2752" s="10">
        <v>54</v>
      </c>
      <c r="H2752" s="10">
        <v>12</v>
      </c>
      <c r="I2752" s="10">
        <v>14</v>
      </c>
      <c r="J2752" s="10"/>
      <c r="K2752" s="9"/>
      <c r="L2752" s="9"/>
      <c r="M2752" s="9" t="str">
        <f>IF(טבלה14[[#This Row],[מספר סטודנטים בתואר 1]]&gt;500,"yes","no")</f>
        <v>no</v>
      </c>
      <c r="N2752" s="12">
        <f>טבלה14[[#This Row],[מספר סטודנטים בתואר 1]]/SUBTOTAL(109,טבלה14[מספר סטודנטים בתואר 1])</f>
        <v>0</v>
      </c>
      <c r="O2752" s="11" t="str">
        <f>IFERROR(((טבלה14[[#This Row],[מספר סטודנטים בתואר 1]]-טבלה14[[#This Row],[נשים תואר 1]])/טבלה14[[#This Row],[מספר סטודנטים בתואר 1]]),"")</f>
        <v/>
      </c>
      <c r="P2752" s="11" t="str">
        <f>IFERROR(טבלה14[[#This Row],[נשים תואר 1]]/טבלה14[[#This Row],[מספר סטודנטים בתואר 1]],"")</f>
        <v/>
      </c>
      <c r="Q275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75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752" s="13">
        <f>SUMIFS(T:T,D:D,"2007/08",B:B,B2752)-טבלה14[[#This Row],[דירוג]]</f>
        <v>0</v>
      </c>
      <c r="T2752" s="9">
        <v>159</v>
      </c>
    </row>
    <row r="2753" spans="2:20" s="6" customFormat="1" ht="13.8" hidden="1" x14ac:dyDescent="0.3">
      <c r="B2753" s="7" t="s">
        <v>120</v>
      </c>
      <c r="C2753" s="8" t="s">
        <v>69</v>
      </c>
      <c r="D2753" s="9" t="s">
        <v>255</v>
      </c>
      <c r="E2753" s="10"/>
      <c r="F2753" s="10"/>
      <c r="G2753" s="10">
        <v>58</v>
      </c>
      <c r="H2753" s="10">
        <v>18</v>
      </c>
      <c r="I2753" s="10">
        <v>20</v>
      </c>
      <c r="J2753" s="10">
        <v>6</v>
      </c>
      <c r="K2753" s="9"/>
      <c r="L2753" s="9"/>
      <c r="M2753" s="9" t="str">
        <f>IF(טבלה14[[#This Row],[מספר סטודנטים בתואר 1]]&gt;500,"yes","no")</f>
        <v>no</v>
      </c>
      <c r="N2753" s="12">
        <f>טבלה14[[#This Row],[מספר סטודנטים בתואר 1]]/SUBTOTAL(109,טבלה14[מספר סטודנטים בתואר 1])</f>
        <v>0</v>
      </c>
      <c r="O2753" s="11" t="str">
        <f>IFERROR(((טבלה14[[#This Row],[מספר סטודנטים בתואר 1]]-טבלה14[[#This Row],[נשים תואר 1]])/טבלה14[[#This Row],[מספר סטודנטים בתואר 1]]),"")</f>
        <v/>
      </c>
      <c r="P2753" s="11" t="str">
        <f>IFERROR(טבלה14[[#This Row],[נשים תואר 1]]/טבלה14[[#This Row],[מספר סטודנטים בתואר 1]],"")</f>
        <v/>
      </c>
      <c r="Q275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75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753" s="13">
        <f>SUMIFS(T:T,D:D,"2007/08",B:B,B2753)-טבלה14[[#This Row],[דירוג]]</f>
        <v>0</v>
      </c>
      <c r="T2753" s="9">
        <v>160</v>
      </c>
    </row>
    <row r="2754" spans="2:20" s="6" customFormat="1" ht="13.8" hidden="1" x14ac:dyDescent="0.3">
      <c r="B2754" s="7" t="s">
        <v>175</v>
      </c>
      <c r="C2754" s="8" t="s">
        <v>48</v>
      </c>
      <c r="D2754" s="10" t="s">
        <v>255</v>
      </c>
      <c r="E2754" s="10"/>
      <c r="F2754" s="10"/>
      <c r="G2754" s="10">
        <v>50</v>
      </c>
      <c r="H2754" s="10">
        <v>24</v>
      </c>
      <c r="I2754" s="10">
        <v>42</v>
      </c>
      <c r="J2754" s="10">
        <v>21</v>
      </c>
      <c r="K2754" s="9"/>
      <c r="L2754" s="9"/>
      <c r="M2754" s="9" t="str">
        <f>IF(טבלה14[[#This Row],[מספר סטודנטים בתואר 1]]&gt;500,"yes","no")</f>
        <v>no</v>
      </c>
      <c r="N2754" s="12">
        <f>טבלה14[[#This Row],[מספר סטודנטים בתואר 1]]/SUBTOTAL(109,טבלה14[מספר סטודנטים בתואר 1])</f>
        <v>0</v>
      </c>
      <c r="O2754" s="11" t="str">
        <f>IFERROR(((טבלה14[[#This Row],[מספר סטודנטים בתואר 1]]-טבלה14[[#This Row],[נשים תואר 1]])/טבלה14[[#This Row],[מספר סטודנטים בתואר 1]]),"")</f>
        <v/>
      </c>
      <c r="P2754" s="11" t="str">
        <f>IFERROR(טבלה14[[#This Row],[נשים תואר 1]]/טבלה14[[#This Row],[מספר סטודנטים בתואר 1]],"")</f>
        <v/>
      </c>
      <c r="Q275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75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754" s="13">
        <f>SUMIFS(T:T,D:D,"2007/08",B:B,B2754)-טבלה14[[#This Row],[דירוג]]</f>
        <v>0</v>
      </c>
      <c r="T2754" s="9">
        <v>137</v>
      </c>
    </row>
    <row r="2755" spans="2:20" s="6" customFormat="1" ht="13.8" hidden="1" x14ac:dyDescent="0.3">
      <c r="B2755" s="7" t="s">
        <v>176</v>
      </c>
      <c r="C2755" s="8" t="s">
        <v>48</v>
      </c>
      <c r="D2755" s="9" t="s">
        <v>255</v>
      </c>
      <c r="E2755" s="10"/>
      <c r="F2755" s="10"/>
      <c r="G2755" s="10">
        <v>217</v>
      </c>
      <c r="H2755" s="10">
        <v>139</v>
      </c>
      <c r="I2755" s="10">
        <v>429</v>
      </c>
      <c r="J2755" s="10">
        <v>254</v>
      </c>
      <c r="K2755" s="9"/>
      <c r="L2755" s="9"/>
      <c r="M2755" s="9" t="str">
        <f>IF(טבלה14[[#This Row],[מספר סטודנטים בתואר 1]]&gt;500,"yes","no")</f>
        <v>no</v>
      </c>
      <c r="N2755" s="12">
        <f>טבלה14[[#This Row],[מספר סטודנטים בתואר 1]]/SUBTOTAL(109,טבלה14[מספר סטודנטים בתואר 1])</f>
        <v>0</v>
      </c>
      <c r="O2755" s="11" t="str">
        <f>IFERROR(((טבלה14[[#This Row],[מספר סטודנטים בתואר 1]]-טבלה14[[#This Row],[נשים תואר 1]])/טבלה14[[#This Row],[מספר סטודנטים בתואר 1]]),"")</f>
        <v/>
      </c>
      <c r="P2755" s="11" t="str">
        <f>IFERROR(טבלה14[[#This Row],[נשים תואר 1]]/טבלה14[[#This Row],[מספר סטודנטים בתואר 1]],"")</f>
        <v/>
      </c>
      <c r="Q275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75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755" s="13">
        <f>SUMIFS(T:T,D:D,"2007/08",B:B,B2755)-טבלה14[[#This Row],[דירוג]]</f>
        <v>0</v>
      </c>
      <c r="T2755" s="9">
        <v>138</v>
      </c>
    </row>
    <row r="2756" spans="2:20" s="6" customFormat="1" ht="13.8" hidden="1" x14ac:dyDescent="0.3">
      <c r="B2756" s="7" t="s">
        <v>258</v>
      </c>
      <c r="C2756" s="8" t="s">
        <v>34</v>
      </c>
      <c r="D2756" s="10" t="s">
        <v>255</v>
      </c>
      <c r="E2756" s="10"/>
      <c r="F2756" s="10"/>
      <c r="G2756" s="10">
        <v>77</v>
      </c>
      <c r="H2756" s="10">
        <v>11</v>
      </c>
      <c r="I2756" s="10">
        <v>22</v>
      </c>
      <c r="J2756" s="10">
        <v>8</v>
      </c>
      <c r="K2756" s="9"/>
      <c r="L2756" s="9"/>
      <c r="M2756" s="9" t="str">
        <f>IF(טבלה14[[#This Row],[מספר סטודנטים בתואר 1]]&gt;500,"yes","no")</f>
        <v>no</v>
      </c>
      <c r="N2756" s="12">
        <f>טבלה14[[#This Row],[מספר סטודנטים בתואר 1]]/SUBTOTAL(109,טבלה14[מספר סטודנטים בתואר 1])</f>
        <v>0</v>
      </c>
      <c r="O2756" s="11" t="str">
        <f>IFERROR(((טבלה14[[#This Row],[מספר סטודנטים בתואר 1]]-טבלה14[[#This Row],[נשים תואר 1]])/טבלה14[[#This Row],[מספר סטודנטים בתואר 1]]),"")</f>
        <v/>
      </c>
      <c r="P2756" s="11" t="str">
        <f>IFERROR(טבלה14[[#This Row],[נשים תואר 1]]/טבלה14[[#This Row],[מספר סטודנטים בתואר 1]],"")</f>
        <v/>
      </c>
      <c r="Q275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75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756" s="13">
        <f>SUMIFS(T:T,D:D,"2007/08",B:B,B2756)-טבלה14[[#This Row],[דירוג]]</f>
        <v>0</v>
      </c>
      <c r="T2756" s="9">
        <v>146</v>
      </c>
    </row>
    <row r="2757" spans="2:20" s="6" customFormat="1" ht="13.8" hidden="1" x14ac:dyDescent="0.3">
      <c r="B2757" s="7" t="s">
        <v>178</v>
      </c>
      <c r="C2757" s="8" t="s">
        <v>69</v>
      </c>
      <c r="D2757" s="9" t="s">
        <v>255</v>
      </c>
      <c r="E2757" s="10"/>
      <c r="F2757" s="10"/>
      <c r="G2757" s="10">
        <v>627</v>
      </c>
      <c r="H2757" s="10">
        <v>410</v>
      </c>
      <c r="I2757" s="10">
        <v>20</v>
      </c>
      <c r="J2757" s="10">
        <v>13</v>
      </c>
      <c r="K2757" s="9"/>
      <c r="L2757" s="9"/>
      <c r="M2757" s="9" t="str">
        <f>IF(טבלה14[[#This Row],[מספר סטודנטים בתואר 1]]&gt;500,"yes","no")</f>
        <v>no</v>
      </c>
      <c r="N2757" s="12">
        <f>טבלה14[[#This Row],[מספר סטודנטים בתואר 1]]/SUBTOTAL(109,טבלה14[מספר סטודנטים בתואר 1])</f>
        <v>0</v>
      </c>
      <c r="O2757" s="11" t="str">
        <f>IFERROR(((טבלה14[[#This Row],[מספר סטודנטים בתואר 1]]-טבלה14[[#This Row],[נשים תואר 1]])/טבלה14[[#This Row],[מספר סטודנטים בתואר 1]]),"")</f>
        <v/>
      </c>
      <c r="P2757" s="11" t="str">
        <f>IFERROR(טבלה14[[#This Row],[נשים תואר 1]]/טבלה14[[#This Row],[מספר סטודנטים בתואר 1]],"")</f>
        <v/>
      </c>
      <c r="Q2757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757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757" s="13">
        <f>SUMIFS(T:T,D:D,"2007/08",B:B,B2757)-טבלה14[[#This Row],[דירוג]]</f>
        <v>0</v>
      </c>
      <c r="T2757" s="9">
        <v>161</v>
      </c>
    </row>
    <row r="2758" spans="2:20" s="6" customFormat="1" ht="13.8" hidden="1" x14ac:dyDescent="0.3">
      <c r="B2758" s="7" t="s">
        <v>179</v>
      </c>
      <c r="C2758" s="8" t="s">
        <v>48</v>
      </c>
      <c r="D2758" s="10" t="s">
        <v>255</v>
      </c>
      <c r="E2758" s="10"/>
      <c r="F2758" s="10"/>
      <c r="G2758" s="10">
        <v>32</v>
      </c>
      <c r="H2758" s="10">
        <v>27</v>
      </c>
      <c r="I2758" s="10"/>
      <c r="J2758" s="10"/>
      <c r="K2758" s="9"/>
      <c r="L2758" s="9"/>
      <c r="M2758" s="9" t="str">
        <f>IF(טבלה14[[#This Row],[מספר סטודנטים בתואר 1]]&gt;500,"yes","no")</f>
        <v>no</v>
      </c>
      <c r="N2758" s="12">
        <f>טבלה14[[#This Row],[מספר סטודנטים בתואר 1]]/SUBTOTAL(109,טבלה14[מספר סטודנטים בתואר 1])</f>
        <v>0</v>
      </c>
      <c r="O2758" s="11" t="str">
        <f>IFERROR(((טבלה14[[#This Row],[מספר סטודנטים בתואר 1]]-טבלה14[[#This Row],[נשים תואר 1]])/טבלה14[[#This Row],[מספר סטודנטים בתואר 1]]),"")</f>
        <v/>
      </c>
      <c r="P2758" s="11" t="str">
        <f>IFERROR(טבלה14[[#This Row],[נשים תואר 1]]/טבלה14[[#This Row],[מספר סטודנטים בתואר 1]],"")</f>
        <v/>
      </c>
      <c r="Q2758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758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758" s="13">
        <f>SUMIFS(T:T,D:D,"2007/08",B:B,B2758)-טבלה14[[#This Row],[דירוג]]</f>
        <v>0</v>
      </c>
      <c r="T2758" s="9">
        <v>139</v>
      </c>
    </row>
    <row r="2759" spans="2:20" s="6" customFormat="1" ht="13.8" hidden="1" x14ac:dyDescent="0.3">
      <c r="B2759" s="7" t="s">
        <v>286</v>
      </c>
      <c r="C2759" s="8" t="s">
        <v>69</v>
      </c>
      <c r="D2759" s="9" t="s">
        <v>255</v>
      </c>
      <c r="E2759" s="10"/>
      <c r="F2759" s="10"/>
      <c r="G2759" s="10">
        <v>39</v>
      </c>
      <c r="H2759" s="10">
        <v>9</v>
      </c>
      <c r="I2759" s="10"/>
      <c r="J2759" s="10" t="s">
        <v>21</v>
      </c>
      <c r="K2759" s="9"/>
      <c r="L2759" s="9"/>
      <c r="M2759" s="9" t="str">
        <f>IF(טבלה14[[#This Row],[מספר סטודנטים בתואר 1]]&gt;500,"yes","no")</f>
        <v>no</v>
      </c>
      <c r="N2759" s="12">
        <f>טבלה14[[#This Row],[מספר סטודנטים בתואר 1]]/SUBTOTAL(109,טבלה14[מספר סטודנטים בתואר 1])</f>
        <v>0</v>
      </c>
      <c r="O2759" s="11" t="str">
        <f>IFERROR(((טבלה14[[#This Row],[מספר סטודנטים בתואר 1]]-טבלה14[[#This Row],[נשים תואר 1]])/טבלה14[[#This Row],[מספר סטודנטים בתואר 1]]),"")</f>
        <v/>
      </c>
      <c r="P2759" s="11" t="str">
        <f>IFERROR(טבלה14[[#This Row],[נשים תואר 1]]/טבלה14[[#This Row],[מספר סטודנטים בתואר 1]],"")</f>
        <v/>
      </c>
      <c r="Q2759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759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759" s="13">
        <f>SUMIFS(T:T,D:D,"2007/08",B:B,B2759)-טבלה14[[#This Row],[דירוג]]</f>
        <v>0</v>
      </c>
      <c r="T2759" s="9">
        <v>162</v>
      </c>
    </row>
    <row r="2760" spans="2:20" s="6" customFormat="1" ht="13.8" hidden="1" x14ac:dyDescent="0.3">
      <c r="B2760" s="7" t="s">
        <v>182</v>
      </c>
      <c r="C2760" s="8" t="s">
        <v>69</v>
      </c>
      <c r="D2760" s="10" t="s">
        <v>255</v>
      </c>
      <c r="E2760" s="10"/>
      <c r="F2760" s="10"/>
      <c r="G2760" s="10">
        <v>59</v>
      </c>
      <c r="H2760" s="10">
        <v>32</v>
      </c>
      <c r="I2760" s="10">
        <v>4</v>
      </c>
      <c r="J2760" s="10"/>
      <c r="K2760" s="9"/>
      <c r="L2760" s="9"/>
      <c r="M2760" s="9" t="str">
        <f>IF(טבלה14[[#This Row],[מספר סטודנטים בתואר 1]]&gt;500,"yes","no")</f>
        <v>no</v>
      </c>
      <c r="N2760" s="12">
        <f>טבלה14[[#This Row],[מספר סטודנטים בתואר 1]]/SUBTOTAL(109,טבלה14[מספר סטודנטים בתואר 1])</f>
        <v>0</v>
      </c>
      <c r="O2760" s="11" t="str">
        <f>IFERROR(((טבלה14[[#This Row],[מספר סטודנטים בתואר 1]]-טבלה14[[#This Row],[נשים תואר 1]])/טבלה14[[#This Row],[מספר סטודנטים בתואר 1]]),"")</f>
        <v/>
      </c>
      <c r="P2760" s="11" t="str">
        <f>IFERROR(טבלה14[[#This Row],[נשים תואר 1]]/טבלה14[[#This Row],[מספר סטודנטים בתואר 1]],"")</f>
        <v/>
      </c>
      <c r="Q2760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760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760" s="13">
        <f>SUMIFS(T:T,D:D,"2007/08",B:B,B2760)-טבלה14[[#This Row],[דירוג]]</f>
        <v>0</v>
      </c>
      <c r="T2760" s="9">
        <v>163</v>
      </c>
    </row>
    <row r="2761" spans="2:20" s="6" customFormat="1" ht="13.8" hidden="1" x14ac:dyDescent="0.3">
      <c r="B2761" s="7" t="s">
        <v>184</v>
      </c>
      <c r="C2761" s="8" t="s">
        <v>45</v>
      </c>
      <c r="D2761" s="9" t="s">
        <v>255</v>
      </c>
      <c r="E2761" s="10"/>
      <c r="F2761" s="10"/>
      <c r="G2761" s="10">
        <v>25</v>
      </c>
      <c r="H2761" s="10">
        <v>8</v>
      </c>
      <c r="I2761" s="10">
        <v>9</v>
      </c>
      <c r="J2761" s="10">
        <v>5</v>
      </c>
      <c r="K2761" s="9"/>
      <c r="L2761" s="9"/>
      <c r="M2761" s="9" t="str">
        <f>IF(טבלה14[[#This Row],[מספר סטודנטים בתואר 1]]&gt;500,"yes","no")</f>
        <v>no</v>
      </c>
      <c r="N2761" s="12">
        <f>טבלה14[[#This Row],[מספר סטודנטים בתואר 1]]/SUBTOTAL(109,טבלה14[מספר סטודנטים בתואר 1])</f>
        <v>0</v>
      </c>
      <c r="O2761" s="11" t="str">
        <f>IFERROR(((טבלה14[[#This Row],[מספר סטודנטים בתואר 1]]-טבלה14[[#This Row],[נשים תואר 1]])/טבלה14[[#This Row],[מספר סטודנטים בתואר 1]]),"")</f>
        <v/>
      </c>
      <c r="P2761" s="11" t="str">
        <f>IFERROR(טבלה14[[#This Row],[נשים תואר 1]]/טבלה14[[#This Row],[מספר סטודנטים בתואר 1]],"")</f>
        <v/>
      </c>
      <c r="Q2761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761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761" s="13">
        <f>SUMIFS(T:T,D:D,"2007/08",B:B,B2761)-טבלה14[[#This Row],[דירוג]]</f>
        <v>0</v>
      </c>
      <c r="T2761" s="9">
        <v>142</v>
      </c>
    </row>
    <row r="2762" spans="2:20" s="6" customFormat="1" ht="13.8" hidden="1" x14ac:dyDescent="0.3">
      <c r="B2762" s="7" t="s">
        <v>185</v>
      </c>
      <c r="C2762" s="8" t="s">
        <v>34</v>
      </c>
      <c r="D2762" s="10" t="s">
        <v>255</v>
      </c>
      <c r="E2762" s="10"/>
      <c r="F2762" s="10"/>
      <c r="G2762" s="10">
        <v>54</v>
      </c>
      <c r="H2762" s="10">
        <v>38</v>
      </c>
      <c r="I2762" s="10"/>
      <c r="J2762" s="10" t="s">
        <v>21</v>
      </c>
      <c r="K2762" s="9"/>
      <c r="L2762" s="9"/>
      <c r="M2762" s="9" t="str">
        <f>IF(טבלה14[[#This Row],[מספר סטודנטים בתואר 1]]&gt;500,"yes","no")</f>
        <v>no</v>
      </c>
      <c r="N2762" s="12">
        <f>טבלה14[[#This Row],[מספר סטודנטים בתואר 1]]/SUBTOTAL(109,טבלה14[מספר סטודנטים בתואר 1])</f>
        <v>0</v>
      </c>
      <c r="O2762" s="11" t="str">
        <f>IFERROR(((טבלה14[[#This Row],[מספר סטודנטים בתואר 1]]-טבלה14[[#This Row],[נשים תואר 1]])/טבלה14[[#This Row],[מספר סטודנטים בתואר 1]]),"")</f>
        <v/>
      </c>
      <c r="P2762" s="11" t="str">
        <f>IFERROR(טבלה14[[#This Row],[נשים תואר 1]]/טבלה14[[#This Row],[מספר סטודנטים בתואר 1]],"")</f>
        <v/>
      </c>
      <c r="Q2762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762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762" s="13">
        <f>SUMIFS(T:T,D:D,"2007/08",B:B,B2762)-טבלה14[[#This Row],[דירוג]]</f>
        <v>0</v>
      </c>
      <c r="T2762" s="9">
        <v>147</v>
      </c>
    </row>
    <row r="2763" spans="2:20" s="6" customFormat="1" ht="13.8" hidden="1" x14ac:dyDescent="0.3">
      <c r="B2763" s="7" t="s">
        <v>187</v>
      </c>
      <c r="C2763" s="8" t="s">
        <v>48</v>
      </c>
      <c r="D2763" s="9" t="s">
        <v>255</v>
      </c>
      <c r="E2763" s="10"/>
      <c r="F2763" s="10"/>
      <c r="G2763" s="10">
        <v>25</v>
      </c>
      <c r="H2763" s="10">
        <v>18</v>
      </c>
      <c r="I2763" s="10">
        <v>37</v>
      </c>
      <c r="J2763" s="10">
        <v>21</v>
      </c>
      <c r="K2763" s="9"/>
      <c r="L2763" s="9"/>
      <c r="M2763" s="9" t="str">
        <f>IF(טבלה14[[#This Row],[מספר סטודנטים בתואר 1]]&gt;500,"yes","no")</f>
        <v>no</v>
      </c>
      <c r="N2763" s="12">
        <f>טבלה14[[#This Row],[מספר סטודנטים בתואר 1]]/SUBTOTAL(109,טבלה14[מספר סטודנטים בתואר 1])</f>
        <v>0</v>
      </c>
      <c r="O2763" s="11" t="str">
        <f>IFERROR(((טבלה14[[#This Row],[מספר סטודנטים בתואר 1]]-טבלה14[[#This Row],[נשים תואר 1]])/טבלה14[[#This Row],[מספר סטודנטים בתואר 1]]),"")</f>
        <v/>
      </c>
      <c r="P2763" s="11" t="str">
        <f>IFERROR(טבלה14[[#This Row],[נשים תואר 1]]/טבלה14[[#This Row],[מספר סטודנטים בתואר 1]],"")</f>
        <v/>
      </c>
      <c r="Q2763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763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763" s="13">
        <f>SUMIFS(T:T,D:D,"2007/08",B:B,B2763)-טבלה14[[#This Row],[דירוג]]</f>
        <v>0</v>
      </c>
      <c r="T2763" s="9">
        <v>140</v>
      </c>
    </row>
    <row r="2764" spans="2:20" s="6" customFormat="1" ht="13.8" hidden="1" x14ac:dyDescent="0.3">
      <c r="B2764" s="7" t="s">
        <v>188</v>
      </c>
      <c r="C2764" s="8" t="s">
        <v>45</v>
      </c>
      <c r="D2764" s="10" t="s">
        <v>255</v>
      </c>
      <c r="E2764" s="10"/>
      <c r="F2764" s="10"/>
      <c r="G2764" s="10">
        <v>30</v>
      </c>
      <c r="H2764" s="10">
        <v>6</v>
      </c>
      <c r="I2764" s="10">
        <v>13</v>
      </c>
      <c r="J2764" s="10"/>
      <c r="K2764" s="9"/>
      <c r="L2764" s="9"/>
      <c r="M2764" s="9" t="str">
        <f>IF(טבלה14[[#This Row],[מספר סטודנטים בתואר 1]]&gt;500,"yes","no")</f>
        <v>no</v>
      </c>
      <c r="N2764" s="12">
        <f>טבלה14[[#This Row],[מספר סטודנטים בתואר 1]]/SUBTOTAL(109,טבלה14[מספר סטודנטים בתואר 1])</f>
        <v>0</v>
      </c>
      <c r="O2764" s="11" t="str">
        <f>IFERROR(((טבלה14[[#This Row],[מספר סטודנטים בתואר 1]]-טבלה14[[#This Row],[נשים תואר 1]])/טבלה14[[#This Row],[מספר סטודנטים בתואר 1]]),"")</f>
        <v/>
      </c>
      <c r="P2764" s="11" t="str">
        <f>IFERROR(טבלה14[[#This Row],[נשים תואר 1]]/טבלה14[[#This Row],[מספר סטודנטים בתואר 1]],"")</f>
        <v/>
      </c>
      <c r="Q2764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764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764" s="13">
        <f>SUMIFS(T:T,D:D,"2007/08",B:B,B2764)-טבלה14[[#This Row],[דירוג]]</f>
        <v>0</v>
      </c>
      <c r="T2764" s="9">
        <v>143</v>
      </c>
    </row>
    <row r="2765" spans="2:20" s="6" customFormat="1" ht="13.8" hidden="1" x14ac:dyDescent="0.3">
      <c r="B2765" s="7" t="s">
        <v>191</v>
      </c>
      <c r="C2765" s="8" t="s">
        <v>52</v>
      </c>
      <c r="D2765" s="9" t="s">
        <v>255</v>
      </c>
      <c r="E2765" s="10"/>
      <c r="F2765" s="10"/>
      <c r="G2765" s="10">
        <v>86</v>
      </c>
      <c r="H2765" s="10">
        <v>69</v>
      </c>
      <c r="I2765" s="10"/>
      <c r="J2765" s="10" t="s">
        <v>21</v>
      </c>
      <c r="K2765" s="9"/>
      <c r="L2765" s="9"/>
      <c r="M2765" s="9" t="str">
        <f>IF(טבלה14[[#This Row],[מספר סטודנטים בתואר 1]]&gt;500,"yes","no")</f>
        <v>no</v>
      </c>
      <c r="N2765" s="12">
        <f>טבלה14[[#This Row],[מספר סטודנטים בתואר 1]]/SUBTOTAL(109,טבלה14[מספר סטודנטים בתואר 1])</f>
        <v>0</v>
      </c>
      <c r="O2765" s="11" t="str">
        <f>IFERROR(((טבלה14[[#This Row],[מספר סטודנטים בתואר 1]]-טבלה14[[#This Row],[נשים תואר 1]])/טבלה14[[#This Row],[מספר סטודנטים בתואר 1]]),"")</f>
        <v/>
      </c>
      <c r="P2765" s="11" t="str">
        <f>IFERROR(טבלה14[[#This Row],[נשים תואר 1]]/טבלה14[[#This Row],[מספר סטודנטים בתואר 1]],"")</f>
        <v/>
      </c>
      <c r="Q2765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765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765" s="13">
        <f>SUMIFS(T:T,D:D,"2007/08",B:B,B2765)-טבלה14[[#This Row],[דירוג]]</f>
        <v>0</v>
      </c>
      <c r="T2765" s="9">
        <v>150</v>
      </c>
    </row>
    <row r="2766" spans="2:20" s="6" customFormat="1" ht="13.8" hidden="1" x14ac:dyDescent="0.3">
      <c r="B2766" s="7" t="s">
        <v>192</v>
      </c>
      <c r="C2766" s="8" t="s">
        <v>48</v>
      </c>
      <c r="D2766" s="10" t="s">
        <v>255</v>
      </c>
      <c r="E2766" s="10"/>
      <c r="F2766" s="10"/>
      <c r="G2766" s="10">
        <v>184</v>
      </c>
      <c r="H2766" s="10">
        <v>127</v>
      </c>
      <c r="I2766" s="10"/>
      <c r="J2766" s="10" t="s">
        <v>21</v>
      </c>
      <c r="K2766" s="9"/>
      <c r="L2766" s="9"/>
      <c r="M2766" s="9" t="str">
        <f>IF(טבלה14[[#This Row],[מספר סטודנטים בתואר 1]]&gt;500,"yes","no")</f>
        <v>no</v>
      </c>
      <c r="N2766" s="12">
        <f>טבלה14[[#This Row],[מספר סטודנטים בתואר 1]]/SUBTOTAL(109,טבלה14[מספר סטודנטים בתואר 1])</f>
        <v>0</v>
      </c>
      <c r="O2766" s="11" t="str">
        <f>IFERROR(((טבלה14[[#This Row],[מספר סטודנטים בתואר 1]]-טבלה14[[#This Row],[נשים תואר 1]])/טבלה14[[#This Row],[מספר סטודנטים בתואר 1]]),"")</f>
        <v/>
      </c>
      <c r="P2766" s="11" t="str">
        <f>IFERROR(טבלה14[[#This Row],[נשים תואר 1]]/טבלה14[[#This Row],[מספר סטודנטים בתואר 1]],"")</f>
        <v/>
      </c>
      <c r="Q2766" s="9" t="str">
        <f>IF(טבלה14[[#This Row],[מספר סטודנטים בתואר 1]]&gt;0,IF(טבלה14[[#This Row],[נשים תואר 1]]/טבלה14[[#This Row],[מספר סטודנטים בתואר 1]]&gt;0.7,"yes","no"),"")</f>
        <v/>
      </c>
      <c r="R2766" s="9" t="str">
        <f>IF(טבלה14[[#This Row],[מספר סטודנטים בתואר 1]]&gt;0,IF(טבלה14[[#This Row],[נשים תואר 1]]/טבלה14[[#This Row],[מספר סטודנטים בתואר 1]]&lt;0.3,"yes","no"),"")</f>
        <v/>
      </c>
      <c r="S2766" s="13">
        <f>SUMIFS(T:T,D:D,"2007/08",B:B,B2766)-טבלה14[[#This Row],[דירוג]]</f>
        <v>0</v>
      </c>
      <c r="T2766" s="9">
        <v>141</v>
      </c>
    </row>
    <row r="2767" spans="2:20" s="17" customFormat="1" ht="18" customHeight="1" x14ac:dyDescent="0.25">
      <c r="B2767" s="16"/>
      <c r="C2767" s="16" t="s">
        <v>287</v>
      </c>
      <c r="D2767" s="15"/>
      <c r="E2767" s="10">
        <f>SUBTOTAL(109,טבלה14[מספר סטודנטים בתואר 1])</f>
        <v>68747</v>
      </c>
      <c r="F2767" s="10">
        <f>SUBTOTAL(109,טבלה14[נשים תואר 1])</f>
        <v>19455</v>
      </c>
      <c r="G2767" s="10">
        <f>SUBTOTAL(109,טבלה14[תואר 2])</f>
        <v>11344</v>
      </c>
      <c r="H2767" s="15"/>
      <c r="I2767" s="10">
        <f>SUBTOTAL(109,טבלה14[תואר 3])</f>
        <v>5147</v>
      </c>
      <c r="J2767" s="15"/>
      <c r="K2767" s="9"/>
      <c r="L2767" s="9"/>
      <c r="M2767" s="9"/>
      <c r="N2767" s="12"/>
      <c r="O2767" s="12">
        <f>SUBTOTAL(101,טבלה14[אחוז גברים])</f>
        <v>0.72374087753920013</v>
      </c>
      <c r="P2767" s="12">
        <f>SUBTOTAL(101,טבלה14[אחוז נשים])</f>
        <v>0.27625912246079964</v>
      </c>
      <c r="Q2767" s="9"/>
      <c r="R2767" s="9"/>
      <c r="S2767" s="9"/>
      <c r="T2767" s="9"/>
    </row>
    <row r="2768" spans="2:20" s="19" customFormat="1" ht="13.8" x14ac:dyDescent="0.3">
      <c r="B2768" s="18"/>
      <c r="C2768" s="18"/>
      <c r="D2768" s="9"/>
      <c r="E2768" s="9"/>
      <c r="F2768" s="9"/>
      <c r="G2768" s="9"/>
      <c r="H2768" s="9"/>
      <c r="I2768" s="9"/>
      <c r="J2768" s="9"/>
      <c r="K2768" s="17"/>
      <c r="L2768" s="17"/>
      <c r="M2768" s="17"/>
      <c r="N2768" s="17"/>
      <c r="O2768" s="17"/>
      <c r="P2768" s="17"/>
      <c r="Q2768" s="17"/>
      <c r="R2768" s="17"/>
      <c r="S2768" s="17"/>
      <c r="T2768" s="17"/>
    </row>
    <row r="2769" spans="2:20" s="19" customFormat="1" ht="13.8" x14ac:dyDescent="0.3">
      <c r="B2769" s="18"/>
      <c r="C2769" s="18"/>
      <c r="D2769" s="9"/>
      <c r="E2769" s="9"/>
      <c r="F2769" s="9"/>
      <c r="G2769" s="9"/>
      <c r="H2769" s="9"/>
      <c r="I2769" s="9"/>
      <c r="J2769" s="9"/>
      <c r="K2769" s="17"/>
      <c r="L2769" s="17"/>
      <c r="M2769" s="17"/>
      <c r="N2769" s="17"/>
      <c r="O2769" s="17"/>
      <c r="P2769" s="17"/>
      <c r="Q2769" s="17"/>
      <c r="R2769" s="17"/>
      <c r="S2769" s="17"/>
      <c r="T2769" s="17"/>
    </row>
  </sheetData>
  <pageMargins left="0.7" right="0.7" top="0.75" bottom="0.75" header="0.3" footer="0.3"/>
  <drawing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66CBB0DE-7AD2-48BF-9C55-450FA5E19BC4}">
            <x14:iconSet custom="1">
              <x14:cfvo type="percent">
                <xm:f>0</xm:f>
              </x14:cfvo>
              <x14:cfvo type="percent" gte="0">
                <xm:f>30</xm:f>
              </x14:cfvo>
              <x14:cfvo type="percent">
                <xm:f>70</xm:f>
              </x14:cfvo>
              <x14:cfIcon iconSet="4RedToBlack" iconId="1"/>
              <x14:cfIcon iconSet="NoIcons" iconId="0"/>
              <x14:cfIcon iconSet="NoIcons" iconId="0"/>
            </x14:iconSet>
          </x14:cfRule>
          <xm:sqref>O13:O2767</xm:sqref>
        </x14:conditionalFormatting>
        <x14:conditionalFormatting xmlns:xm="http://schemas.microsoft.com/office/excel/2006/main">
          <x14:cfRule type="iconSet" priority="4" id="{70049CD0-AE55-4F57-9025-3660D2CDF923}">
            <x14:iconSet custom="1">
              <x14:cfvo type="percent">
                <xm:f>0</xm:f>
              </x14:cfvo>
              <x14:cfvo type="percent" gte="0">
                <xm:f>30</xm:f>
              </x14:cfvo>
              <x14:cfvo type="percent">
                <xm:f>70</xm:f>
              </x14:cfvo>
              <x14:cfIcon iconSet="4RedToBlack" iconId="1"/>
              <x14:cfIcon iconSet="NoIcons" iconId="0"/>
              <x14:cfIcon iconSet="NoIcons" iconId="0"/>
            </x14:iconSet>
          </x14:cfRule>
          <xm:sqref>P13:P2767</xm:sqref>
        </x14:conditionalFormatting>
        <x14:conditionalFormatting xmlns:xm="http://schemas.microsoft.com/office/excel/2006/main">
          <x14:cfRule type="iconSet" priority="1" id="{31E2623C-29A2-43CD-BD91-1C3FD7621F17}">
            <x14:iconSet iconSet="3Triangles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Triangles" iconId="0"/>
              <x14:cfIcon iconSet="3Triangles" iconId="1"/>
              <x14:cfIcon iconSet="3Triangles" iconId="2"/>
            </x14:iconSet>
          </x14:cfRule>
          <xm:sqref>S13:S2766</xm:sqref>
        </x14:conditionalFormatting>
        <x14:conditionalFormatting xmlns:xm="http://schemas.microsoft.com/office/excel/2006/main">
          <x14:cfRule type="iconSet" priority="3" id="{2EEA8519-9785-4265-8329-924FA101D129}">
            <x14:iconSet iconSet="3Stars" custom="1">
              <x14:cfvo type="percent">
                <xm:f>0</xm:f>
              </x14:cfvo>
              <x14:cfvo type="num" gte="0">
                <xm:f>11</xm:f>
              </x14:cfvo>
              <x14:cfvo type="num">
                <xm:f>11</xm:f>
              </x14:cfvo>
              <x14:cfIcon iconSet="3Stars" iconId="0"/>
              <x14:cfIcon iconSet="3Stars" iconId="0"/>
              <x14:cfIcon iconSet="NoIcons" iconId="0"/>
            </x14:iconSet>
          </x14:cfRule>
          <xm:sqref>T13:T1048576 T1:T11</xm:sqref>
        </x14:conditionalFormatting>
      </x14:conditionalFormattings>
    </ex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����������� �� ����� ����� ���
</file>

<file path=customXml/item2.xml>����������� �� ����� ����� �������
</file>

<file path=customXml/itemProps1.xml><?xml version="1.0" encoding="utf-8"?>
<ds:datastoreItem xmlns:ds="http://schemas.openxmlformats.org/officeDocument/2006/customXml" ds:itemID="{E524F413-5347-48CA-ADF7-6F633BDB1E75}">
  <ds:schemaRefs>
    <ds:schemaRef ds:uri="http://www.w3.org/2001/XMLSchema"/>
    <ds:schemaRef ds:uri="http://microsoft.data.visualization.Client.Excel/1.0"/>
  </ds:schemaRefs>
</ds:datastoreItem>
</file>

<file path=customXml/itemProps2.xml><?xml version="1.0" encoding="utf-8"?>
<ds:datastoreItem xmlns:ds="http://schemas.openxmlformats.org/officeDocument/2006/customXml" ds:itemID="{21AE09FC-0744-4FF7-9CDA-1C9592902A89}">
  <ds:schemaRefs>
    <ds:schemaRef ds:uri="http://www.w3.org/2001/XMLSchema"/>
    <ds:schemaRef ds:uri="http://microsoft.data.visualization.engine.tours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טבלה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Arnon Perry</dc:creator>
  <cp:lastModifiedBy>Dana Perry</cp:lastModifiedBy>
  <dcterms:created xsi:type="dcterms:W3CDTF">2019-05-12T02:38:46Z</dcterms:created>
  <dcterms:modified xsi:type="dcterms:W3CDTF">2026-02-21T07:09:21Z</dcterms:modified>
</cp:coreProperties>
</file>